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02" activeTab="0"/>
  </bookViews>
  <sheets>
    <sheet name="2007" sheetId="1" r:id="rId1"/>
    <sheet name="Références" sheetId="2" r:id="rId2"/>
    <sheet name="Fériés" sheetId="3" r:id="rId3"/>
    <sheet name="Calc_H" sheetId="4" r:id="rId4"/>
    <sheet name="__VBA__0" sheetId="5" r:id="rId5"/>
    <sheet name="__VBA__1" sheetId="6" r:id="rId6"/>
    <sheet name="__VBA__2" sheetId="7" r:id="rId7"/>
  </sheets>
  <definedNames>
    <definedName name="Année_1">#REF!</definedName>
    <definedName name="Année_3">#REF!</definedName>
    <definedName name="Année_4">#REF!</definedName>
    <definedName name="Année_5">'2007'!$A$8</definedName>
    <definedName name="Année">#REF!</definedName>
  </definedNames>
  <calcPr fullCalcOnLoad="1"/>
</workbook>
</file>

<file path=xl/sharedStrings.xml><?xml version="1.0" encoding="utf-8"?>
<sst xmlns="http://schemas.openxmlformats.org/spreadsheetml/2006/main" count="351" uniqueCount="182">
  <si>
    <t>Férié</t>
  </si>
  <si>
    <t>RTT</t>
  </si>
  <si>
    <t>CA</t>
  </si>
  <si>
    <t>CET</t>
  </si>
  <si>
    <t>Nb Fériés</t>
  </si>
  <si>
    <t>HV</t>
  </si>
  <si>
    <t>Jours ouvrés</t>
  </si>
  <si>
    <t>Jours travaillés</t>
  </si>
  <si>
    <t>Jours présent</t>
  </si>
  <si>
    <t xml:space="preserve">Nombre de jours à travailler </t>
  </si>
  <si>
    <t xml:space="preserve">Total </t>
  </si>
  <si>
    <t>Jours de CA 2003</t>
  </si>
  <si>
    <t>L</t>
  </si>
  <si>
    <t>Ma</t>
  </si>
  <si>
    <t>Me</t>
  </si>
  <si>
    <t>J</t>
  </si>
  <si>
    <t>V</t>
  </si>
  <si>
    <t>Jours ARTT 2003</t>
  </si>
  <si>
    <t>Reliquat de CA 2002</t>
  </si>
  <si>
    <t>Reliquat ARTT 2002</t>
  </si>
  <si>
    <t>Jours de semaine</t>
  </si>
  <si>
    <t>Lundi</t>
  </si>
  <si>
    <t>M</t>
  </si>
  <si>
    <t>Mardi</t>
  </si>
  <si>
    <t>Mercredi</t>
  </si>
  <si>
    <t>Jeudi</t>
  </si>
  <si>
    <t>Vendredi</t>
  </si>
  <si>
    <t>S</t>
  </si>
  <si>
    <t>Samedi</t>
  </si>
  <si>
    <t>D</t>
  </si>
  <si>
    <t>Dimanche</t>
  </si>
  <si>
    <t>Fériés 2003</t>
  </si>
  <si>
    <t>Jour de l'An</t>
  </si>
  <si>
    <t>mercredi 01 janvier 2003</t>
  </si>
  <si>
    <t>En Alsace</t>
  </si>
  <si>
    <t>Vendredi Saint</t>
  </si>
  <si>
    <t>vendredi 18 avril 2003</t>
  </si>
  <si>
    <t>Pâques</t>
  </si>
  <si>
    <t>dimanche 20 avril 2003</t>
  </si>
  <si>
    <t>Lundi de Pâques</t>
  </si>
  <si>
    <t>lundi 21 avril 2003</t>
  </si>
  <si>
    <t>Fête du Travail</t>
  </si>
  <si>
    <t>jeudi 01 mai 2003</t>
  </si>
  <si>
    <t>Victoire de 1945</t>
  </si>
  <si>
    <t>jeudi 08 mai 2003</t>
  </si>
  <si>
    <t>Ascension</t>
  </si>
  <si>
    <t>jeudi 29 mai 2003</t>
  </si>
  <si>
    <t>Pentecôte</t>
  </si>
  <si>
    <t>dimanche 08 juin 2003</t>
  </si>
  <si>
    <t>Lundi de Pentecôte</t>
  </si>
  <si>
    <t>lundi 09 juin 2003</t>
  </si>
  <si>
    <t>Fête Nationale</t>
  </si>
  <si>
    <t>lundi 14 juillet 2003</t>
  </si>
  <si>
    <t>Assomption</t>
  </si>
  <si>
    <t>vendredi 15 août 2003</t>
  </si>
  <si>
    <t>Toussaint</t>
  </si>
  <si>
    <t>samedi 01 novembre 2003</t>
  </si>
  <si>
    <t>Armistice</t>
  </si>
  <si>
    <t>mardi 11 novembre 2003</t>
  </si>
  <si>
    <t>Noël</t>
  </si>
  <si>
    <t>jeudi 25 décembre 2003</t>
  </si>
  <si>
    <t>Saint Etienne</t>
  </si>
  <si>
    <t>vendredi 26 décembre 2003</t>
  </si>
  <si>
    <t>Fériés 2004</t>
  </si>
  <si>
    <t>jeudi 01 janvier 2004</t>
  </si>
  <si>
    <t>vendredi 09 avril 2004</t>
  </si>
  <si>
    <t>dimanche 11 avril 2004</t>
  </si>
  <si>
    <t>lundi 12 avril 2004</t>
  </si>
  <si>
    <t>samedi 01 mai 2004</t>
  </si>
  <si>
    <t>samedi 08 mai 2004</t>
  </si>
  <si>
    <t>jeudi 20 mai 2004</t>
  </si>
  <si>
    <t>dimanche 30 mai 2004</t>
  </si>
  <si>
    <t>lundi 31 mai 2004</t>
  </si>
  <si>
    <t>mercredi 14 juillet 2004</t>
  </si>
  <si>
    <t>dimanche 15 août 2004</t>
  </si>
  <si>
    <t>lundi 01 novembre 2004</t>
  </si>
  <si>
    <t>jeudi 11 novembre 2004</t>
  </si>
  <si>
    <t>samedi 25 décembre 2004</t>
  </si>
  <si>
    <t>dimanche 26 décembre 2004</t>
  </si>
  <si>
    <t>Fériés 2005</t>
  </si>
  <si>
    <t>samedi 01 janvier 2005</t>
  </si>
  <si>
    <t>vendredi 25 mars 2005</t>
  </si>
  <si>
    <t>dimanche 27 mars 2005</t>
  </si>
  <si>
    <t>lundi 28 mars 2005</t>
  </si>
  <si>
    <t>dimanche 01 mai 2005</t>
  </si>
  <si>
    <t>dimanche 08 mai 2005</t>
  </si>
  <si>
    <t>jeudi 05 mai 2005</t>
  </si>
  <si>
    <t>dimanche 15 mai 2005</t>
  </si>
  <si>
    <t>jeudi 14 juillet 2005</t>
  </si>
  <si>
    <t>lundi 15 août 2005</t>
  </si>
  <si>
    <t>mardi 01 novembre 2005</t>
  </si>
  <si>
    <t>vendredi 11 novembre 2005</t>
  </si>
  <si>
    <t>dimanche 25 décembre 2005</t>
  </si>
  <si>
    <t>lundi 26 décembre 2005</t>
  </si>
  <si>
    <t>Fériés 2006</t>
  </si>
  <si>
    <t>dimanche 01 janvier 2006</t>
  </si>
  <si>
    <t>vendredi 14 avril 2006</t>
  </si>
  <si>
    <t>dimanche 16 avril 2006</t>
  </si>
  <si>
    <t>lundi 17 avril 2006</t>
  </si>
  <si>
    <t>lundi 01 mai 2006</t>
  </si>
  <si>
    <t>lundi 08 mai 2006</t>
  </si>
  <si>
    <t>jeudi 25 mai 2006</t>
  </si>
  <si>
    <t>dimanche 04 juin 2006</t>
  </si>
  <si>
    <t>lundi 05 juin 2006</t>
  </si>
  <si>
    <t>vendredi 14 juillet 2006</t>
  </si>
  <si>
    <t>mardi 15 août 2006</t>
  </si>
  <si>
    <t>mercredi 01 novembre 2006</t>
  </si>
  <si>
    <t>samedi 11 novembre 2006</t>
  </si>
  <si>
    <t>lundi 25 décembre 2006</t>
  </si>
  <si>
    <t>mardi 26 décembre 2006</t>
  </si>
  <si>
    <t>Fériés 2007</t>
  </si>
  <si>
    <t>lundi 01 janvier 2007</t>
  </si>
  <si>
    <t>vendredi 06 avril 2007</t>
  </si>
  <si>
    <t>dimanche 08 avril 2007</t>
  </si>
  <si>
    <t>lundi 09 avril 2007</t>
  </si>
  <si>
    <t>mardi 01 mai 2007</t>
  </si>
  <si>
    <t>mardi 08 mai 2007</t>
  </si>
  <si>
    <t>jeudi 17 mai 2007</t>
  </si>
  <si>
    <t>dimanche 27 mai 2007</t>
  </si>
  <si>
    <t>lundi 28 mai 2007</t>
  </si>
  <si>
    <t>samedi 14 juillet 2007</t>
  </si>
  <si>
    <t>mercredi 15 août 2007</t>
  </si>
  <si>
    <t>jeudi 01 novembre 2007</t>
  </si>
  <si>
    <t>dimanche 11 novembre 2007</t>
  </si>
  <si>
    <t>mardi 25 décembre 2007</t>
  </si>
  <si>
    <t>mercredi 26 décembre 2007</t>
  </si>
  <si>
    <t>Fériés 2008</t>
  </si>
  <si>
    <t>mardi 01 janvier 2008</t>
  </si>
  <si>
    <t>vendredi 21 mars 2008</t>
  </si>
  <si>
    <t>dimanche 23 mars 2008</t>
  </si>
  <si>
    <t>lundi 24 mars 2008</t>
  </si>
  <si>
    <t>jeudi 01 mai 2008</t>
  </si>
  <si>
    <t>jeudi 08 mai 2008</t>
  </si>
  <si>
    <t>dimanche 11 mai 2008</t>
  </si>
  <si>
    <t>lundi 12 mai 2008</t>
  </si>
  <si>
    <t>lundi 14 juillet 2008</t>
  </si>
  <si>
    <t>vendredi 15 août 2008</t>
  </si>
  <si>
    <t>samedi 01 novembre 2008</t>
  </si>
  <si>
    <t>mardi 11 novembre 2008</t>
  </si>
  <si>
    <t>jeudi 25 décembre 2008</t>
  </si>
  <si>
    <t>vendredi 26 décembre 2008</t>
  </si>
  <si>
    <t>Fériés 2009</t>
  </si>
  <si>
    <t>jeudi 01 janvier 2009</t>
  </si>
  <si>
    <t>vendredi 10 avril 2009</t>
  </si>
  <si>
    <t>dimanche 12 avril 2009</t>
  </si>
  <si>
    <t>lundi 13 avril 2009</t>
  </si>
  <si>
    <t>vendredi 01 mai 2009</t>
  </si>
  <si>
    <t>vendredi 08 mai 2009</t>
  </si>
  <si>
    <t>jeudi 21 mai 2009</t>
  </si>
  <si>
    <t>dimanche 31 mai 2009</t>
  </si>
  <si>
    <t>lundi 01 juin 2009</t>
  </si>
  <si>
    <t>mardi 14 juillet 2009</t>
  </si>
  <si>
    <t>samedi 15 août 2009</t>
  </si>
  <si>
    <t>dimanche 01 novembre 2009</t>
  </si>
  <si>
    <t>mercredi 11 novembre 2009</t>
  </si>
  <si>
    <t>vendredi 25 décembre 2009</t>
  </si>
  <si>
    <t>samedi 26 décembre 2009</t>
  </si>
  <si>
    <t>Fériés 2010</t>
  </si>
  <si>
    <t>vendredi 01 janvier 2010</t>
  </si>
  <si>
    <t>vendredi 02 avril 2010</t>
  </si>
  <si>
    <t>dimanche 04 avril 2010</t>
  </si>
  <si>
    <t>lundi 05 avril 2010</t>
  </si>
  <si>
    <t>samedi 01 mai 2010</t>
  </si>
  <si>
    <t>samedi 08 mai 2010</t>
  </si>
  <si>
    <t>jeudi 13 mai 2010</t>
  </si>
  <si>
    <t>dimanche 23 mai 2010</t>
  </si>
  <si>
    <t>lundi 24 mai 2010</t>
  </si>
  <si>
    <t>mercredi 14 juillet 2010</t>
  </si>
  <si>
    <t>dimanche 15 août 2010</t>
  </si>
  <si>
    <t>lundi 01 novembre 2010</t>
  </si>
  <si>
    <t>jeudi 11 novembre 2010</t>
  </si>
  <si>
    <t>samedi 25 décembre 2010</t>
  </si>
  <si>
    <t>dimanche 26 décembre 2010</t>
  </si>
  <si>
    <t xml:space="preserve">durée journalière normale </t>
  </si>
  <si>
    <t>durée maximale journalière</t>
  </si>
  <si>
    <t>plage fixe matin</t>
  </si>
  <si>
    <t>début</t>
  </si>
  <si>
    <t>fin</t>
  </si>
  <si>
    <t>plage fixe après-midi</t>
  </si>
  <si>
    <t>bornes</t>
  </si>
  <si>
    <t>Heure entrée</t>
  </si>
  <si>
    <t>Heure sortie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</si>
</sst>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MMMM"/>
    <numFmt numFmtId="167" formatCode="# ?/?"/>
    <numFmt numFmtId="168" formatCode="DD/MM/YYYY"/>
    <numFmt numFmtId="169" formatCode="DDD"/>
    <numFmt numFmtId="170" formatCode="HH:MM"/>
  </numFmts>
  <fonts count="41">
    <font>
      <sz val="10"/>
      <name val="Arial"/>
      <family val="2"/>
    </font>
    <font>
      <sz val="10"/>
      <name val="Parisine Office"/>
      <family val="2"/>
    </font>
    <font>
      <sz val="10"/>
      <color indexed="53"/>
      <name val="Parisine Office"/>
      <family val="2"/>
    </font>
    <font>
      <sz val="10"/>
      <color indexed="14"/>
      <name val="Parisine Office"/>
      <family val="2"/>
    </font>
    <font>
      <b/>
      <u val="single"/>
      <sz val="11"/>
      <name val="Parisine Office"/>
      <family val="2"/>
    </font>
    <font>
      <b/>
      <sz val="9"/>
      <name val="Parisine Office"/>
      <family val="2"/>
    </font>
    <font>
      <sz val="9"/>
      <name val="Parisine Office"/>
      <family val="2"/>
    </font>
    <font>
      <sz val="9"/>
      <color indexed="53"/>
      <name val="Parisine Office"/>
      <family val="2"/>
    </font>
    <font>
      <sz val="9"/>
      <color indexed="14"/>
      <name val="Parisine Office"/>
      <family val="2"/>
    </font>
    <font>
      <sz val="10"/>
      <color indexed="9"/>
      <name val="Parisine Office"/>
      <family val="2"/>
    </font>
    <font>
      <sz val="9"/>
      <color indexed="12"/>
      <name val="Parisine Office"/>
      <family val="2"/>
    </font>
    <font>
      <sz val="8"/>
      <name val="Parisine Office"/>
      <family val="2"/>
    </font>
    <font>
      <sz val="10"/>
      <color indexed="12"/>
      <name val="Parisine Office"/>
      <family val="2"/>
    </font>
    <font>
      <b/>
      <sz val="9"/>
      <color indexed="53"/>
      <name val="Parisine Office"/>
      <family val="2"/>
    </font>
    <font>
      <b/>
      <sz val="10"/>
      <name val="Parisine Office"/>
      <family val="2"/>
    </font>
    <font>
      <b/>
      <sz val="14"/>
      <name val="Parisine Office"/>
      <family val="2"/>
    </font>
    <font>
      <b/>
      <sz val="10"/>
      <color indexed="14"/>
      <name val="Parisine Office"/>
      <family val="2"/>
    </font>
    <font>
      <b/>
      <sz val="10"/>
      <color indexed="53"/>
      <name val="Parisine Office"/>
      <family val="2"/>
    </font>
    <font>
      <b/>
      <sz val="10"/>
      <color indexed="48"/>
      <name val="Parisine Office"/>
      <family val="2"/>
    </font>
    <font>
      <b/>
      <sz val="10"/>
      <color indexed="48"/>
      <name val="Arial"/>
      <family val="2"/>
    </font>
    <font>
      <b/>
      <sz val="7"/>
      <name val="Parisine Office"/>
      <family val="2"/>
    </font>
    <font>
      <sz val="7"/>
      <name val="Parisine Office"/>
      <family val="2"/>
    </font>
    <font>
      <b/>
      <sz val="10"/>
      <color indexed="53"/>
      <name val="Arial"/>
      <family val="2"/>
    </font>
    <font>
      <b/>
      <i/>
      <sz val="10"/>
      <color indexed="46"/>
      <name val="Parisine Office"/>
      <family val="2"/>
    </font>
    <font>
      <sz val="10"/>
      <color indexed="57"/>
      <name val="Parisine Office"/>
      <family val="2"/>
    </font>
    <font>
      <b/>
      <i/>
      <sz val="10"/>
      <name val="Parisine Office"/>
      <family val="2"/>
    </font>
    <font>
      <b/>
      <sz val="10"/>
      <color indexed="55"/>
      <name val="Parisine Office"/>
      <family val="2"/>
    </font>
    <font>
      <b/>
      <sz val="10"/>
      <color indexed="12"/>
      <name val="Parisine Office"/>
      <family val="2"/>
    </font>
    <font>
      <b/>
      <sz val="10"/>
      <color indexed="10"/>
      <name val="Parisine Office"/>
      <family val="2"/>
    </font>
    <font>
      <b/>
      <sz val="12"/>
      <name val="Arial"/>
      <family val="2"/>
    </font>
    <font>
      <sz val="10"/>
      <color indexed="27"/>
      <name val="Arial"/>
      <family val="2"/>
    </font>
    <font>
      <sz val="8"/>
      <name val="Arial"/>
      <family val="2"/>
    </font>
    <font>
      <sz val="10"/>
      <color indexed="29"/>
      <name val="Arial"/>
      <family val="2"/>
    </font>
    <font>
      <sz val="10"/>
      <color indexed="31"/>
      <name val="Arial"/>
      <family val="2"/>
    </font>
    <font>
      <sz val="10"/>
      <color indexed="42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24"/>
      <name val="Book Antiqua"/>
      <family val="1"/>
    </font>
    <font>
      <sz val="10"/>
      <color indexed="12"/>
      <name val="Book Antiqua"/>
      <family val="1"/>
    </font>
    <font>
      <sz val="10"/>
      <color indexed="53"/>
      <name val="Book Antiqua"/>
      <family val="1"/>
    </font>
    <font>
      <sz val="10"/>
      <color indexed="6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4" fontId="9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0" fillId="0" borderId="0" xfId="0" applyFont="1" applyFill="1" applyAlignment="1">
      <alignment vertical="center"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/>
    </xf>
    <xf numFmtId="164" fontId="1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/>
    </xf>
    <xf numFmtId="164" fontId="11" fillId="0" borderId="0" xfId="0" applyFont="1" applyAlignment="1">
      <alignment vertical="top"/>
    </xf>
    <xf numFmtId="164" fontId="15" fillId="0" borderId="0" xfId="0" applyFont="1" applyAlignment="1">
      <alignment horizontal="center" vertical="center"/>
    </xf>
    <xf numFmtId="164" fontId="14" fillId="4" borderId="1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" fillId="4" borderId="0" xfId="0" applyFont="1" applyFill="1" applyAlignment="1">
      <alignment/>
    </xf>
    <xf numFmtId="166" fontId="5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5" fillId="0" borderId="5" xfId="0" applyFont="1" applyBorder="1" applyAlignment="1">
      <alignment/>
    </xf>
    <xf numFmtId="164" fontId="16" fillId="5" borderId="1" xfId="0" applyFont="1" applyFill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18" fillId="4" borderId="1" xfId="0" applyFont="1" applyFill="1" applyBorder="1" applyAlignment="1">
      <alignment horizontal="center" vertical="center"/>
    </xf>
    <xf numFmtId="164" fontId="19" fillId="4" borderId="1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21" fillId="4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4" fontId="2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4" fillId="0" borderId="5" xfId="0" applyFont="1" applyBorder="1" applyAlignment="1">
      <alignment/>
    </xf>
    <xf numFmtId="164" fontId="25" fillId="0" borderId="5" xfId="0" applyFont="1" applyBorder="1" applyAlignment="1">
      <alignment/>
    </xf>
    <xf numFmtId="164" fontId="26" fillId="0" borderId="1" xfId="0" applyFont="1" applyBorder="1" applyAlignment="1">
      <alignment horizontal="center" vertical="center"/>
    </xf>
    <xf numFmtId="164" fontId="26" fillId="5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27" fillId="0" borderId="0" xfId="0" applyFont="1" applyAlignment="1">
      <alignment horizontal="right" vertical="center"/>
    </xf>
    <xf numFmtId="164" fontId="27" fillId="0" borderId="1" xfId="0" applyFont="1" applyBorder="1" applyAlignment="1">
      <alignment horizontal="center" vertical="center"/>
    </xf>
    <xf numFmtId="164" fontId="28" fillId="0" borderId="0" xfId="0" applyFont="1" applyAlignment="1">
      <alignment horizontal="right" vertical="center"/>
    </xf>
    <xf numFmtId="164" fontId="28" fillId="0" borderId="6" xfId="0" applyFont="1" applyBorder="1" applyAlignment="1">
      <alignment horizontal="center" vertical="center"/>
    </xf>
    <xf numFmtId="164" fontId="14" fillId="0" borderId="0" xfId="0" applyFont="1" applyAlignment="1">
      <alignment horizontal="right" vertical="center"/>
    </xf>
    <xf numFmtId="164" fontId="29" fillId="0" borderId="0" xfId="0" applyFont="1" applyAlignment="1">
      <alignment/>
    </xf>
    <xf numFmtId="164" fontId="0" fillId="6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30" fillId="6" borderId="1" xfId="0" applyFont="1" applyFill="1" applyBorder="1" applyAlignment="1">
      <alignment/>
    </xf>
    <xf numFmtId="167" fontId="31" fillId="6" borderId="1" xfId="0" applyNumberFormat="1" applyFont="1" applyFill="1" applyBorder="1" applyAlignment="1">
      <alignment horizontal="center" vertical="center"/>
    </xf>
    <xf numFmtId="164" fontId="0" fillId="7" borderId="1" xfId="0" applyFont="1" applyFill="1" applyBorder="1" applyAlignment="1">
      <alignment horizontal="center" vertical="center"/>
    </xf>
    <xf numFmtId="164" fontId="32" fillId="7" borderId="1" xfId="0" applyFont="1" applyFill="1" applyBorder="1" applyAlignment="1">
      <alignment/>
    </xf>
    <xf numFmtId="164" fontId="0" fillId="8" borderId="1" xfId="0" applyFont="1" applyFill="1" applyBorder="1" applyAlignment="1">
      <alignment horizontal="center" vertical="center"/>
    </xf>
    <xf numFmtId="164" fontId="33" fillId="8" borderId="1" xfId="0" applyFont="1" applyFill="1" applyBorder="1" applyAlignment="1">
      <alignment/>
    </xf>
    <xf numFmtId="167" fontId="31" fillId="8" borderId="1" xfId="0" applyNumberFormat="1" applyFont="1" applyFill="1" applyBorder="1" applyAlignment="1">
      <alignment horizontal="center" vertical="center"/>
    </xf>
    <xf numFmtId="164" fontId="0" fillId="9" borderId="1" xfId="0" applyFont="1" applyFill="1" applyBorder="1" applyAlignment="1">
      <alignment horizontal="center" vertical="center"/>
    </xf>
    <xf numFmtId="164" fontId="34" fillId="9" borderId="1" xfId="0" applyFont="1" applyFill="1" applyBorder="1" applyAlignment="1">
      <alignment/>
    </xf>
    <xf numFmtId="164" fontId="35" fillId="0" borderId="0" xfId="0" applyFont="1" applyAlignment="1">
      <alignment/>
    </xf>
    <xf numFmtId="168" fontId="0" fillId="0" borderId="0" xfId="0" applyNumberForma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6" fillId="10" borderId="7" xfId="0" applyFont="1" applyFill="1" applyBorder="1" applyAlignment="1" applyProtection="1">
      <alignment vertical="center"/>
      <protection hidden="1"/>
    </xf>
    <xf numFmtId="164" fontId="36" fillId="10" borderId="8" xfId="0" applyFont="1" applyFill="1" applyBorder="1" applyAlignment="1" applyProtection="1">
      <alignment vertical="center"/>
      <protection hidden="1"/>
    </xf>
    <xf numFmtId="169" fontId="38" fillId="10" borderId="8" xfId="0" applyNumberFormat="1" applyFont="1" applyFill="1" applyBorder="1" applyAlignment="1" applyProtection="1">
      <alignment vertical="center"/>
      <protection hidden="1"/>
    </xf>
    <xf numFmtId="168" fontId="36" fillId="10" borderId="9" xfId="0" applyNumberFormat="1" applyFont="1" applyFill="1" applyBorder="1" applyAlignment="1">
      <alignment/>
    </xf>
    <xf numFmtId="164" fontId="36" fillId="10" borderId="10" xfId="0" applyFont="1" applyFill="1" applyBorder="1" applyAlignment="1" applyProtection="1">
      <alignment vertical="center"/>
      <protection hidden="1"/>
    </xf>
    <xf numFmtId="164" fontId="36" fillId="10" borderId="0" xfId="0" applyFont="1" applyFill="1" applyBorder="1" applyAlignment="1" applyProtection="1">
      <alignment vertical="center"/>
      <protection hidden="1"/>
    </xf>
    <xf numFmtId="164" fontId="39" fillId="10" borderId="0" xfId="0" applyFont="1" applyFill="1" applyBorder="1" applyAlignment="1" applyProtection="1">
      <alignment vertical="center"/>
      <protection hidden="1"/>
    </xf>
    <xf numFmtId="169" fontId="38" fillId="10" borderId="0" xfId="0" applyNumberFormat="1" applyFont="1" applyFill="1" applyBorder="1" applyAlignment="1" applyProtection="1">
      <alignment vertical="center"/>
      <protection hidden="1"/>
    </xf>
    <xf numFmtId="168" fontId="36" fillId="10" borderId="11" xfId="0" applyNumberFormat="1" applyFont="1" applyFill="1" applyBorder="1" applyAlignment="1">
      <alignment/>
    </xf>
    <xf numFmtId="164" fontId="36" fillId="10" borderId="10" xfId="0" applyFont="1" applyFill="1" applyBorder="1" applyAlignment="1">
      <alignment/>
    </xf>
    <xf numFmtId="164" fontId="36" fillId="10" borderId="0" xfId="0" applyFont="1" applyFill="1" applyBorder="1" applyAlignment="1">
      <alignment/>
    </xf>
    <xf numFmtId="164" fontId="36" fillId="10" borderId="12" xfId="0" applyFont="1" applyFill="1" applyBorder="1" applyAlignment="1">
      <alignment/>
    </xf>
    <xf numFmtId="164" fontId="36" fillId="10" borderId="13" xfId="0" applyFont="1" applyFill="1" applyBorder="1" applyAlignment="1">
      <alignment/>
    </xf>
    <xf numFmtId="164" fontId="36" fillId="10" borderId="14" xfId="0" applyFont="1" applyFill="1" applyBorder="1" applyAlignment="1">
      <alignment/>
    </xf>
    <xf numFmtId="164" fontId="36" fillId="11" borderId="7" xfId="0" applyFont="1" applyFill="1" applyBorder="1" applyAlignment="1" applyProtection="1">
      <alignment vertical="center"/>
      <protection hidden="1"/>
    </xf>
    <xf numFmtId="164" fontId="36" fillId="11" borderId="8" xfId="0" applyFont="1" applyFill="1" applyBorder="1" applyAlignment="1" applyProtection="1">
      <alignment vertical="center"/>
      <protection hidden="1"/>
    </xf>
    <xf numFmtId="169" fontId="38" fillId="11" borderId="8" xfId="0" applyNumberFormat="1" applyFont="1" applyFill="1" applyBorder="1" applyAlignment="1" applyProtection="1">
      <alignment vertical="center"/>
      <protection hidden="1"/>
    </xf>
    <xf numFmtId="168" fontId="36" fillId="11" borderId="9" xfId="0" applyNumberFormat="1" applyFont="1" applyFill="1" applyBorder="1" applyAlignment="1">
      <alignment/>
    </xf>
    <xf numFmtId="164" fontId="36" fillId="11" borderId="10" xfId="0" applyFont="1" applyFill="1" applyBorder="1" applyAlignment="1" applyProtection="1">
      <alignment vertical="center"/>
      <protection hidden="1"/>
    </xf>
    <xf numFmtId="164" fontId="36" fillId="11" borderId="0" xfId="0" applyFont="1" applyFill="1" applyBorder="1" applyAlignment="1" applyProtection="1">
      <alignment vertical="center"/>
      <protection hidden="1"/>
    </xf>
    <xf numFmtId="164" fontId="39" fillId="11" borderId="0" xfId="0" applyFont="1" applyFill="1" applyBorder="1" applyAlignment="1" applyProtection="1">
      <alignment vertical="center"/>
      <protection hidden="1"/>
    </xf>
    <xf numFmtId="169" fontId="38" fillId="11" borderId="0" xfId="0" applyNumberFormat="1" applyFont="1" applyFill="1" applyBorder="1" applyAlignment="1" applyProtection="1">
      <alignment vertical="center"/>
      <protection hidden="1"/>
    </xf>
    <xf numFmtId="168" fontId="36" fillId="11" borderId="11" xfId="0" applyNumberFormat="1" applyFont="1" applyFill="1" applyBorder="1" applyAlignment="1">
      <alignment/>
    </xf>
    <xf numFmtId="164" fontId="36" fillId="11" borderId="10" xfId="0" applyFont="1" applyFill="1" applyBorder="1" applyAlignment="1">
      <alignment/>
    </xf>
    <xf numFmtId="164" fontId="36" fillId="11" borderId="0" xfId="0" applyFont="1" applyFill="1" applyBorder="1" applyAlignment="1">
      <alignment/>
    </xf>
    <xf numFmtId="164" fontId="36" fillId="11" borderId="12" xfId="0" applyFont="1" applyFill="1" applyBorder="1" applyAlignment="1">
      <alignment/>
    </xf>
    <xf numFmtId="164" fontId="36" fillId="11" borderId="13" xfId="0" applyFont="1" applyFill="1" applyBorder="1" applyAlignment="1">
      <alignment/>
    </xf>
    <xf numFmtId="164" fontId="36" fillId="11" borderId="14" xfId="0" applyFont="1" applyFill="1" applyBorder="1" applyAlignment="1">
      <alignment/>
    </xf>
    <xf numFmtId="170" fontId="0" fillId="0" borderId="0" xfId="0" applyNumberFormat="1" applyAlignment="1">
      <alignment/>
    </xf>
    <xf numFmtId="164" fontId="40" fillId="12" borderId="1" xfId="0" applyFont="1" applyFill="1" applyBorder="1" applyAlignment="1">
      <alignment/>
    </xf>
    <xf numFmtId="170" fontId="40" fillId="12" borderId="1" xfId="0" applyNumberFormat="1" applyFont="1" applyFill="1" applyBorder="1" applyAlignment="1">
      <alignment/>
    </xf>
    <xf numFmtId="164" fontId="40" fillId="11" borderId="1" xfId="0" applyFont="1" applyFill="1" applyBorder="1" applyAlignment="1">
      <alignment/>
    </xf>
    <xf numFmtId="170" fontId="40" fillId="11" borderId="1" xfId="0" applyNumberFormat="1" applyFont="1" applyFill="1" applyBorder="1" applyAlignment="1">
      <alignment/>
    </xf>
    <xf numFmtId="164" fontId="0" fillId="6" borderId="1" xfId="0" applyFont="1" applyFill="1" applyBorder="1" applyAlignment="1">
      <alignment/>
    </xf>
    <xf numFmtId="170" fontId="0" fillId="6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C0C0C0"/>
          <bgColor rgb="FFFFCC99"/>
        </patternFill>
      </fill>
      <border/>
    </dxf>
    <dxf>
      <font>
        <b val="0"/>
        <strike val="0"/>
      </font>
      <fill>
        <patternFill patternType="solid">
          <fgColor rgb="FF33CCCC"/>
          <bgColor rgb="FF00FF00"/>
        </patternFill>
      </fill>
      <border/>
    </dxf>
    <dxf>
      <font>
        <b val="0"/>
        <strike val="0"/>
        <color rgb="FF00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L59"/>
  <sheetViews>
    <sheetView showGridLines="0" tabSelected="1"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8" sqref="I28"/>
    </sheetView>
  </sheetViews>
  <sheetFormatPr defaultColWidth="11.421875" defaultRowHeight="12.75"/>
  <cols>
    <col min="1" max="1" width="11.421875" style="1" customWidth="1"/>
    <col min="2" max="2" width="5.421875" style="1" customWidth="1"/>
    <col min="3" max="3" width="5.57421875" style="1" customWidth="1"/>
    <col min="4" max="8" width="4.7109375" style="1" customWidth="1"/>
    <col min="9" max="9" width="9.8515625" style="1" customWidth="1"/>
    <col min="10" max="14" width="4.7109375" style="1" customWidth="1"/>
    <col min="15" max="15" width="5.57421875" style="1" customWidth="1"/>
    <col min="16" max="20" width="4.7109375" style="1" customWidth="1"/>
    <col min="21" max="21" width="5.57421875" style="1" customWidth="1"/>
    <col min="22" max="32" width="4.7109375" style="1" customWidth="1"/>
    <col min="33" max="33" width="1.7109375" style="1" customWidth="1"/>
    <col min="34" max="34" width="5.7109375" style="1" customWidth="1"/>
    <col min="35" max="35" width="1.28515625" style="1" customWidth="1"/>
    <col min="36" max="36" width="7.7109375" style="1" customWidth="1"/>
    <col min="37" max="37" width="1.28515625" style="1" customWidth="1"/>
    <col min="38" max="38" width="7.7109375" style="1" customWidth="1"/>
    <col min="39" max="16384" width="11.421875" style="1" customWidth="1"/>
  </cols>
  <sheetData>
    <row r="1" spans="5:21" ht="12.75">
      <c r="E1" s="1" t="s">
        <v>0</v>
      </c>
      <c r="J1" s="2" t="s">
        <v>1</v>
      </c>
      <c r="O1" s="3" t="s">
        <v>2</v>
      </c>
      <c r="U1" s="1" t="s">
        <v>3</v>
      </c>
    </row>
    <row r="2" spans="1:38" ht="19.5" customHeight="1">
      <c r="A2" s="4"/>
      <c r="E2" s="5">
        <f>COUNTIF($B$10:$AF$56,$E$1)/2</f>
        <v>266</v>
      </c>
      <c r="F2" s="6" t="s">
        <v>4</v>
      </c>
      <c r="G2" s="7"/>
      <c r="H2" s="7"/>
      <c r="J2" s="8">
        <v>17</v>
      </c>
      <c r="K2" s="9" t="str">
        <f>" Jours "&amp;J$1&amp;" "&amp;Année_5</f>
        <v> Jours RTT 2007</v>
      </c>
      <c r="L2" s="10"/>
      <c r="M2" s="11"/>
      <c r="N2" s="11"/>
      <c r="O2" s="8">
        <f>26.879+IF((COUNTIF($B$10:$AF$56,O$1)+COUNTIF($B$10:$AF$56,"1/2 "&amp;O$1)/2)&gt;4,2,0)</f>
        <v>26.879</v>
      </c>
      <c r="P2" s="8"/>
      <c r="Q2" s="12" t="str">
        <f>" Jours "&amp;O$1&amp;" "&amp;Année_5</f>
        <v> Jours CA 2007</v>
      </c>
      <c r="R2" s="11"/>
      <c r="S2" s="11"/>
      <c r="U2" s="13">
        <v>0</v>
      </c>
      <c r="V2" s="14" t="e">
        <f ca="1">J$1&amp;" placés sur "&amp;U$1&amp;" soit : "&amp;U2+(MID(INDIRECT(Année_5-1&amp;"!v2"),FIND(":",INDIRECT(Année_5-1&amp;"!v2"))+1,4)+0)</f>
        <v>#VALUE!</v>
      </c>
      <c r="W2" s="6"/>
      <c r="X2" s="6"/>
      <c r="Y2" s="6"/>
      <c r="Z2" s="6"/>
      <c r="AA2" s="6"/>
      <c r="AB2" s="6"/>
      <c r="AC2" s="6"/>
      <c r="AL2" s="15">
        <f>MATCH("Fériés "&amp;Année_5,Fériés!A:A,0)</f>
        <v>88</v>
      </c>
    </row>
    <row r="3" spans="5:17" ht="4.5" customHeight="1">
      <c r="E3" s="15" t="s">
        <v>5</v>
      </c>
      <c r="J3" s="16"/>
      <c r="K3" s="2"/>
      <c r="O3" s="16"/>
      <c r="P3" s="16"/>
      <c r="Q3" s="3"/>
    </row>
    <row r="4" spans="5:22" ht="19.5" customHeight="1">
      <c r="E4" s="8">
        <v>12</v>
      </c>
      <c r="F4" s="17" t="str">
        <f>" Jours "&amp;E$3&amp;" "&amp;Année_5</f>
        <v> Jours HV 2007</v>
      </c>
      <c r="J4" s="8" t="e">
        <f ca="1">INDIRECT(Année_5-1&amp;"!J6")</f>
        <v>#VALUE!</v>
      </c>
      <c r="K4" s="9" t="str">
        <f>"Réliquat "&amp;J$1&amp;" "&amp;Année_5-1</f>
        <v>Réliquat RTT 2006</v>
      </c>
      <c r="L4" s="10"/>
      <c r="M4" s="11"/>
      <c r="O4" s="8" t="e">
        <f ca="1">INDIRECT(Année_5-1&amp;"!O6")</f>
        <v>#VALUE!</v>
      </c>
      <c r="P4" s="8"/>
      <c r="Q4" s="12" t="str">
        <f>"Réliquat "&amp;O$1&amp;" "&amp;Année_5-1</f>
        <v>Réliquat CA 2006</v>
      </c>
      <c r="R4" s="11"/>
      <c r="U4" s="13">
        <v>0</v>
      </c>
      <c r="V4" s="6" t="e">
        <f ca="1">O$1&amp;" placés sur "&amp;U$1&amp;"soit : "&amp;U4+(MID(INDIRECT(Année_5-1&amp;"!v4"),FIND(":",INDIRECT(Année_5-1&amp;"!v4"))+1,4)+0)</f>
        <v>#VALUE!</v>
      </c>
    </row>
    <row r="5" spans="5:17" ht="4.5" customHeight="1">
      <c r="E5" s="18"/>
      <c r="F5" s="19"/>
      <c r="J5" s="16"/>
      <c r="K5" s="2"/>
      <c r="O5" s="16"/>
      <c r="P5" s="16"/>
      <c r="Q5" s="3"/>
    </row>
    <row r="6" spans="5:24" ht="19.5" customHeight="1">
      <c r="E6" s="5">
        <f>E4-COUNTIF($B$10:$AF$56,E$3)-COUNTIF($B$10:$AF$56,"1/2 "&amp;E$3)/2</f>
        <v>6</v>
      </c>
      <c r="F6" s="20" t="str">
        <f>E$3&amp;" restant à prendre"</f>
        <v>HV restant à prendre</v>
      </c>
      <c r="G6" s="10"/>
      <c r="J6" s="5" t="e">
        <f>(J2+J4)-COUNTIF($B$10:$AF$56,J$1)-COUNTIF($B$10:$AF$56,"1/2 "&amp;J$1)/2-U2</f>
        <v>#VALUE!</v>
      </c>
      <c r="K6" s="21" t="str">
        <f>J$1&amp;" restant à prendre"</f>
        <v>RTT restant à prendre</v>
      </c>
      <c r="L6" s="7"/>
      <c r="O6" s="5" t="e">
        <f>(O2+O4)-COUNTIF($B$10:$AF$56,O$1)-COUNTIF($B$10:$AF$56,"1/2 "&amp;O$1)/2-U4</f>
        <v>#VALUE!</v>
      </c>
      <c r="P6" s="5"/>
      <c r="Q6" s="22" t="str">
        <f>O$1&amp;" restant à prendre"</f>
        <v>CA restant à prendre</v>
      </c>
      <c r="U6" s="23" t="e">
        <f>SUM(MID(V2,FIND(":",V2)+1,4)+0,MID(V4,FIND(":",V4)+1,4)+0)</f>
        <v>#VALUE!</v>
      </c>
      <c r="V6" s="24" t="str">
        <f ca="1">"Total CET au "&amp;TEXT(TODAY(),"jj/mm/aa")</f>
        <v>Total CET au 18/04/07</v>
      </c>
      <c r="W6" s="25"/>
      <c r="X6" s="25"/>
    </row>
    <row r="7" ht="4.5" customHeight="1">
      <c r="Q7" s="26"/>
    </row>
    <row r="8" spans="1:38" ht="22.5" customHeight="1">
      <c r="A8" s="27">
        <v>2007</v>
      </c>
      <c r="B8" s="28">
        <v>1</v>
      </c>
      <c r="C8" s="29">
        <v>2</v>
      </c>
      <c r="D8" s="28">
        <v>3</v>
      </c>
      <c r="E8" s="29">
        <v>4</v>
      </c>
      <c r="F8" s="28">
        <v>5</v>
      </c>
      <c r="G8" s="30">
        <v>6</v>
      </c>
      <c r="H8" s="28">
        <v>7</v>
      </c>
      <c r="I8" s="30">
        <v>8</v>
      </c>
      <c r="J8" s="28">
        <v>9</v>
      </c>
      <c r="K8" s="30">
        <v>10</v>
      </c>
      <c r="L8" s="28">
        <v>11</v>
      </c>
      <c r="M8" s="30">
        <v>12</v>
      </c>
      <c r="N8" s="28">
        <v>13</v>
      </c>
      <c r="O8" s="30">
        <v>14</v>
      </c>
      <c r="P8" s="28">
        <v>15</v>
      </c>
      <c r="Q8" s="30">
        <v>16</v>
      </c>
      <c r="R8" s="28">
        <v>17</v>
      </c>
      <c r="S8" s="30">
        <v>18</v>
      </c>
      <c r="T8" s="28">
        <v>19</v>
      </c>
      <c r="U8" s="30">
        <v>20</v>
      </c>
      <c r="V8" s="28">
        <v>21</v>
      </c>
      <c r="W8" s="30">
        <v>22</v>
      </c>
      <c r="X8" s="28">
        <v>23</v>
      </c>
      <c r="Y8" s="30">
        <v>24</v>
      </c>
      <c r="Z8" s="28">
        <v>25</v>
      </c>
      <c r="AA8" s="30">
        <v>26</v>
      </c>
      <c r="AB8" s="28">
        <v>27</v>
      </c>
      <c r="AC8" s="30">
        <v>28</v>
      </c>
      <c r="AD8" s="28">
        <v>29</v>
      </c>
      <c r="AE8" s="29">
        <v>30</v>
      </c>
      <c r="AF8" s="28">
        <v>31</v>
      </c>
      <c r="AH8" s="31" t="s">
        <v>6</v>
      </c>
      <c r="AJ8" s="31" t="s">
        <v>7</v>
      </c>
      <c r="AL8" s="31" t="s">
        <v>8</v>
      </c>
    </row>
    <row r="9" spans="2:32" ht="9.75" customHeight="1">
      <c r="B9" s="32"/>
      <c r="D9" s="32"/>
      <c r="F9" s="32"/>
      <c r="H9" s="32"/>
      <c r="J9" s="32"/>
      <c r="L9" s="32"/>
      <c r="N9" s="32"/>
      <c r="P9" s="32"/>
      <c r="R9" s="32"/>
      <c r="T9" s="32"/>
      <c r="V9" s="32"/>
      <c r="X9" s="32"/>
      <c r="Z9" s="32"/>
      <c r="AB9" s="32"/>
      <c r="AD9" s="32"/>
      <c r="AF9" s="32"/>
    </row>
    <row r="10" spans="1:38" ht="19.5" customHeight="1">
      <c r="A10" s="33">
        <f>DATEVALUE("01/01/"&amp;Année_5)</f>
        <v>39083</v>
      </c>
      <c r="B10" s="34" t="str">
        <f>IF(ISERR(WEEKDAY(COLUMNS($B8:B8)&amp;"/"&amp;MONTH($A10)&amp;"/"&amp;Année_5,2)),"",INDEX(Références!$B$16:$B$22,MATCH(WEEKDAY(COLUMNS($B8:B8)&amp;"/"&amp;MONTH($A10)&amp;"/"&amp;Année_5,2),Références!$A$16:$A$22,0)))</f>
        <v>L</v>
      </c>
      <c r="C10" s="34" t="str">
        <f>IF(ISERR(WEEKDAY(COLUMNS($B8:C8)&amp;"/"&amp;MONTH($A10)&amp;"/"&amp;Année_5,2)),"",INDEX(Références!$B$16:$B$22,MATCH(WEEKDAY(COLUMNS($B8:C8)&amp;"/"&amp;MONTH($A10)&amp;"/"&amp;Année_5,2),Références!$A$16:$A$22,0)))</f>
        <v>M</v>
      </c>
      <c r="D10" s="34" t="str">
        <f>IF(ISERR(WEEKDAY(COLUMNS($B8:AF8)&amp;"/"&amp;MONTH($A10)&amp;"/"&amp;Année_5,2)),"",INDEX(Références!$B$16:$B$22,MATCH(WEEKDAY(COLUMNS($B8:AF8)&amp;"/"&amp;MONTH($A10)&amp;"/"&amp;Année_5,2),Références!$A$16:$A$22,0)))</f>
        <v>Me</v>
      </c>
      <c r="E10" s="34" t="str">
        <f>IF(ISERR(WEEKDAY(COLUMNS($B8:AF8)&amp;"/"&amp;MONTH($A10)&amp;"/"&amp;Année_5,2)),"",INDEX(Références!$B$16:$B$22,MATCH(WEEKDAY(COLUMNS($B8:AF8)&amp;"/"&amp;MONTH($A10)&amp;"/"&amp;Année_5,2),Références!$A$16:$A$22,0)))</f>
        <v>Me</v>
      </c>
      <c r="F10" s="34" t="str">
        <f>IF(ISERR(WEEKDAY(COLUMNS($B8:F8)&amp;"/"&amp;MONTH($A10)&amp;"/"&amp;Année_5,2)),"",INDEX(Références!$B$16:$B$22,MATCH(WEEKDAY(COLUMNS($B8:F8)&amp;"/"&amp;MONTH($A10)&amp;"/"&amp;Année_5,2),Références!$A$16:$A$22,0)))</f>
        <v>V</v>
      </c>
      <c r="G10" s="34" t="str">
        <f>IF(ISERR(WEEKDAY(COLUMNS($B8:G8)&amp;"/"&amp;MONTH($A10)&amp;"/"&amp;Année_5,2)),"",INDEX(Références!$B$16:$B$22,MATCH(WEEKDAY(COLUMNS($B8:G8)&amp;"/"&amp;MONTH($A10)&amp;"/"&amp;Année_5,2),Références!$A$16:$A$22,0)))</f>
        <v>S</v>
      </c>
      <c r="H10" s="34" t="str">
        <f>IF(ISERR(WEEKDAY(COLUMNS($B8:H8)&amp;"/"&amp;MONTH($A10)&amp;"/"&amp;Année_5,2)),"",INDEX(Références!$B$16:$B$22,MATCH(WEEKDAY(COLUMNS($B8:H8)&amp;"/"&amp;MONTH($A10)&amp;"/"&amp;Année_5,2),Références!$A$16:$A$22,0)))</f>
        <v>D</v>
      </c>
      <c r="I10" s="34" t="str">
        <f>IF(ISERR(WEEKDAY(COLUMNS($B8:I8)&amp;"/"&amp;MONTH($A10)&amp;"/"&amp;Année_5,2)),"",INDEX(Références!$B$16:$B$22,MATCH(WEEKDAY(COLUMNS($B8:I8)&amp;"/"&amp;MONTH($A10)&amp;"/"&amp;Année_5,2),Références!$A$16:$A$22,0)))</f>
        <v>L</v>
      </c>
      <c r="J10" s="34" t="str">
        <f>IF(ISERR(WEEKDAY(COLUMNS($B8:J8)&amp;"/"&amp;MONTH($A10)&amp;"/"&amp;Année_5,2)),"",INDEX(Références!$B$16:$B$22,MATCH(WEEKDAY(COLUMNS($B8:J8)&amp;"/"&amp;MONTH($A10)&amp;"/"&amp;Année_5,2),Références!$A$16:$A$22,0)))</f>
        <v>M</v>
      </c>
      <c r="K10" s="34" t="str">
        <f>IF(ISERR(WEEKDAY(COLUMNS($B8:K8)&amp;"/"&amp;MONTH($A10)&amp;"/"&amp;Année_5,2)),"",INDEX(Références!$B$16:$B$22,MATCH(WEEKDAY(COLUMNS($B8:K8)&amp;"/"&amp;MONTH($A10)&amp;"/"&amp;Année_5,2),Références!$A$16:$A$22,0)))</f>
        <v>Me</v>
      </c>
      <c r="L10" s="34" t="str">
        <f>IF(ISERR(WEEKDAY(COLUMNS($B8:L8)&amp;"/"&amp;MONTH($A10)&amp;"/"&amp;Année_5,2)),"",INDEX(Références!$B$16:$B$22,MATCH(WEEKDAY(COLUMNS($B8:L8)&amp;"/"&amp;MONTH($A10)&amp;"/"&amp;Année_5,2),Références!$A$16:$A$22,0)))</f>
        <v>J</v>
      </c>
      <c r="M10" s="34" t="str">
        <f>IF(ISERR(WEEKDAY(COLUMNS($B8:M8)&amp;"/"&amp;MONTH($A10)&amp;"/"&amp;Année_5,2)),"",INDEX(Références!$B$16:$B$22,MATCH(WEEKDAY(COLUMNS($B8:M8)&amp;"/"&amp;MONTH($A10)&amp;"/"&amp;Année_5,2),Références!$A$16:$A$22,0)))</f>
        <v>V</v>
      </c>
      <c r="N10" s="34" t="str">
        <f>IF(ISERR(WEEKDAY(COLUMNS($B8:N8)&amp;"/"&amp;MONTH($A10)&amp;"/"&amp;Année_5,2)),"",INDEX(Références!$B$16:$B$22,MATCH(WEEKDAY(COLUMNS($B8:N8)&amp;"/"&amp;MONTH($A10)&amp;"/"&amp;Année_5,2),Références!$A$16:$A$22,0)))</f>
        <v>S</v>
      </c>
      <c r="O10" s="34" t="str">
        <f>IF(ISERR(WEEKDAY(COLUMNS($B8:O8)&amp;"/"&amp;MONTH($A10)&amp;"/"&amp;Année_5,2)),"",INDEX(Références!$B$16:$B$22,MATCH(WEEKDAY(COLUMNS($B8:O8)&amp;"/"&amp;MONTH($A10)&amp;"/"&amp;Année_5,2),Références!$A$16:$A$22,0)))</f>
        <v>D</v>
      </c>
      <c r="P10" s="34" t="str">
        <f>IF(ISERR(WEEKDAY(COLUMNS($B8:P8)&amp;"/"&amp;MONTH($A10)&amp;"/"&amp;Année_5,2)),"",INDEX(Références!$B$16:$B$22,MATCH(WEEKDAY(COLUMNS($B8:P8)&amp;"/"&amp;MONTH($A10)&amp;"/"&amp;Année_5,2),Références!$A$16:$A$22,0)))</f>
        <v>L</v>
      </c>
      <c r="Q10" s="34" t="str">
        <f>IF(ISERR(WEEKDAY(COLUMNS($B8:Q8)&amp;"/"&amp;MONTH($A10)&amp;"/"&amp;Année_5,2)),"",INDEX(Références!$B$16:$B$22,MATCH(WEEKDAY(COLUMNS($B8:Q8)&amp;"/"&amp;MONTH($A10)&amp;"/"&amp;Année_5,2),Références!$A$16:$A$22,0)))</f>
        <v>M</v>
      </c>
      <c r="R10" s="34" t="str">
        <f>IF(ISERR(WEEKDAY(COLUMNS($B8:R8)&amp;"/"&amp;MONTH($A10)&amp;"/"&amp;Année_5,2)),"",INDEX(Références!$B$16:$B$22,MATCH(WEEKDAY(COLUMNS($B8:R8)&amp;"/"&amp;MONTH($A10)&amp;"/"&amp;Année_5,2),Références!$A$16:$A$22,0)))</f>
        <v>Me</v>
      </c>
      <c r="S10" s="34" t="str">
        <f>IF(ISERR(WEEKDAY(COLUMNS($B8:S8)&amp;"/"&amp;MONTH($A10)&amp;"/"&amp;Année_5,2)),"",INDEX(Références!$B$16:$B$22,MATCH(WEEKDAY(COLUMNS($B8:S8)&amp;"/"&amp;MONTH($A10)&amp;"/"&amp;Année_5,2),Références!$A$16:$A$22,0)))</f>
        <v>J</v>
      </c>
      <c r="T10" s="34" t="str">
        <f>IF(ISERR(WEEKDAY(COLUMNS($B8:T8)&amp;"/"&amp;MONTH($A10)&amp;"/"&amp;Année_5,2)),"",INDEX(Références!$B$16:$B$22,MATCH(WEEKDAY(COLUMNS($B8:T8)&amp;"/"&amp;MONTH($A10)&amp;"/"&amp;Année_5,2),Références!$A$16:$A$22,0)))</f>
        <v>V</v>
      </c>
      <c r="U10" s="34" t="str">
        <f>IF(ISERR(WEEKDAY(COLUMNS($B8:U8)&amp;"/"&amp;MONTH($A10)&amp;"/"&amp;Année_5,2)),"",INDEX(Références!$B$16:$B$22,MATCH(WEEKDAY(COLUMNS($B8:U8)&amp;"/"&amp;MONTH($A10)&amp;"/"&amp;Année_5,2),Références!$A$16:$A$22,0)))</f>
        <v>S</v>
      </c>
      <c r="V10" s="34" t="str">
        <f>IF(ISERR(WEEKDAY(COLUMNS($B8:V8)&amp;"/"&amp;MONTH($A10)&amp;"/"&amp;Année_5,2)),"",INDEX(Références!$B$16:$B$22,MATCH(WEEKDAY(COLUMNS($B8:V8)&amp;"/"&amp;MONTH($A10)&amp;"/"&amp;Année_5,2),Références!$A$16:$A$22,0)))</f>
        <v>D</v>
      </c>
      <c r="W10" s="34" t="str">
        <f>IF(ISERR(WEEKDAY(COLUMNS($B8:W8)&amp;"/"&amp;MONTH($A10)&amp;"/"&amp;Année_5,2)),"",INDEX(Références!$B$16:$B$22,MATCH(WEEKDAY(COLUMNS($B8:W8)&amp;"/"&amp;MONTH($A10)&amp;"/"&amp;Année_5,2),Références!$A$16:$A$22,0)))</f>
        <v>L</v>
      </c>
      <c r="X10" s="34" t="str">
        <f>IF(ISERR(WEEKDAY(COLUMNS($B8:X8)&amp;"/"&amp;MONTH($A10)&amp;"/"&amp;Année_5,2)),"",INDEX(Références!$B$16:$B$22,MATCH(WEEKDAY(COLUMNS($B8:X8)&amp;"/"&amp;MONTH($A10)&amp;"/"&amp;Année_5,2),Références!$A$16:$A$22,0)))</f>
        <v>M</v>
      </c>
      <c r="Y10" s="34" t="str">
        <f>IF(ISERR(WEEKDAY(COLUMNS($B8:Y8)&amp;"/"&amp;MONTH($A10)&amp;"/"&amp;Année_5,2)),"",INDEX(Références!$B$16:$B$22,MATCH(WEEKDAY(COLUMNS($B8:Y8)&amp;"/"&amp;MONTH($A10)&amp;"/"&amp;Année_5,2),Références!$A$16:$A$22,0)))</f>
        <v>Me</v>
      </c>
      <c r="Z10" s="34" t="str">
        <f>IF(ISERR(WEEKDAY(COLUMNS($B8:Z8)&amp;"/"&amp;MONTH($A10)&amp;"/"&amp;Année_5,2)),"",INDEX(Références!$B$16:$B$22,MATCH(WEEKDAY(COLUMNS($B8:Z8)&amp;"/"&amp;MONTH($A10)&amp;"/"&amp;Année_5,2),Références!$A$16:$A$22,0)))</f>
        <v>J</v>
      </c>
      <c r="AA10" s="34" t="str">
        <f>IF(ISERR(WEEKDAY(COLUMNS($B8:AA8)&amp;"/"&amp;MONTH($A10)&amp;"/"&amp;Année_5,2)),"",INDEX(Références!$B$16:$B$22,MATCH(WEEKDAY(COLUMNS($B8:AA8)&amp;"/"&amp;MONTH($A10)&amp;"/"&amp;Année_5,2),Références!$A$16:$A$22,0)))</f>
        <v>V</v>
      </c>
      <c r="AB10" s="34" t="str">
        <f>IF(ISERR(WEEKDAY(COLUMNS($B8:AB8)&amp;"/"&amp;MONTH($A10)&amp;"/"&amp;Année_5,2)),"",INDEX(Références!$B$16:$B$22,MATCH(WEEKDAY(COLUMNS($B8:AB8)&amp;"/"&amp;MONTH($A10)&amp;"/"&amp;Année_5,2),Références!$A$16:$A$22,0)))</f>
        <v>S</v>
      </c>
      <c r="AC10" s="34" t="str">
        <f>IF(ISERR(WEEKDAY(COLUMNS($B8:AC8)&amp;"/"&amp;MONTH($A10)&amp;"/"&amp;Année_5,2)),"",INDEX(Références!$B$16:$B$22,MATCH(WEEKDAY(COLUMNS($B8:AC8)&amp;"/"&amp;MONTH($A10)&amp;"/"&amp;Année_5,2),Références!$A$16:$A$22,0)))</f>
        <v>D</v>
      </c>
      <c r="AD10" s="34" t="str">
        <f>IF(ISERR(WEEKDAY(COLUMNS($B8:AD8)&amp;"/"&amp;MONTH($A10)&amp;"/"&amp;Année_5,2)),"",INDEX(Références!$B$16:$B$22,MATCH(WEEKDAY(COLUMNS($B8:AD8)&amp;"/"&amp;MONTH($A10)&amp;"/"&amp;Année_5,2),Références!$A$16:$A$22,0)))</f>
        <v>L</v>
      </c>
      <c r="AE10" s="34" t="str">
        <f>IF(ISERR(WEEKDAY(COLUMNS($B8:AE8)&amp;"/"&amp;MONTH($A10)&amp;"/"&amp;Année_5,2)),"",INDEX(Références!$B$16:$B$22,MATCH(WEEKDAY(COLUMNS($B8:AE8)&amp;"/"&amp;MONTH($A10)&amp;"/"&amp;Année_5,2),Références!$A$16:$A$22,0)))</f>
        <v>M</v>
      </c>
      <c r="AF10" s="34" t="str">
        <f>IF(ISERR(WEEKDAY(COLUMNS($B8:AF8)&amp;"/"&amp;MONTH($A10)&amp;"/"&amp;Année_5,2)),"",INDEX(Références!$B$16:$B$22,MATCH(WEEKDAY(COLUMNS($B8:AF8)&amp;"/"&amp;MONTH($A10)&amp;"/"&amp;Année_5,2),Références!$A$16:$A$22,0)))</f>
        <v>Me</v>
      </c>
      <c r="AH10" s="34">
        <f>COUNTIF(B10:AF10,"L")+COUNTIF(B10:AF10,"M")+COUNTIF(B10:AF10,"Me")+COUNTIF(B10:AF10,"J")+COUNTIF(B10:AF10,"V")-COUNTIF(B11:AF11,"Férié")</f>
        <v>-8</v>
      </c>
      <c r="AJ10" s="34">
        <f>AH10-COUNTIF(B12:AF12,"RTT")-COUNTIF(B12:AF12,"1/2 RTT")*0.5-COUNTIF(B12:AF12,"CA")-COUNTIF(B12:AF12,"1/2 CA")*0.5</f>
        <v>-9</v>
      </c>
      <c r="AL10" s="34">
        <f>AJ10-COUNTIF(D12:AH12,"HV")-COUNTIF(D12:AH12,"1/2 HV")*0.5</f>
        <v>-11</v>
      </c>
    </row>
    <row r="11" spans="1:38" ht="12.75" customHeight="1" hidden="1">
      <c r="A11" s="35"/>
      <c r="B11" s="34" t="str">
        <f ca="1">IF(OR(B10="",ISNA(MATCH(DATEVALUE(B$8&amp;"/"&amp;MONTH($A10)&amp;"/"&amp;Année_5),INDIRECT("Fériés!E"&amp;$AL$2&amp;":E"&amp;$AL$2+20),0))),"","Férié")</f>
        <v>Férié</v>
      </c>
      <c r="C11" s="34" t="str">
        <f ca="1">IF(OR(C10="",ISNA(MATCH(DATEVALUE(C$8&amp;"/"&amp;MONTH($A10)&amp;"/"&amp;Année_5),INDIRECT("Fériés!E"&amp;$AL$2&amp;":E"&amp;$AL$2+20),0))),"","Férié")</f>
        <v>Férié</v>
      </c>
      <c r="D11" s="34" t="str">
        <f ca="1">IF(OR(D10="",ISNA(MATCH(DATEVALUE(D$8&amp;"/"&amp;MONTH($A10)&amp;"/"&amp;Année_5),INDIRECT("Fériés!E"&amp;$AL$2&amp;":E"&amp;$AL$2+20),0))),"","Férié")</f>
        <v>Férié</v>
      </c>
      <c r="E11" s="34" t="str">
        <f ca="1">IF(OR(E10="",ISNA(MATCH(DATEVALUE(E$8&amp;"/"&amp;MONTH($A10)&amp;"/"&amp;Année_5),INDIRECT("Fériés!E"&amp;$AL$2&amp;":E"&amp;$AL$2+20),0))),"","Férié")</f>
        <v>Férié</v>
      </c>
      <c r="F11" s="34" t="str">
        <f ca="1">IF(OR(F10="",ISNA(MATCH(DATEVALUE(F$8&amp;"/"&amp;MONTH($A10)&amp;"/"&amp;Année_5),INDIRECT("Fériés!E"&amp;$AL$2&amp;":E"&amp;$AL$2+20),0))),"","Férié")</f>
        <v>Férié</v>
      </c>
      <c r="G11" s="34" t="str">
        <f ca="1">IF(OR(G10="",ISNA(MATCH(DATEVALUE(G$8&amp;"/"&amp;MONTH($A10)&amp;"/"&amp;Année_5),INDIRECT("Fériés!E"&amp;$AL$2&amp;":E"&amp;$AL$2+20),0))),"","Férié")</f>
        <v>Férié</v>
      </c>
      <c r="H11" s="34" t="str">
        <f ca="1">IF(OR(H10="",ISNA(MATCH(DATEVALUE(H$8&amp;"/"&amp;MONTH($A10)&amp;"/"&amp;Année_5),INDIRECT("Fériés!E"&amp;$AL$2&amp;":E"&amp;$AL$2+20),0))),"","Férié")</f>
        <v>Férié</v>
      </c>
      <c r="I11" s="34" t="str">
        <f ca="1">IF(OR(I10="",ISNA(MATCH(DATEVALUE(I$8&amp;"/"&amp;MONTH($A10)&amp;"/"&amp;Année_5),INDIRECT("Fériés!E"&amp;$AL$2&amp;":E"&amp;$AL$2+20),0))),"","Férié")</f>
        <v>Férié</v>
      </c>
      <c r="J11" s="34" t="str">
        <f ca="1">IF(OR(J10="",ISNA(MATCH(DATEVALUE(J$8&amp;"/"&amp;MONTH($A10)&amp;"/"&amp;Année_5),INDIRECT("Fériés!E"&amp;$AL$2&amp;":E"&amp;$AL$2+20),0))),"","Férié")</f>
        <v>Férié</v>
      </c>
      <c r="K11" s="34" t="str">
        <f ca="1">IF(OR(K10="",ISNA(MATCH(DATEVALUE(K$8&amp;"/"&amp;MONTH($A10)&amp;"/"&amp;Année_5),INDIRECT("Fériés!E"&amp;$AL$2&amp;":E"&amp;$AL$2+20),0))),"","Férié")</f>
        <v>Férié</v>
      </c>
      <c r="L11" s="34" t="str">
        <f ca="1">IF(OR(L10="",ISNA(MATCH(DATEVALUE(L$8&amp;"/"&amp;MONTH($A10)&amp;"/"&amp;Année_5),INDIRECT("Fériés!E"&amp;$AL$2&amp;":E"&amp;$AL$2+20),0))),"","Férié")</f>
        <v>Férié</v>
      </c>
      <c r="M11" s="34" t="str">
        <f ca="1">IF(OR(M10="",ISNA(MATCH(DATEVALUE(M$8&amp;"/"&amp;MONTH($A10)&amp;"/"&amp;Année_5),INDIRECT("Fériés!E"&amp;$AL$2&amp;":E"&amp;$AL$2+20),0))),"","Férié")</f>
        <v>Férié</v>
      </c>
      <c r="N11" s="34" t="str">
        <f ca="1">IF(OR(N10="",ISNA(MATCH(DATEVALUE(N$8&amp;"/"&amp;MONTH($A10)&amp;"/"&amp;Année_5),INDIRECT("Fériés!E"&amp;$AL$2&amp;":E"&amp;$AL$2+20),0))),"","Férié")</f>
        <v>Férié</v>
      </c>
      <c r="O11" s="34" t="str">
        <f ca="1">IF(OR(O10="",ISNA(MATCH(DATEVALUE(O$8&amp;"/"&amp;MONTH($A10)&amp;"/"&amp;Année_5),INDIRECT("Fériés!E"&amp;$AL$2&amp;":E"&amp;$AL$2+20),0))),"","Férié")</f>
        <v>Férié</v>
      </c>
      <c r="P11" s="34" t="str">
        <f ca="1">IF(OR(P10="",ISNA(MATCH(DATEVALUE(P$8&amp;"/"&amp;MONTH($A10)&amp;"/"&amp;Année_5),INDIRECT("Fériés!E"&amp;$AL$2&amp;":E"&amp;$AL$2+20),0))),"","Férié")</f>
        <v>Férié</v>
      </c>
      <c r="Q11" s="34" t="str">
        <f ca="1">IF(OR(Q10="",ISNA(MATCH(DATEVALUE(Q$8&amp;"/"&amp;MONTH($A10)&amp;"/"&amp;Année_5),INDIRECT("Fériés!E"&amp;$AL$2&amp;":E"&amp;$AL$2+20),0))),"","Férié")</f>
        <v>Férié</v>
      </c>
      <c r="R11" s="34" t="str">
        <f ca="1">IF(OR(R10="",ISNA(MATCH(DATEVALUE(R$8&amp;"/"&amp;MONTH($A10)&amp;"/"&amp;Année_5),INDIRECT("Fériés!E"&amp;$AL$2&amp;":E"&amp;$AL$2+20),0))),"","Férié")</f>
        <v>Férié</v>
      </c>
      <c r="S11" s="34" t="str">
        <f ca="1">IF(OR(S10="",ISNA(MATCH(DATEVALUE(S$8&amp;"/"&amp;MONTH($A10)&amp;"/"&amp;Année_5),INDIRECT("Fériés!E"&amp;$AL$2&amp;":E"&amp;$AL$2+20),0))),"","Férié")</f>
        <v>Férié</v>
      </c>
      <c r="T11" s="34" t="str">
        <f ca="1">IF(OR(T10="",ISNA(MATCH(DATEVALUE(T$8&amp;"/"&amp;MONTH($A10)&amp;"/"&amp;Année_5),INDIRECT("Fériés!E"&amp;$AL$2&amp;":E"&amp;$AL$2+20),0))),"","Férié")</f>
        <v>Férié</v>
      </c>
      <c r="U11" s="34" t="str">
        <f ca="1">IF(OR(U10="",ISNA(MATCH(DATEVALUE(U$8&amp;"/"&amp;MONTH($A10)&amp;"/"&amp;Année_5),INDIRECT("Fériés!E"&amp;$AL$2&amp;":E"&amp;$AL$2+20),0))),"","Férié")</f>
        <v>Férié</v>
      </c>
      <c r="V11" s="34" t="str">
        <f ca="1">IF(OR(V10="",ISNA(MATCH(DATEVALUE(V$8&amp;"/"&amp;MONTH($A10)&amp;"/"&amp;Année_5),INDIRECT("Fériés!E"&amp;$AL$2&amp;":E"&amp;$AL$2+20),0))),"","Férié")</f>
        <v>Férié</v>
      </c>
      <c r="W11" s="34" t="str">
        <f ca="1">IF(OR(W10="",ISNA(MATCH(DATEVALUE(W$8&amp;"/"&amp;MONTH($A10)&amp;"/"&amp;Année_5),INDIRECT("Fériés!E"&amp;$AL$2&amp;":E"&amp;$AL$2+20),0))),"","Férié")</f>
        <v>Férié</v>
      </c>
      <c r="X11" s="34" t="str">
        <f ca="1">IF(OR(X10="",ISNA(MATCH(DATEVALUE(X$8&amp;"/"&amp;MONTH($A10)&amp;"/"&amp;Année_5),INDIRECT("Fériés!E"&amp;$AL$2&amp;":E"&amp;$AL$2+20),0))),"","Férié")</f>
        <v>Férié</v>
      </c>
      <c r="Y11" s="34" t="str">
        <f ca="1">IF(OR(Y10="",ISNA(MATCH(DATEVALUE(Y$8&amp;"/"&amp;MONTH($A10)&amp;"/"&amp;Année_5),INDIRECT("Fériés!E"&amp;$AL$2&amp;":E"&amp;$AL$2+20),0))),"","Férié")</f>
        <v>Férié</v>
      </c>
      <c r="Z11" s="34" t="str">
        <f ca="1">IF(OR(Z10="",ISNA(MATCH(DATEVALUE(Z$8&amp;"/"&amp;MONTH($A10)&amp;"/"&amp;Année_5),INDIRECT("Fériés!E"&amp;$AL$2&amp;":E"&amp;$AL$2+20),0))),"","Férié")</f>
        <v>Férié</v>
      </c>
      <c r="AA11" s="34" t="str">
        <f ca="1">IF(OR(AA10="",ISNA(MATCH(DATEVALUE(AA$8&amp;"/"&amp;MONTH($A10)&amp;"/"&amp;Année_5),INDIRECT("Fériés!E"&amp;$AL$2&amp;":E"&amp;$AL$2+20),0))),"","Férié")</f>
        <v>Férié</v>
      </c>
      <c r="AB11" s="34" t="str">
        <f ca="1">IF(OR(AB10="",ISNA(MATCH(DATEVALUE(AB$8&amp;"/"&amp;MONTH($A10)&amp;"/"&amp;Année_5),INDIRECT("Fériés!E"&amp;$AL$2&amp;":E"&amp;$AL$2+20),0))),"","Férié")</f>
        <v>Férié</v>
      </c>
      <c r="AC11" s="34" t="str">
        <f ca="1">IF(OR(AC10="",ISNA(MATCH(DATEVALUE(AC$8&amp;"/"&amp;MONTH($A10)&amp;"/"&amp;Année_5),INDIRECT("Fériés!E"&amp;$AL$2&amp;":E"&amp;$AL$2+20),0))),"","Férié")</f>
        <v>Férié</v>
      </c>
      <c r="AD11" s="34" t="str">
        <f ca="1">IF(OR(AD10="",ISNA(MATCH(DATEVALUE(AD$8&amp;"/"&amp;MONTH($A10)&amp;"/"&amp;Année_5),INDIRECT("Fériés!E"&amp;$AL$2&amp;":E"&amp;$AL$2+20),0))),"","Férié")</f>
        <v>Férié</v>
      </c>
      <c r="AE11" s="34" t="str">
        <f ca="1">IF(OR(AE10="",ISNA(MATCH(DATEVALUE(AE$8&amp;"/"&amp;MONTH($A10)&amp;"/"&amp;Année_5),INDIRECT("Fériés!E"&amp;$AL$2&amp;":E"&amp;$AL$2+20),0))),"","Férié")</f>
        <v>Férié</v>
      </c>
      <c r="AF11" s="34" t="str">
        <f ca="1">IF(OR(AF10="",ISNA(MATCH(DATEVALUE(AF$8&amp;"/"&amp;MONTH($A10)&amp;"/"&amp;Année_5),INDIRECT("Fériés!E"&amp;$AL$2&amp;":E"&amp;$AL$2+20),0))),"","Férié")</f>
        <v>Férié</v>
      </c>
      <c r="AH11" s="36"/>
      <c r="AJ11" s="36"/>
      <c r="AL11" s="36"/>
    </row>
    <row r="12" spans="1:32" ht="19.5" customHeight="1">
      <c r="A12" s="37"/>
      <c r="B12" s="34" t="str">
        <f>B11</f>
        <v>Férié</v>
      </c>
      <c r="C12" s="38" t="s">
        <v>2</v>
      </c>
      <c r="D12" s="34" t="str">
        <f>D11</f>
        <v>Férié</v>
      </c>
      <c r="E12" s="34" t="str">
        <f>E11</f>
        <v>Férié</v>
      </c>
      <c r="F12" s="39" t="str">
        <f>F11</f>
        <v>Férié</v>
      </c>
      <c r="G12" s="34" t="str">
        <f>G11</f>
        <v>Férié</v>
      </c>
      <c r="H12" s="34" t="str">
        <f>H11</f>
        <v>Férié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9"/>
      <c r="U12" s="34"/>
      <c r="V12" s="34"/>
      <c r="W12" s="34"/>
      <c r="X12" s="34"/>
      <c r="Y12" s="34"/>
      <c r="Z12" s="40"/>
      <c r="AA12" s="41" t="s">
        <v>5</v>
      </c>
      <c r="AB12" s="40"/>
      <c r="AC12" s="40"/>
      <c r="AD12" s="34"/>
      <c r="AE12" s="34"/>
      <c r="AF12" s="41" t="s">
        <v>5</v>
      </c>
    </row>
    <row r="13" spans="1:32" s="45" customFormat="1" ht="14.25" customHeight="1">
      <c r="A13" s="42"/>
      <c r="B13" s="43">
        <f>B$8</f>
        <v>1</v>
      </c>
      <c r="C13" s="44">
        <f>C$8</f>
        <v>2</v>
      </c>
      <c r="D13" s="43">
        <f>D$8</f>
        <v>3</v>
      </c>
      <c r="E13" s="44">
        <f>E$8</f>
        <v>4</v>
      </c>
      <c r="F13" s="43">
        <f>F$8</f>
        <v>5</v>
      </c>
      <c r="G13" s="44">
        <f>G$8</f>
        <v>6</v>
      </c>
      <c r="H13" s="43">
        <f>H$8</f>
        <v>7</v>
      </c>
      <c r="I13" s="44">
        <f>I$8</f>
        <v>8</v>
      </c>
      <c r="J13" s="43">
        <f>J$8</f>
        <v>9</v>
      </c>
      <c r="K13" s="44">
        <f>K$8</f>
        <v>10</v>
      </c>
      <c r="L13" s="43">
        <f>L$8</f>
        <v>11</v>
      </c>
      <c r="M13" s="44">
        <f>M$8</f>
        <v>12</v>
      </c>
      <c r="N13" s="43">
        <f>N$8</f>
        <v>13</v>
      </c>
      <c r="O13" s="44">
        <f>O$8</f>
        <v>14</v>
      </c>
      <c r="P13" s="43">
        <f>P$8</f>
        <v>15</v>
      </c>
      <c r="Q13" s="44">
        <f>Q$8</f>
        <v>16</v>
      </c>
      <c r="R13" s="43">
        <f>R$8</f>
        <v>17</v>
      </c>
      <c r="S13" s="44">
        <f>S$8</f>
        <v>18</v>
      </c>
      <c r="T13" s="43">
        <f>T$8</f>
        <v>19</v>
      </c>
      <c r="U13" s="44">
        <f>U$8</f>
        <v>20</v>
      </c>
      <c r="V13" s="43">
        <f>V$8</f>
        <v>21</v>
      </c>
      <c r="W13" s="44">
        <f>W$8</f>
        <v>22</v>
      </c>
      <c r="X13" s="43">
        <f>X$8</f>
        <v>23</v>
      </c>
      <c r="Y13" s="44">
        <f>Y$8</f>
        <v>24</v>
      </c>
      <c r="Z13" s="43">
        <f>Z$8</f>
        <v>25</v>
      </c>
      <c r="AA13" s="44">
        <f>AA$8</f>
        <v>26</v>
      </c>
      <c r="AB13" s="43">
        <f>AB$8</f>
        <v>27</v>
      </c>
      <c r="AC13" s="44">
        <f>AC$8</f>
        <v>28</v>
      </c>
      <c r="AD13" s="43">
        <f>AD$8</f>
        <v>29</v>
      </c>
      <c r="AE13" s="44">
        <f>AE$8</f>
        <v>30</v>
      </c>
      <c r="AF13" s="43">
        <f>AF$8</f>
        <v>31</v>
      </c>
    </row>
    <row r="14" spans="1:38" ht="19.5" customHeight="1">
      <c r="A14" s="33">
        <f>DATEVALUE("01/02/"&amp;Année_5)</f>
        <v>39114</v>
      </c>
      <c r="B14" s="34" t="str">
        <f>IF(ISERR(WEEKDAY(COLUMNS($B12:B12)&amp;"/"&amp;MONTH($A14)&amp;"/"&amp;Année_5,2)),"",INDEX(Références!$B$16:$B$22,MATCH(WEEKDAY(COLUMNS($B12:B12)&amp;"/"&amp;MONTH($A14)&amp;"/"&amp;Année_5,2),Références!$A$16:$A$22,0)))</f>
        <v>J</v>
      </c>
      <c r="C14" s="34" t="str">
        <f>IF(ISERR(WEEKDAY(COLUMNS($B12:C12)&amp;"/"&amp;MONTH($A14)&amp;"/"&amp;Année_5,2)),"",INDEX(Références!$B$16:$B$22,MATCH(WEEKDAY(COLUMNS($B12:C12)&amp;"/"&amp;MONTH($A14)&amp;"/"&amp;Année_5,2),Références!$A$16:$A$22,0)))</f>
        <v>V</v>
      </c>
      <c r="D14" s="34" t="str">
        <f>IF(ISERR(WEEKDAY(COLUMNS($B12:D12)&amp;"/"&amp;MONTH($A14)&amp;"/"&amp;Année_5,2)),"",INDEX(Références!$B$16:$B$22,MATCH(WEEKDAY(COLUMNS($B12:D12)&amp;"/"&amp;MONTH($A14)&amp;"/"&amp;Année_5,2),Références!$A$16:$A$22,0)))</f>
        <v>S</v>
      </c>
      <c r="E14" s="34" t="str">
        <f>IF(ISERR(WEEKDAY(COLUMNS($B12:E12)&amp;"/"&amp;MONTH($A14)&amp;"/"&amp;Année_5,2)),"",INDEX(Références!$B$16:$B$22,MATCH(WEEKDAY(COLUMNS($B12:E12)&amp;"/"&amp;MONTH($A14)&amp;"/"&amp;Année_5,2),Références!$A$16:$A$22,0)))</f>
        <v>D</v>
      </c>
      <c r="F14" s="34" t="str">
        <f>IF(ISERR(WEEKDAY(COLUMNS($B12:F12)&amp;"/"&amp;MONTH($A14)&amp;"/"&amp;Année_5,2)),"",INDEX(Références!$B$16:$B$22,MATCH(WEEKDAY(COLUMNS($B12:F12)&amp;"/"&amp;MONTH($A14)&amp;"/"&amp;Année_5,2),Références!$A$16:$A$22,0)))</f>
        <v>L</v>
      </c>
      <c r="G14" s="34" t="str">
        <f>IF(ISERR(WEEKDAY(COLUMNS($B12:G12)&amp;"/"&amp;MONTH($A14)&amp;"/"&amp;Année_5,2)),"",INDEX(Références!$B$16:$B$22,MATCH(WEEKDAY(COLUMNS($B12:G12)&amp;"/"&amp;MONTH($A14)&amp;"/"&amp;Année_5,2),Références!$A$16:$A$22,0)))</f>
        <v>M</v>
      </c>
      <c r="H14" s="34" t="str">
        <f>IF(ISERR(WEEKDAY(COLUMNS($B12:H12)&amp;"/"&amp;MONTH($A14)&amp;"/"&amp;Année_5,2)),"",INDEX(Références!$B$16:$B$22,MATCH(WEEKDAY(COLUMNS($B12:H12)&amp;"/"&amp;MONTH($A14)&amp;"/"&amp;Année_5,2),Références!$A$16:$A$22,0)))</f>
        <v>Me</v>
      </c>
      <c r="I14" s="34" t="str">
        <f>IF(ISERR(WEEKDAY(COLUMNS($B12:I12)&amp;"/"&amp;MONTH($A14)&amp;"/"&amp;Année_5,2)),"",INDEX(Références!$B$16:$B$22,MATCH(WEEKDAY(COLUMNS($B12:I12)&amp;"/"&amp;MONTH($A14)&amp;"/"&amp;Année_5,2),Références!$A$16:$A$22,0)))</f>
        <v>J</v>
      </c>
      <c r="J14" s="34" t="str">
        <f>IF(ISERR(WEEKDAY(COLUMNS($B12:J12)&amp;"/"&amp;MONTH($A14)&amp;"/"&amp;Année_5,2)),"",INDEX(Références!$B$16:$B$22,MATCH(WEEKDAY(COLUMNS($B12:J12)&amp;"/"&amp;MONTH($A14)&amp;"/"&amp;Année_5,2),Références!$A$16:$A$22,0)))</f>
        <v>V</v>
      </c>
      <c r="K14" s="34" t="str">
        <f>IF(ISERR(WEEKDAY(COLUMNS($B12:K12)&amp;"/"&amp;MONTH($A14)&amp;"/"&amp;Année_5,2)),"",INDEX(Références!$B$16:$B$22,MATCH(WEEKDAY(COLUMNS($B12:K12)&amp;"/"&amp;MONTH($A14)&amp;"/"&amp;Année_5,2),Références!$A$16:$A$22,0)))</f>
        <v>S</v>
      </c>
      <c r="L14" s="34" t="str">
        <f>IF(ISERR(WEEKDAY(COLUMNS($B12:L12)&amp;"/"&amp;MONTH($A14)&amp;"/"&amp;Année_5,2)),"",INDEX(Références!$B$16:$B$22,MATCH(WEEKDAY(COLUMNS($B12:L12)&amp;"/"&amp;MONTH($A14)&amp;"/"&amp;Année_5,2),Références!$A$16:$A$22,0)))</f>
        <v>D</v>
      </c>
      <c r="M14" s="34" t="str">
        <f>IF(ISERR(WEEKDAY(COLUMNS($B12:M12)&amp;"/"&amp;MONTH($A14)&amp;"/"&amp;Année_5,2)),"",INDEX(Références!$B$16:$B$22,MATCH(WEEKDAY(COLUMNS($B12:M12)&amp;"/"&amp;MONTH($A14)&amp;"/"&amp;Année_5,2),Références!$A$16:$A$22,0)))</f>
        <v>L</v>
      </c>
      <c r="N14" s="34" t="str">
        <f>IF(ISERR(WEEKDAY(COLUMNS($B12:N12)&amp;"/"&amp;MONTH($A14)&amp;"/"&amp;Année_5,2)),"",INDEX(Références!$B$16:$B$22,MATCH(WEEKDAY(COLUMNS($B12:N12)&amp;"/"&amp;MONTH($A14)&amp;"/"&amp;Année_5,2),Références!$A$16:$A$22,0)))</f>
        <v>M</v>
      </c>
      <c r="O14" s="34" t="str">
        <f>IF(ISERR(WEEKDAY(COLUMNS($B12:O12)&amp;"/"&amp;MONTH($A14)&amp;"/"&amp;Année_5,2)),"",INDEX(Références!$B$16:$B$22,MATCH(WEEKDAY(COLUMNS($B12:O12)&amp;"/"&amp;MONTH($A14)&amp;"/"&amp;Année_5,2),Références!$A$16:$A$22,0)))</f>
        <v>Me</v>
      </c>
      <c r="P14" s="34" t="str">
        <f>IF(ISERR(WEEKDAY(COLUMNS($B12:P12)&amp;"/"&amp;MONTH($A14)&amp;"/"&amp;Année_5,2)),"",INDEX(Références!$B$16:$B$22,MATCH(WEEKDAY(COLUMNS($B12:P12)&amp;"/"&amp;MONTH($A14)&amp;"/"&amp;Année_5,2),Références!$A$16:$A$22,0)))</f>
        <v>J</v>
      </c>
      <c r="Q14" s="34" t="str">
        <f>IF(ISERR(WEEKDAY(COLUMNS($B12:Q12)&amp;"/"&amp;MONTH($A14)&amp;"/"&amp;Année_5,2)),"",INDEX(Références!$B$16:$B$22,MATCH(WEEKDAY(COLUMNS($B12:Q12)&amp;"/"&amp;MONTH($A14)&amp;"/"&amp;Année_5,2),Références!$A$16:$A$22,0)))</f>
        <v>V</v>
      </c>
      <c r="R14" s="34" t="str">
        <f>IF(ISERR(WEEKDAY(COLUMNS($B12:R12)&amp;"/"&amp;MONTH($A14)&amp;"/"&amp;Année_5,2)),"",INDEX(Références!$B$16:$B$22,MATCH(WEEKDAY(COLUMNS($B12:R12)&amp;"/"&amp;MONTH($A14)&amp;"/"&amp;Année_5,2),Références!$A$16:$A$22,0)))</f>
        <v>S</v>
      </c>
      <c r="S14" s="34" t="str">
        <f>IF(ISERR(WEEKDAY(COLUMNS($B12:S12)&amp;"/"&amp;MONTH($A14)&amp;"/"&amp;Année_5,2)),"",INDEX(Références!$B$16:$B$22,MATCH(WEEKDAY(COLUMNS($B12:S12)&amp;"/"&amp;MONTH($A14)&amp;"/"&amp;Année_5,2),Références!$A$16:$A$22,0)))</f>
        <v>D</v>
      </c>
      <c r="T14" s="34" t="str">
        <f>IF(ISERR(WEEKDAY(COLUMNS($B12:T12)&amp;"/"&amp;MONTH($A14)&amp;"/"&amp;Année_5,2)),"",INDEX(Références!$B$16:$B$22,MATCH(WEEKDAY(COLUMNS($B12:T12)&amp;"/"&amp;MONTH($A14)&amp;"/"&amp;Année_5,2),Références!$A$16:$A$22,0)))</f>
        <v>L</v>
      </c>
      <c r="U14" s="34" t="str">
        <f>IF(ISERR(WEEKDAY(COLUMNS($B12:U12)&amp;"/"&amp;MONTH($A14)&amp;"/"&amp;Année_5,2)),"",INDEX(Références!$B$16:$B$22,MATCH(WEEKDAY(COLUMNS($B12:U12)&amp;"/"&amp;MONTH($A14)&amp;"/"&amp;Année_5,2),Références!$A$16:$A$22,0)))</f>
        <v>M</v>
      </c>
      <c r="V14" s="34" t="str">
        <f>IF(ISERR(WEEKDAY(COLUMNS($B12:V12)&amp;"/"&amp;MONTH($A14)&amp;"/"&amp;Année_5,2)),"",INDEX(Références!$B$16:$B$22,MATCH(WEEKDAY(COLUMNS($B12:V12)&amp;"/"&amp;MONTH($A14)&amp;"/"&amp;Année_5,2),Références!$A$16:$A$22,0)))</f>
        <v>Me</v>
      </c>
      <c r="W14" s="34" t="str">
        <f>IF(ISERR(WEEKDAY(COLUMNS($B12:W12)&amp;"/"&amp;MONTH($A14)&amp;"/"&amp;Année_5,2)),"",INDEX(Références!$B$16:$B$22,MATCH(WEEKDAY(COLUMNS($B12:W12)&amp;"/"&amp;MONTH($A14)&amp;"/"&amp;Année_5,2),Références!$A$16:$A$22,0)))</f>
        <v>J</v>
      </c>
      <c r="X14" s="34" t="str">
        <f>IF(ISERR(WEEKDAY(COLUMNS($B12:X12)&amp;"/"&amp;MONTH($A14)&amp;"/"&amp;Année_5,2)),"",INDEX(Références!$B$16:$B$22,MATCH(WEEKDAY(COLUMNS($B12:X12)&amp;"/"&amp;MONTH($A14)&amp;"/"&amp;Année_5,2),Références!$A$16:$A$22,0)))</f>
        <v>V</v>
      </c>
      <c r="Y14" s="34" t="str">
        <f>IF(ISERR(WEEKDAY(COLUMNS($B12:Y12)&amp;"/"&amp;MONTH($A14)&amp;"/"&amp;Année_5,2)),"",INDEX(Références!$B$16:$B$22,MATCH(WEEKDAY(COLUMNS($B12:Y12)&amp;"/"&amp;MONTH($A14)&amp;"/"&amp;Année_5,2),Références!$A$16:$A$22,0)))</f>
        <v>S</v>
      </c>
      <c r="Z14" s="34" t="str">
        <f>IF(ISERR(WEEKDAY(COLUMNS($B12:Z12)&amp;"/"&amp;MONTH($A14)&amp;"/"&amp;Année_5,2)),"",INDEX(Références!$B$16:$B$22,MATCH(WEEKDAY(COLUMNS($B12:Z12)&amp;"/"&amp;MONTH($A14)&amp;"/"&amp;Année_5,2),Références!$A$16:$A$22,0)))</f>
        <v>D</v>
      </c>
      <c r="AA14" s="34" t="str">
        <f>IF(ISERR(WEEKDAY(COLUMNS($B12:AA12)&amp;"/"&amp;MONTH($A14)&amp;"/"&amp;Année_5,2)),"",INDEX(Références!$B$16:$B$22,MATCH(WEEKDAY(COLUMNS($B12:AA12)&amp;"/"&amp;MONTH($A14)&amp;"/"&amp;Année_5,2),Références!$A$16:$A$22,0)))</f>
        <v>L</v>
      </c>
      <c r="AB14" s="34" t="str">
        <f>IF(ISERR(WEEKDAY(COLUMNS($B12:AB12)&amp;"/"&amp;MONTH($A14)&amp;"/"&amp;Année_5,2)),"",INDEX(Références!$B$16:$B$22,MATCH(WEEKDAY(COLUMNS($B12:AB12)&amp;"/"&amp;MONTH($A14)&amp;"/"&amp;Année_5,2),Références!$A$16:$A$22,0)))</f>
        <v>M</v>
      </c>
      <c r="AC14" s="34" t="str">
        <f>IF(ISERR(WEEKDAY(COLUMNS($B12:AC12)&amp;"/"&amp;MONTH($A14)&amp;"/"&amp;Année_5,2)),"",INDEX(Références!$B$16:$B$22,MATCH(WEEKDAY(COLUMNS($B12:AC12)&amp;"/"&amp;MONTH($A14)&amp;"/"&amp;Année_5,2),Références!$A$16:$A$22,0)))</f>
        <v>Me</v>
      </c>
      <c r="AD14" s="34">
        <f>IF(ISERR(WEEKDAY(COLUMNS($B12:AD12)&amp;"/"&amp;MONTH($A14)&amp;"/"&amp;Année_5,2)),"",INDEX(Références!$B$16:$B$22,MATCH(WEEKDAY(COLUMNS($B12:AD12)&amp;"/"&amp;MONTH($A14)&amp;"/"&amp;Année_5,2),Références!$A$16:$A$22,0)))</f>
      </c>
      <c r="AE14" s="34">
        <f>IF(ISERR(WEEKDAY(COLUMNS($B12:AE12)&amp;"/"&amp;MONTH($A14)&amp;"/"&amp;Année_5,2)),"",INDEX(Références!$B$16:$B$22,MATCH(WEEKDAY(COLUMNS($B12:AE12)&amp;"/"&amp;MONTH($A14)&amp;"/"&amp;Année_5,2),Références!$A$16:$A$22,0)))</f>
      </c>
      <c r="AF14" s="34">
        <f>IF(ISERR(WEEKDAY(COLUMNS($B12:AF12)&amp;"/"&amp;MONTH($A14)&amp;"/"&amp;Année_5,2)),"",INDEX(Références!$B$16:$B$22,MATCH(WEEKDAY(COLUMNS($B12:AF12)&amp;"/"&amp;MONTH($A14)&amp;"/"&amp;Année_5,2),Références!$A$16:$A$22,0)))</f>
      </c>
      <c r="AH14" s="34">
        <f>COUNTIF(B14:AF14,"L")+COUNTIF(B14:AF14,"M")+COUNTIF(B14:AF14,"Me")+COUNTIF(B14:AF14,"J")+COUNTIF(B14:AF14,"V")-COUNTIF(B15:AF15,"Férié")</f>
        <v>-8</v>
      </c>
      <c r="AJ14" s="34">
        <f>AH14-COUNTIF(B16:AF16,"RTT")-COUNTIF(B16:AF16,"1/2 RTT")*0.5-COUNTIF(B16:AF16,"CA")-COUNTIF(B16:AF16,"1/2 CA")*0.5</f>
        <v>-11</v>
      </c>
      <c r="AL14" s="34">
        <f>AJ14-COUNTIF(D16:AH16,"HV")-COUNTIF(D16:AH16,"1/2 HV")*0.5</f>
        <v>-13</v>
      </c>
    </row>
    <row r="15" spans="1:38" ht="12.75" customHeight="1" hidden="1">
      <c r="A15" s="35"/>
      <c r="B15" s="34" t="str">
        <f ca="1">IF(OR(B14="",ISNA(MATCH(DATEVALUE(B$8&amp;"/"&amp;MONTH($A14)&amp;"/"&amp;Année_5),INDIRECT("Fériés!E"&amp;$AL$2&amp;":E"&amp;$AL$2+20),0))),"","Férié")</f>
        <v>Férié</v>
      </c>
      <c r="C15" s="34" t="str">
        <f ca="1">IF(OR(C14="",ISNA(MATCH(DATEVALUE(C$8&amp;"/"&amp;MONTH($A14)&amp;"/"&amp;Année_5),INDIRECT("Fériés!E"&amp;$AL$2&amp;":E"&amp;$AL$2+20),0))),"","Férié")</f>
        <v>Férié</v>
      </c>
      <c r="D15" s="34" t="str">
        <f ca="1">IF(OR(D14="",ISNA(MATCH(DATEVALUE(D$8&amp;"/"&amp;MONTH($A14)&amp;"/"&amp;Année_5),INDIRECT("Fériés!E"&amp;$AL$2&amp;":E"&amp;$AL$2+20),0))),"","Férié")</f>
        <v>Férié</v>
      </c>
      <c r="E15" s="34" t="str">
        <f ca="1">IF(OR(E14="",ISNA(MATCH(DATEVALUE(E$8&amp;"/"&amp;MONTH($A14)&amp;"/"&amp;Année_5),INDIRECT("Fériés!E"&amp;$AL$2&amp;":E"&amp;$AL$2+20),0))),"","Férié")</f>
        <v>Férié</v>
      </c>
      <c r="F15" s="34" t="str">
        <f ca="1">IF(OR(F14="",ISNA(MATCH(DATEVALUE(F$8&amp;"/"&amp;MONTH($A14)&amp;"/"&amp;Année_5),INDIRECT("Fériés!E"&amp;$AL$2&amp;":E"&amp;$AL$2+20),0))),"","Férié")</f>
        <v>Férié</v>
      </c>
      <c r="G15" s="34" t="str">
        <f ca="1">IF(OR(G14="",ISNA(MATCH(DATEVALUE(G$8&amp;"/"&amp;MONTH($A14)&amp;"/"&amp;Année_5),INDIRECT("Fériés!E"&amp;$AL$2&amp;":E"&amp;$AL$2+20),0))),"","Férié")</f>
        <v>Férié</v>
      </c>
      <c r="H15" s="34" t="str">
        <f ca="1">IF(OR(H14="",ISNA(MATCH(DATEVALUE(H$8&amp;"/"&amp;MONTH($A14)&amp;"/"&amp;Année_5),INDIRECT("Fériés!E"&amp;$AL$2&amp;":E"&amp;$AL$2+20),0))),"","Férié")</f>
        <v>Férié</v>
      </c>
      <c r="I15" s="34" t="str">
        <f ca="1">IF(OR(I14="",ISNA(MATCH(DATEVALUE(I$8&amp;"/"&amp;MONTH($A14)&amp;"/"&amp;Année_5),INDIRECT("Fériés!E"&amp;$AL$2&amp;":E"&amp;$AL$2+20),0))),"","Férié")</f>
        <v>Férié</v>
      </c>
      <c r="J15" s="34" t="str">
        <f ca="1">IF(OR(J14="",ISNA(MATCH(DATEVALUE(J$8&amp;"/"&amp;MONTH($A14)&amp;"/"&amp;Année_5),INDIRECT("Fériés!E"&amp;$AL$2&amp;":E"&amp;$AL$2+20),0))),"","Férié")</f>
        <v>Férié</v>
      </c>
      <c r="K15" s="34" t="str">
        <f ca="1">IF(OR(K14="",ISNA(MATCH(DATEVALUE(K$8&amp;"/"&amp;MONTH($A14)&amp;"/"&amp;Année_5),INDIRECT("Fériés!E"&amp;$AL$2&amp;":E"&amp;$AL$2+20),0))),"","Férié")</f>
        <v>Férié</v>
      </c>
      <c r="L15" s="34" t="str">
        <f ca="1">IF(OR(L14="",ISNA(MATCH(DATEVALUE(L$8&amp;"/"&amp;MONTH($A14)&amp;"/"&amp;Année_5),INDIRECT("Fériés!E"&amp;$AL$2&amp;":E"&amp;$AL$2+20),0))),"","Férié")</f>
        <v>Férié</v>
      </c>
      <c r="M15" s="34" t="str">
        <f ca="1">IF(OR(M14="",ISNA(MATCH(DATEVALUE(M$8&amp;"/"&amp;MONTH($A14)&amp;"/"&amp;Année_5),INDIRECT("Fériés!E"&amp;$AL$2&amp;":E"&amp;$AL$2+20),0))),"","Férié")</f>
        <v>Férié</v>
      </c>
      <c r="N15" s="34" t="str">
        <f ca="1">IF(OR(N14="",ISNA(MATCH(DATEVALUE(N$8&amp;"/"&amp;MONTH($A14)&amp;"/"&amp;Année_5),INDIRECT("Fériés!E"&amp;$AL$2&amp;":E"&amp;$AL$2+20),0))),"","Férié")</f>
        <v>Férié</v>
      </c>
      <c r="O15" s="34" t="str">
        <f ca="1">IF(OR(O14="",ISNA(MATCH(DATEVALUE(O$8&amp;"/"&amp;MONTH($A14)&amp;"/"&amp;Année_5),INDIRECT("Fériés!E"&amp;$AL$2&amp;":E"&amp;$AL$2+20),0))),"","Férié")</f>
        <v>Férié</v>
      </c>
      <c r="P15" s="34" t="str">
        <f ca="1">IF(OR(P14="",ISNA(MATCH(DATEVALUE(P$8&amp;"/"&amp;MONTH($A14)&amp;"/"&amp;Année_5),INDIRECT("Fériés!E"&amp;$AL$2&amp;":E"&amp;$AL$2+20),0))),"","Férié")</f>
        <v>Férié</v>
      </c>
      <c r="Q15" s="34" t="str">
        <f ca="1">IF(OR(Q14="",ISNA(MATCH(DATEVALUE(Q$8&amp;"/"&amp;MONTH($A14)&amp;"/"&amp;Année_5),INDIRECT("Fériés!E"&amp;$AL$2&amp;":E"&amp;$AL$2+20),0))),"","Férié")</f>
        <v>Férié</v>
      </c>
      <c r="R15" s="34" t="str">
        <f ca="1">IF(OR(R14="",ISNA(MATCH(DATEVALUE(R$8&amp;"/"&amp;MONTH($A14)&amp;"/"&amp;Année_5),INDIRECT("Fériés!E"&amp;$AL$2&amp;":E"&amp;$AL$2+20),0))),"","Férié")</f>
        <v>Férié</v>
      </c>
      <c r="S15" s="34" t="str">
        <f ca="1">IF(OR(S14="",ISNA(MATCH(DATEVALUE(S$8&amp;"/"&amp;MONTH($A14)&amp;"/"&amp;Année_5),INDIRECT("Fériés!E"&amp;$AL$2&amp;":E"&amp;$AL$2+20),0))),"","Férié")</f>
        <v>Férié</v>
      </c>
      <c r="T15" s="34" t="str">
        <f ca="1">IF(OR(T14="",ISNA(MATCH(DATEVALUE(T$8&amp;"/"&amp;MONTH($A14)&amp;"/"&amp;Année_5),INDIRECT("Fériés!E"&amp;$AL$2&amp;":E"&amp;$AL$2+20),0))),"","Férié")</f>
        <v>Férié</v>
      </c>
      <c r="U15" s="34" t="str">
        <f ca="1">IF(OR(U14="",ISNA(MATCH(DATEVALUE(U$8&amp;"/"&amp;MONTH($A14)&amp;"/"&amp;Année_5),INDIRECT("Fériés!E"&amp;$AL$2&amp;":E"&amp;$AL$2+20),0))),"","Férié")</f>
        <v>Férié</v>
      </c>
      <c r="V15" s="34" t="str">
        <f ca="1">IF(OR(V14="",ISNA(MATCH(DATEVALUE(V$8&amp;"/"&amp;MONTH($A14)&amp;"/"&amp;Année_5),INDIRECT("Fériés!E"&amp;$AL$2&amp;":E"&amp;$AL$2+20),0))),"","Férié")</f>
        <v>Férié</v>
      </c>
      <c r="W15" s="34" t="str">
        <f ca="1">IF(OR(W14="",ISNA(MATCH(DATEVALUE(W$8&amp;"/"&amp;MONTH($A14)&amp;"/"&amp;Année_5),INDIRECT("Fériés!E"&amp;$AL$2&amp;":E"&amp;$AL$2+20),0))),"","Férié")</f>
        <v>Férié</v>
      </c>
      <c r="X15" s="34" t="str">
        <f ca="1">IF(OR(X14="",ISNA(MATCH(DATEVALUE(X$8&amp;"/"&amp;MONTH($A14)&amp;"/"&amp;Année_5),INDIRECT("Fériés!E"&amp;$AL$2&amp;":E"&amp;$AL$2+20),0))),"","Férié")</f>
        <v>Férié</v>
      </c>
      <c r="Y15" s="34" t="str">
        <f ca="1">IF(OR(Y14="",ISNA(MATCH(DATEVALUE(Y$8&amp;"/"&amp;MONTH($A14)&amp;"/"&amp;Année_5),INDIRECT("Fériés!E"&amp;$AL$2&amp;":E"&amp;$AL$2+20),0))),"","Férié")</f>
        <v>Férié</v>
      </c>
      <c r="Z15" s="34" t="str">
        <f ca="1">IF(OR(Z14="",ISNA(MATCH(DATEVALUE(Z$8&amp;"/"&amp;MONTH($A14)&amp;"/"&amp;Année_5),INDIRECT("Fériés!E"&amp;$AL$2&amp;":E"&amp;$AL$2+20),0))),"","Férié")</f>
        <v>Férié</v>
      </c>
      <c r="AA15" s="34" t="str">
        <f ca="1">IF(OR(AA14="",ISNA(MATCH(DATEVALUE(AA$8&amp;"/"&amp;MONTH($A14)&amp;"/"&amp;Année_5),INDIRECT("Fériés!E"&amp;$AL$2&amp;":E"&amp;$AL$2+20),0))),"","Férié")</f>
        <v>Férié</v>
      </c>
      <c r="AB15" s="34" t="str">
        <f ca="1">IF(OR(AB14="",ISNA(MATCH(DATEVALUE(AB$8&amp;"/"&amp;MONTH($A14)&amp;"/"&amp;Année_5),INDIRECT("Fériés!E"&amp;$AL$2&amp;":E"&amp;$AL$2+20),0))),"","Férié")</f>
        <v>Férié</v>
      </c>
      <c r="AC15" s="34" t="str">
        <f ca="1">IF(OR(AC14="",ISNA(MATCH(DATEVALUE(AC$8&amp;"/"&amp;MONTH($A14)&amp;"/"&amp;Année_5),INDIRECT("Fériés!E"&amp;$AL$2&amp;":E"&amp;$AL$2+20),0))),"","Férié")</f>
        <v>Férié</v>
      </c>
      <c r="AD15" s="34">
        <f ca="1">IF(OR(AD14="",ISNA(MATCH(DATEVALUE(AD$8&amp;"/"&amp;MONTH($A14)&amp;"/"&amp;Année_5),INDIRECT("Fériés!E"&amp;$AL$2&amp;":E"&amp;$AL$2+20),0))),"","Férié")</f>
      </c>
      <c r="AE15" s="34">
        <f ca="1">IF(OR(AE14="",ISNA(MATCH(DATEVALUE(AE$8&amp;"/"&amp;MONTH($A14)&amp;"/"&amp;Année_5),INDIRECT("Fériés!E"&amp;$AL$2&amp;":E"&amp;$AL$2+20),0))),"","Férié")</f>
      </c>
      <c r="AF15" s="34">
        <f ca="1">IF(OR(AF14="",ISNA(MATCH(DATEVALUE(AF$8&amp;"/"&amp;MONTH($A14)&amp;"/"&amp;Année_5),INDIRECT("Fériés!E"&amp;$AL$2&amp;":E"&amp;$AL$2+20),0))),"","Férié")</f>
      </c>
      <c r="AH15" s="36"/>
      <c r="AJ15" s="36"/>
      <c r="AL15" s="36"/>
    </row>
    <row r="16" spans="1:32" ht="19.5" customHeight="1">
      <c r="A16" s="37"/>
      <c r="B16" s="38" t="str">
        <f>B15</f>
        <v>Férié</v>
      </c>
      <c r="C16" s="38" t="str">
        <f>C15</f>
        <v>Férié</v>
      </c>
      <c r="D16" s="38" t="str">
        <f>D15</f>
        <v>Férié</v>
      </c>
      <c r="E16" s="38" t="str">
        <f>E15</f>
        <v>Férié</v>
      </c>
      <c r="F16" s="34" t="str">
        <f>F15</f>
        <v>Férié</v>
      </c>
      <c r="G16" s="34" t="str">
        <f>G15</f>
        <v>Férié</v>
      </c>
      <c r="H16" s="34" t="str">
        <f>H15</f>
        <v>Férié</v>
      </c>
      <c r="I16" s="40"/>
      <c r="J16" s="39"/>
      <c r="K16" s="34"/>
      <c r="L16" s="34"/>
      <c r="M16" s="34"/>
      <c r="N16" s="40"/>
      <c r="O16" s="40"/>
      <c r="P16" s="39"/>
      <c r="Q16" s="39"/>
      <c r="R16" s="39"/>
      <c r="S16" s="34" t="str">
        <f>S15</f>
        <v>Férié</v>
      </c>
      <c r="T16" s="41" t="s">
        <v>5</v>
      </c>
      <c r="U16" s="41" t="s">
        <v>5</v>
      </c>
      <c r="V16" s="46" t="s">
        <v>1</v>
      </c>
      <c r="W16" s="46" t="s">
        <v>1</v>
      </c>
      <c r="X16" s="46" t="s">
        <v>1</v>
      </c>
      <c r="Y16" s="34" t="str">
        <f>Y15</f>
        <v>Férié</v>
      </c>
      <c r="Z16" s="34" t="str">
        <f>Z15</f>
        <v>Férié</v>
      </c>
      <c r="AA16" s="34" t="str">
        <f>AA15</f>
        <v>Férié</v>
      </c>
      <c r="AB16" s="34" t="str">
        <f>AB15</f>
        <v>Férié</v>
      </c>
      <c r="AC16" s="34" t="str">
        <f>AC15</f>
        <v>Férié</v>
      </c>
      <c r="AD16" s="34">
        <f>AD15</f>
      </c>
      <c r="AE16" s="34">
        <f>AE15</f>
      </c>
      <c r="AF16" s="34">
        <f>AF15</f>
      </c>
    </row>
    <row r="17" spans="1:32" s="45" customFormat="1" ht="14.25" customHeight="1">
      <c r="A17" s="42"/>
      <c r="B17" s="43">
        <f>B$8</f>
        <v>1</v>
      </c>
      <c r="C17" s="44">
        <f>C$8</f>
        <v>2</v>
      </c>
      <c r="D17" s="43">
        <f>D$8</f>
        <v>3</v>
      </c>
      <c r="E17" s="44">
        <f>E$8</f>
        <v>4</v>
      </c>
      <c r="F17" s="43">
        <f>F$8</f>
        <v>5</v>
      </c>
      <c r="G17" s="44">
        <f>G$8</f>
        <v>6</v>
      </c>
      <c r="H17" s="43">
        <f>H$8</f>
        <v>7</v>
      </c>
      <c r="I17" s="44">
        <f>I$8</f>
        <v>8</v>
      </c>
      <c r="J17" s="43">
        <f>J$8</f>
        <v>9</v>
      </c>
      <c r="K17" s="44">
        <f>K$8</f>
        <v>10</v>
      </c>
      <c r="L17" s="43">
        <f>L$8</f>
        <v>11</v>
      </c>
      <c r="M17" s="44">
        <f>M$8</f>
        <v>12</v>
      </c>
      <c r="N17" s="43">
        <f>N$8</f>
        <v>13</v>
      </c>
      <c r="O17" s="44">
        <f>O$8</f>
        <v>14</v>
      </c>
      <c r="P17" s="43">
        <f>P$8</f>
        <v>15</v>
      </c>
      <c r="Q17" s="44">
        <f>Q$8</f>
        <v>16</v>
      </c>
      <c r="R17" s="43">
        <f>R$8</f>
        <v>17</v>
      </c>
      <c r="S17" s="44">
        <f>S$8</f>
        <v>18</v>
      </c>
      <c r="T17" s="43">
        <f>T$8</f>
        <v>19</v>
      </c>
      <c r="U17" s="44">
        <f>U$8</f>
        <v>20</v>
      </c>
      <c r="V17" s="43">
        <f>V$8</f>
        <v>21</v>
      </c>
      <c r="W17" s="44">
        <f>W$8</f>
        <v>22</v>
      </c>
      <c r="X17" s="43">
        <f>X$8</f>
        <v>23</v>
      </c>
      <c r="Y17" s="44">
        <f>Y$8</f>
        <v>24</v>
      </c>
      <c r="Z17" s="43">
        <f>Z$8</f>
        <v>25</v>
      </c>
      <c r="AA17" s="44">
        <f>AA$8</f>
        <v>26</v>
      </c>
      <c r="AB17" s="43">
        <f>AB$8</f>
        <v>27</v>
      </c>
      <c r="AC17" s="44">
        <f>AC$8</f>
        <v>28</v>
      </c>
      <c r="AD17" s="43">
        <f>AD$8</f>
        <v>29</v>
      </c>
      <c r="AE17" s="44">
        <f>AE$8</f>
        <v>30</v>
      </c>
      <c r="AF17" s="43">
        <f>AF$8</f>
        <v>31</v>
      </c>
    </row>
    <row r="18" spans="1:38" ht="19.5" customHeight="1">
      <c r="A18" s="33">
        <f>DATEVALUE("01/03/"&amp;Année_5)</f>
        <v>39142</v>
      </c>
      <c r="B18" s="34" t="str">
        <f>IF(ISERR(WEEKDAY(COLUMNS($B16:B16)&amp;"/"&amp;MONTH($A18)&amp;"/"&amp;Année_5,2)),"",INDEX(Références!$B$16:$B$22,MATCH(WEEKDAY(COLUMNS($B16:B16)&amp;"/"&amp;MONTH($A18)&amp;"/"&amp;Année_5,2),Références!$A$16:$A$22,0)))</f>
        <v>J</v>
      </c>
      <c r="C18" s="34" t="str">
        <f>IF(ISERR(WEEKDAY(COLUMNS($B16:C16)&amp;"/"&amp;MONTH($A18)&amp;"/"&amp;Année_5,2)),"",INDEX(Références!$B$16:$B$22,MATCH(WEEKDAY(COLUMNS($B16:C16)&amp;"/"&amp;MONTH($A18)&amp;"/"&amp;Année_5,2),Références!$A$16:$A$22,0)))</f>
        <v>V</v>
      </c>
      <c r="D18" s="34" t="str">
        <f>IF(ISERR(WEEKDAY(COLUMNS($B16:D16)&amp;"/"&amp;MONTH($A18)&amp;"/"&amp;Année_5,2)),"",INDEX(Références!$B$16:$B$22,MATCH(WEEKDAY(COLUMNS($B16:D16)&amp;"/"&amp;MONTH($A18)&amp;"/"&amp;Année_5,2),Références!$A$16:$A$22,0)))</f>
        <v>S</v>
      </c>
      <c r="E18" s="34" t="str">
        <f>IF(ISERR(WEEKDAY(COLUMNS($B16:E16)&amp;"/"&amp;MONTH($A18)&amp;"/"&amp;Année_5,2)),"",INDEX(Références!$B$16:$B$22,MATCH(WEEKDAY(COLUMNS($B16:E16)&amp;"/"&amp;MONTH($A18)&amp;"/"&amp;Année_5,2),Références!$A$16:$A$22,0)))</f>
        <v>D</v>
      </c>
      <c r="F18" s="34" t="str">
        <f>IF(ISERR(WEEKDAY(COLUMNS($B16:F16)&amp;"/"&amp;MONTH($A18)&amp;"/"&amp;Année_5,2)),"",INDEX(Références!$B$16:$B$22,MATCH(WEEKDAY(COLUMNS($B16:F16)&amp;"/"&amp;MONTH($A18)&amp;"/"&amp;Année_5,2),Références!$A$16:$A$22,0)))</f>
        <v>L</v>
      </c>
      <c r="G18" s="34" t="str">
        <f>IF(ISERR(WEEKDAY(COLUMNS($B16:G16)&amp;"/"&amp;MONTH($A18)&amp;"/"&amp;Année_5,2)),"",INDEX(Références!$B$16:$B$22,MATCH(WEEKDAY(COLUMNS($B16:G16)&amp;"/"&amp;MONTH($A18)&amp;"/"&amp;Année_5,2),Références!$A$16:$A$22,0)))</f>
        <v>M</v>
      </c>
      <c r="H18" s="34" t="str">
        <f>IF(ISERR(WEEKDAY(COLUMNS($B16:H16)&amp;"/"&amp;MONTH($A18)&amp;"/"&amp;Année_5,2)),"",INDEX(Références!$B$16:$B$22,MATCH(WEEKDAY(COLUMNS($B16:H16)&amp;"/"&amp;MONTH($A18)&amp;"/"&amp;Année_5,2),Références!$A$16:$A$22,0)))</f>
        <v>Me</v>
      </c>
      <c r="I18" s="34" t="str">
        <f>IF(ISERR(WEEKDAY(COLUMNS($B16:I16)&amp;"/"&amp;MONTH($A18)&amp;"/"&amp;Année_5,2)),"",INDEX(Références!$B$16:$B$22,MATCH(WEEKDAY(COLUMNS($B16:I16)&amp;"/"&amp;MONTH($A18)&amp;"/"&amp;Année_5,2),Références!$A$16:$A$22,0)))</f>
        <v>J</v>
      </c>
      <c r="J18" s="34" t="str">
        <f>IF(ISERR(WEEKDAY(COLUMNS($B16:J16)&amp;"/"&amp;MONTH($A18)&amp;"/"&amp;Année_5,2)),"",INDEX(Références!$B$16:$B$22,MATCH(WEEKDAY(COLUMNS($B16:J16)&amp;"/"&amp;MONTH($A18)&amp;"/"&amp;Année_5,2),Références!$A$16:$A$22,0)))</f>
        <v>V</v>
      </c>
      <c r="K18" s="34" t="str">
        <f>IF(ISERR(WEEKDAY(COLUMNS($B16:K16)&amp;"/"&amp;MONTH($A18)&amp;"/"&amp;Année_5,2)),"",INDEX(Références!$B$16:$B$22,MATCH(WEEKDAY(COLUMNS($B16:K16)&amp;"/"&amp;MONTH($A18)&amp;"/"&amp;Année_5,2),Références!$A$16:$A$22,0)))</f>
        <v>S</v>
      </c>
      <c r="L18" s="34" t="str">
        <f>IF(ISERR(WEEKDAY(COLUMNS($B16:L16)&amp;"/"&amp;MONTH($A18)&amp;"/"&amp;Année_5,2)),"",INDEX(Références!$B$16:$B$22,MATCH(WEEKDAY(COLUMNS($B16:L16)&amp;"/"&amp;MONTH($A18)&amp;"/"&amp;Année_5,2),Références!$A$16:$A$22,0)))</f>
        <v>D</v>
      </c>
      <c r="M18" s="34" t="str">
        <f>IF(ISERR(WEEKDAY(COLUMNS($B16:M16)&amp;"/"&amp;MONTH($A18)&amp;"/"&amp;Année_5,2)),"",INDEX(Références!$B$16:$B$22,MATCH(WEEKDAY(COLUMNS($B16:M16)&amp;"/"&amp;MONTH($A18)&amp;"/"&amp;Année_5,2),Références!$A$16:$A$22,0)))</f>
        <v>L</v>
      </c>
      <c r="N18" s="34" t="str">
        <f>IF(ISERR(WEEKDAY(COLUMNS($B16:N16)&amp;"/"&amp;MONTH($A18)&amp;"/"&amp;Année_5,2)),"",INDEX(Références!$B$16:$B$22,MATCH(WEEKDAY(COLUMNS($B16:N16)&amp;"/"&amp;MONTH($A18)&amp;"/"&amp;Année_5,2),Références!$A$16:$A$22,0)))</f>
        <v>M</v>
      </c>
      <c r="O18" s="34" t="str">
        <f>IF(ISERR(WEEKDAY(COLUMNS($B16:O16)&amp;"/"&amp;MONTH($A18)&amp;"/"&amp;Année_5,2)),"",INDEX(Références!$B$16:$B$22,MATCH(WEEKDAY(COLUMNS($B16:O16)&amp;"/"&amp;MONTH($A18)&amp;"/"&amp;Année_5,2),Références!$A$16:$A$22,0)))</f>
        <v>Me</v>
      </c>
      <c r="P18" s="34" t="str">
        <f>IF(ISERR(WEEKDAY(COLUMNS($B16:P16)&amp;"/"&amp;MONTH($A18)&amp;"/"&amp;Année_5,2)),"",INDEX(Références!$B$16:$B$22,MATCH(WEEKDAY(COLUMNS($B16:P16)&amp;"/"&amp;MONTH($A18)&amp;"/"&amp;Année_5,2),Références!$A$16:$A$22,0)))</f>
        <v>J</v>
      </c>
      <c r="Q18" s="34" t="str">
        <f>IF(ISERR(WEEKDAY(COLUMNS($B16:Q16)&amp;"/"&amp;MONTH($A18)&amp;"/"&amp;Année_5,2)),"",INDEX(Références!$B$16:$B$22,MATCH(WEEKDAY(COLUMNS($B16:Q16)&amp;"/"&amp;MONTH($A18)&amp;"/"&amp;Année_5,2),Références!$A$16:$A$22,0)))</f>
        <v>V</v>
      </c>
      <c r="R18" s="34" t="str">
        <f>IF(ISERR(WEEKDAY(COLUMNS($B16:R16)&amp;"/"&amp;MONTH($A18)&amp;"/"&amp;Année_5,2)),"",INDEX(Références!$B$16:$B$22,MATCH(WEEKDAY(COLUMNS($B16:R16)&amp;"/"&amp;MONTH($A18)&amp;"/"&amp;Année_5,2),Références!$A$16:$A$22,0)))</f>
        <v>S</v>
      </c>
      <c r="S18" s="34" t="str">
        <f>IF(ISERR(WEEKDAY(COLUMNS($B16:S16)&amp;"/"&amp;MONTH($A18)&amp;"/"&amp;Année_5,2)),"",INDEX(Références!$B$16:$B$22,MATCH(WEEKDAY(COLUMNS($B16:S16)&amp;"/"&amp;MONTH($A18)&amp;"/"&amp;Année_5,2),Références!$A$16:$A$22,0)))</f>
        <v>D</v>
      </c>
      <c r="T18" s="34" t="str">
        <f>IF(ISERR(WEEKDAY(COLUMNS($B16:T16)&amp;"/"&amp;MONTH($A18)&amp;"/"&amp;Année_5,2)),"",INDEX(Références!$B$16:$B$22,MATCH(WEEKDAY(COLUMNS($B16:T16)&amp;"/"&amp;MONTH($A18)&amp;"/"&amp;Année_5,2),Références!$A$16:$A$22,0)))</f>
        <v>L</v>
      </c>
      <c r="U18" s="34" t="str">
        <f>IF(ISERR(WEEKDAY(COLUMNS($B16:U16)&amp;"/"&amp;MONTH($A18)&amp;"/"&amp;Année_5,2)),"",INDEX(Références!$B$16:$B$22,MATCH(WEEKDAY(COLUMNS($B16:U16)&amp;"/"&amp;MONTH($A18)&amp;"/"&amp;Année_5,2),Références!$A$16:$A$22,0)))</f>
        <v>M</v>
      </c>
      <c r="V18" s="34" t="str">
        <f>IF(ISERR(WEEKDAY(COLUMNS($B16:V16)&amp;"/"&amp;MONTH($A18)&amp;"/"&amp;Année_5,2)),"",INDEX(Références!$B$16:$B$22,MATCH(WEEKDAY(COLUMNS($B16:V16)&amp;"/"&amp;MONTH($A18)&amp;"/"&amp;Année_5,2),Références!$A$16:$A$22,0)))</f>
        <v>Me</v>
      </c>
      <c r="W18" s="34" t="str">
        <f>IF(ISERR(WEEKDAY(COLUMNS($B16:W16)&amp;"/"&amp;MONTH($A18)&amp;"/"&amp;Année_5,2)),"",INDEX(Références!$B$16:$B$22,MATCH(WEEKDAY(COLUMNS($B16:W16)&amp;"/"&amp;MONTH($A18)&amp;"/"&amp;Année_5,2),Références!$A$16:$A$22,0)))</f>
        <v>J</v>
      </c>
      <c r="X18" s="34" t="str">
        <f>IF(ISERR(WEEKDAY(COLUMNS($B16:X16)&amp;"/"&amp;MONTH($A18)&amp;"/"&amp;Année_5,2)),"",INDEX(Références!$B$16:$B$22,MATCH(WEEKDAY(COLUMNS($B16:X16)&amp;"/"&amp;MONTH($A18)&amp;"/"&amp;Année_5,2),Références!$A$16:$A$22,0)))</f>
        <v>V</v>
      </c>
      <c r="Y18" s="34" t="str">
        <f>IF(ISERR(WEEKDAY(COLUMNS($B16:Y16)&amp;"/"&amp;MONTH($A18)&amp;"/"&amp;Année_5,2)),"",INDEX(Références!$B$16:$B$22,MATCH(WEEKDAY(COLUMNS($B16:Y16)&amp;"/"&amp;MONTH($A18)&amp;"/"&amp;Année_5,2),Références!$A$16:$A$22,0)))</f>
        <v>S</v>
      </c>
      <c r="Z18" s="34" t="str">
        <f>IF(ISERR(WEEKDAY(COLUMNS($B16:Z16)&amp;"/"&amp;MONTH($A18)&amp;"/"&amp;Année_5,2)),"",INDEX(Références!$B$16:$B$22,MATCH(WEEKDAY(COLUMNS($B16:Z16)&amp;"/"&amp;MONTH($A18)&amp;"/"&amp;Année_5,2),Références!$A$16:$A$22,0)))</f>
        <v>D</v>
      </c>
      <c r="AA18" s="34" t="str">
        <f>IF(ISERR(WEEKDAY(COLUMNS($B16:AA16)&amp;"/"&amp;MONTH($A18)&amp;"/"&amp;Année_5,2)),"",INDEX(Références!$B$16:$B$22,MATCH(WEEKDAY(COLUMNS($B16:AA16)&amp;"/"&amp;MONTH($A18)&amp;"/"&amp;Année_5,2),Références!$A$16:$A$22,0)))</f>
        <v>L</v>
      </c>
      <c r="AB18" s="34" t="str">
        <f>IF(ISERR(WEEKDAY(COLUMNS($B16:AB16)&amp;"/"&amp;MONTH($A18)&amp;"/"&amp;Année_5,2)),"",INDEX(Références!$B$16:$B$22,MATCH(WEEKDAY(COLUMNS($B16:AB16)&amp;"/"&amp;MONTH($A18)&amp;"/"&amp;Année_5,2),Références!$A$16:$A$22,0)))</f>
        <v>M</v>
      </c>
      <c r="AC18" s="34" t="str">
        <f>IF(ISERR(WEEKDAY(COLUMNS($B16:AC16)&amp;"/"&amp;MONTH($A18)&amp;"/"&amp;Année_5,2)),"",INDEX(Références!$B$16:$B$22,MATCH(WEEKDAY(COLUMNS($B16:AC16)&amp;"/"&amp;MONTH($A18)&amp;"/"&amp;Année_5,2),Références!$A$16:$A$22,0)))</f>
        <v>Me</v>
      </c>
      <c r="AD18" s="34" t="str">
        <f>IF(ISERR(WEEKDAY(COLUMNS($B16:AD16)&amp;"/"&amp;MONTH($A18)&amp;"/"&amp;Année_5,2)),"",INDEX(Références!$B$16:$B$22,MATCH(WEEKDAY(COLUMNS($B16:AD16)&amp;"/"&amp;MONTH($A18)&amp;"/"&amp;Année_5,2),Références!$A$16:$A$22,0)))</f>
        <v>J</v>
      </c>
      <c r="AE18" s="34" t="str">
        <f>IF(ISERR(WEEKDAY(COLUMNS($B16:AE16)&amp;"/"&amp;MONTH($A18)&amp;"/"&amp;Année_5,2)),"",INDEX(Références!$B$16:$B$22,MATCH(WEEKDAY(COLUMNS($B16:AE16)&amp;"/"&amp;MONTH($A18)&amp;"/"&amp;Année_5,2),Références!$A$16:$A$22,0)))</f>
        <v>V</v>
      </c>
      <c r="AF18" s="34" t="str">
        <f>IF(ISERR(WEEKDAY(COLUMNS($B16:AF16)&amp;"/"&amp;MONTH($A18)&amp;"/"&amp;Année_5,2)),"",INDEX(Références!$B$16:$B$22,MATCH(WEEKDAY(COLUMNS($B16:AF16)&amp;"/"&amp;MONTH($A18)&amp;"/"&amp;Année_5,2),Références!$A$16:$A$22,0)))</f>
        <v>S</v>
      </c>
      <c r="AH18" s="34">
        <f>COUNTIF(B18:AF18,"L")+COUNTIF(B18:AF18,"M")+COUNTIF(B18:AF18,"Me")+COUNTIF(B18:AF18,"J")+COUNTIF(B18:AF18,"V")-COUNTIF(B19:AF19,"Férié")</f>
        <v>-9</v>
      </c>
      <c r="AJ18" s="34">
        <f>AH18-COUNTIF(B20:AF20,"RTT")-COUNTIF(B20:AF20,"1/2 RTT")*0.5-COUNTIF(B20:AF20,"CA")-COUNTIF(B20:AF20,"1/2 CA")*0.5</f>
        <v>-9</v>
      </c>
      <c r="AL18" s="34">
        <f>AJ18-COUNTIF(D20:AH20,"HV")-COUNTIF(D20:AH20,"1/2 HV")*0.5</f>
        <v>-9</v>
      </c>
    </row>
    <row r="19" spans="1:38" ht="12.75" customHeight="1" hidden="1">
      <c r="A19" s="35"/>
      <c r="B19" s="34" t="str">
        <f ca="1">IF(OR(B18="",ISNA(MATCH(DATEVALUE(B$8&amp;"/"&amp;MONTH($A18)&amp;"/"&amp;Année_5),INDIRECT("Fériés!E"&amp;$AL$2&amp;":E"&amp;$AL$2+20),0))),"","Férié")</f>
        <v>Férié</v>
      </c>
      <c r="C19" s="34" t="str">
        <f ca="1">IF(OR(C18="",ISNA(MATCH(DATEVALUE(C$8&amp;"/"&amp;MONTH($A18)&amp;"/"&amp;Année_5),INDIRECT("Fériés!E"&amp;$AL$2&amp;":E"&amp;$AL$2+20),0))),"","Férié")</f>
        <v>Férié</v>
      </c>
      <c r="D19" s="34" t="str">
        <f ca="1">IF(OR(D18="",ISNA(MATCH(DATEVALUE(D$8&amp;"/"&amp;MONTH($A18)&amp;"/"&amp;Année_5),INDIRECT("Fériés!E"&amp;$AL$2&amp;":E"&amp;$AL$2+20),0))),"","Férié")</f>
        <v>Férié</v>
      </c>
      <c r="E19" s="34" t="str">
        <f ca="1">IF(OR(E18="",ISNA(MATCH(DATEVALUE(E$8&amp;"/"&amp;MONTH($A18)&amp;"/"&amp;Année_5),INDIRECT("Fériés!E"&amp;$AL$2&amp;":E"&amp;$AL$2+20),0))),"","Férié")</f>
        <v>Férié</v>
      </c>
      <c r="F19" s="34" t="str">
        <f ca="1">IF(OR(F18="",ISNA(MATCH(DATEVALUE(F$8&amp;"/"&amp;MONTH($A18)&amp;"/"&amp;Année_5),INDIRECT("Fériés!E"&amp;$AL$2&amp;":E"&amp;$AL$2+20),0))),"","Férié")</f>
        <v>Férié</v>
      </c>
      <c r="G19" s="34" t="str">
        <f ca="1">IF(OR(G18="",ISNA(MATCH(DATEVALUE(G$8&amp;"/"&amp;MONTH($A18)&amp;"/"&amp;Année_5),INDIRECT("Fériés!E"&amp;$AL$2&amp;":E"&amp;$AL$2+20),0))),"","Férié")</f>
        <v>Férié</v>
      </c>
      <c r="H19" s="34" t="str">
        <f ca="1">IF(OR(H18="",ISNA(MATCH(DATEVALUE(H$8&amp;"/"&amp;MONTH($A18)&amp;"/"&amp;Année_5),INDIRECT("Fériés!E"&amp;$AL$2&amp;":E"&amp;$AL$2+20),0))),"","Férié")</f>
        <v>Férié</v>
      </c>
      <c r="I19" s="34" t="str">
        <f ca="1">IF(OR(I18="",ISNA(MATCH(DATEVALUE(I$8&amp;"/"&amp;MONTH($A18)&amp;"/"&amp;Année_5),INDIRECT("Fériés!E"&amp;$AL$2&amp;":E"&amp;$AL$2+20),0))),"","Férié")</f>
        <v>Férié</v>
      </c>
      <c r="J19" s="34" t="str">
        <f ca="1">IF(OR(J18="",ISNA(MATCH(DATEVALUE(J$8&amp;"/"&amp;MONTH($A18)&amp;"/"&amp;Année_5),INDIRECT("Fériés!E"&amp;$AL$2&amp;":E"&amp;$AL$2+20),0))),"","Férié")</f>
        <v>Férié</v>
      </c>
      <c r="K19" s="34" t="str">
        <f ca="1">IF(OR(K18="",ISNA(MATCH(DATEVALUE(K$8&amp;"/"&amp;MONTH($A18)&amp;"/"&amp;Année_5),INDIRECT("Fériés!E"&amp;$AL$2&amp;":E"&amp;$AL$2+20),0))),"","Férié")</f>
        <v>Férié</v>
      </c>
      <c r="L19" s="34" t="str">
        <f ca="1">IF(OR(L18="",ISNA(MATCH(DATEVALUE(L$8&amp;"/"&amp;MONTH($A18)&amp;"/"&amp;Année_5),INDIRECT("Fériés!E"&amp;$AL$2&amp;":E"&amp;$AL$2+20),0))),"","Férié")</f>
        <v>Férié</v>
      </c>
      <c r="M19" s="34" t="str">
        <f ca="1">IF(OR(M18="",ISNA(MATCH(DATEVALUE(M$8&amp;"/"&amp;MONTH($A18)&amp;"/"&amp;Année_5),INDIRECT("Fériés!E"&amp;$AL$2&amp;":E"&amp;$AL$2+20),0))),"","Férié")</f>
        <v>Férié</v>
      </c>
      <c r="N19" s="34" t="str">
        <f ca="1">IF(OR(N18="",ISNA(MATCH(DATEVALUE(N$8&amp;"/"&amp;MONTH($A18)&amp;"/"&amp;Année_5),INDIRECT("Fériés!E"&amp;$AL$2&amp;":E"&amp;$AL$2+20),0))),"","Férié")</f>
        <v>Férié</v>
      </c>
      <c r="O19" s="34" t="str">
        <f ca="1">IF(OR(O18="",ISNA(MATCH(DATEVALUE(O$8&amp;"/"&amp;MONTH($A18)&amp;"/"&amp;Année_5),INDIRECT("Fériés!E"&amp;$AL$2&amp;":E"&amp;$AL$2+20),0))),"","Férié")</f>
        <v>Férié</v>
      </c>
      <c r="P19" s="34" t="str">
        <f ca="1">IF(OR(P18="",ISNA(MATCH(DATEVALUE(P$8&amp;"/"&amp;MONTH($A18)&amp;"/"&amp;Année_5),INDIRECT("Fériés!E"&amp;$AL$2&amp;":E"&amp;$AL$2+20),0))),"","Férié")</f>
        <v>Férié</v>
      </c>
      <c r="Q19" s="34" t="str">
        <f ca="1">IF(OR(Q18="",ISNA(MATCH(DATEVALUE(Q$8&amp;"/"&amp;MONTH($A18)&amp;"/"&amp;Année_5),INDIRECT("Fériés!E"&amp;$AL$2&amp;":E"&amp;$AL$2+20),0))),"","Férié")</f>
        <v>Férié</v>
      </c>
      <c r="R19" s="34" t="str">
        <f ca="1">IF(OR(R18="",ISNA(MATCH(DATEVALUE(R$8&amp;"/"&amp;MONTH($A18)&amp;"/"&amp;Année_5),INDIRECT("Fériés!E"&amp;$AL$2&amp;":E"&amp;$AL$2+20),0))),"","Férié")</f>
        <v>Férié</v>
      </c>
      <c r="S19" s="34" t="str">
        <f ca="1">IF(OR(S18="",ISNA(MATCH(DATEVALUE(S$8&amp;"/"&amp;MONTH($A18)&amp;"/"&amp;Année_5),INDIRECT("Fériés!E"&amp;$AL$2&amp;":E"&amp;$AL$2+20),0))),"","Férié")</f>
        <v>Férié</v>
      </c>
      <c r="T19" s="34" t="str">
        <f ca="1">IF(OR(T18="",ISNA(MATCH(DATEVALUE(T$8&amp;"/"&amp;MONTH($A18)&amp;"/"&amp;Année_5),INDIRECT("Fériés!E"&amp;$AL$2&amp;":E"&amp;$AL$2+20),0))),"","Férié")</f>
        <v>Férié</v>
      </c>
      <c r="U19" s="34" t="str">
        <f ca="1">IF(OR(U18="",ISNA(MATCH(DATEVALUE(U$8&amp;"/"&amp;MONTH($A18)&amp;"/"&amp;Année_5),INDIRECT("Fériés!E"&amp;$AL$2&amp;":E"&amp;$AL$2+20),0))),"","Férié")</f>
        <v>Férié</v>
      </c>
      <c r="V19" s="34" t="str">
        <f ca="1">IF(OR(V18="",ISNA(MATCH(DATEVALUE(V$8&amp;"/"&amp;MONTH($A18)&amp;"/"&amp;Année_5),INDIRECT("Fériés!E"&amp;$AL$2&amp;":E"&amp;$AL$2+20),0))),"","Férié")</f>
        <v>Férié</v>
      </c>
      <c r="W19" s="34" t="str">
        <f ca="1">IF(OR(W18="",ISNA(MATCH(DATEVALUE(W$8&amp;"/"&amp;MONTH($A18)&amp;"/"&amp;Année_5),INDIRECT("Fériés!E"&amp;$AL$2&amp;":E"&amp;$AL$2+20),0))),"","Férié")</f>
        <v>Férié</v>
      </c>
      <c r="X19" s="34" t="str">
        <f ca="1">IF(OR(X18="",ISNA(MATCH(DATEVALUE(X$8&amp;"/"&amp;MONTH($A18)&amp;"/"&amp;Année_5),INDIRECT("Fériés!E"&amp;$AL$2&amp;":E"&amp;$AL$2+20),0))),"","Férié")</f>
        <v>Férié</v>
      </c>
      <c r="Y19" s="34" t="str">
        <f ca="1">IF(OR(Y18="",ISNA(MATCH(DATEVALUE(Y$8&amp;"/"&amp;MONTH($A18)&amp;"/"&amp;Année_5),INDIRECT("Fériés!E"&amp;$AL$2&amp;":E"&amp;$AL$2+20),0))),"","Férié")</f>
        <v>Férié</v>
      </c>
      <c r="Z19" s="34" t="str">
        <f ca="1">IF(OR(Z18="",ISNA(MATCH(DATEVALUE(Z$8&amp;"/"&amp;MONTH($A18)&amp;"/"&amp;Année_5),INDIRECT("Fériés!E"&amp;$AL$2&amp;":E"&amp;$AL$2+20),0))),"","Férié")</f>
        <v>Férié</v>
      </c>
      <c r="AA19" s="34" t="str">
        <f ca="1">IF(OR(AA18="",ISNA(MATCH(DATEVALUE(AA$8&amp;"/"&amp;MONTH($A18)&amp;"/"&amp;Année_5),INDIRECT("Fériés!E"&amp;$AL$2&amp;":E"&amp;$AL$2+20),0))),"","Férié")</f>
        <v>Férié</v>
      </c>
      <c r="AB19" s="34" t="str">
        <f ca="1">IF(OR(AB18="",ISNA(MATCH(DATEVALUE(AB$8&amp;"/"&amp;MONTH($A18)&amp;"/"&amp;Année_5),INDIRECT("Fériés!E"&amp;$AL$2&amp;":E"&amp;$AL$2+20),0))),"","Férié")</f>
        <v>Férié</v>
      </c>
      <c r="AC19" s="34" t="str">
        <f ca="1">IF(OR(AC18="",ISNA(MATCH(DATEVALUE(AC$8&amp;"/"&amp;MONTH($A18)&amp;"/"&amp;Année_5),INDIRECT("Fériés!E"&amp;$AL$2&amp;":E"&amp;$AL$2+20),0))),"","Férié")</f>
        <v>Férié</v>
      </c>
      <c r="AD19" s="34" t="str">
        <f ca="1">IF(OR(AD18="",ISNA(MATCH(DATEVALUE(AD$8&amp;"/"&amp;MONTH($A18)&amp;"/"&amp;Année_5),INDIRECT("Fériés!E"&amp;$AL$2&amp;":E"&amp;$AL$2+20),0))),"","Férié")</f>
        <v>Férié</v>
      </c>
      <c r="AE19" s="34" t="str">
        <f ca="1">IF(OR(AE18="",ISNA(MATCH(DATEVALUE(AE$8&amp;"/"&amp;MONTH($A18)&amp;"/"&amp;Année_5),INDIRECT("Fériés!E"&amp;$AL$2&amp;":E"&amp;$AL$2+20),0))),"","Férié")</f>
        <v>Férié</v>
      </c>
      <c r="AF19" s="34" t="str">
        <f ca="1">IF(OR(AF18="",ISNA(MATCH(DATEVALUE(AF$8&amp;"/"&amp;MONTH($A18)&amp;"/"&amp;Année_5),INDIRECT("Fériés!E"&amp;$AL$2&amp;":E"&amp;$AL$2+20),0))),"","Férié")</f>
        <v>Férié</v>
      </c>
      <c r="AH19" s="36"/>
      <c r="AJ19" s="36"/>
      <c r="AL19" s="36"/>
    </row>
    <row r="20" spans="1:32" ht="19.5" customHeight="1">
      <c r="A20" s="37"/>
      <c r="B20" s="34" t="str">
        <f>B19</f>
        <v>Férié</v>
      </c>
      <c r="C20" s="39" t="str">
        <f>C19</f>
        <v>Férié</v>
      </c>
      <c r="D20" s="34" t="str">
        <f>D19</f>
        <v>Férié</v>
      </c>
      <c r="E20" s="34" t="str">
        <f>E19</f>
        <v>Férié</v>
      </c>
      <c r="F20" s="34" t="str">
        <f>F19</f>
        <v>Férié</v>
      </c>
      <c r="G20" s="34" t="str">
        <f>G19</f>
        <v>Férié</v>
      </c>
      <c r="H20" s="34" t="str">
        <f>H19</f>
        <v>Férié</v>
      </c>
      <c r="I20" s="40"/>
      <c r="J20" s="3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9"/>
      <c r="Y20" s="34"/>
      <c r="Z20" s="40"/>
      <c r="AA20" s="34"/>
      <c r="AB20" s="34"/>
      <c r="AC20" s="34"/>
      <c r="AD20" s="38"/>
      <c r="AE20" s="38"/>
      <c r="AF20" s="34"/>
    </row>
    <row r="21" spans="1:32" s="45" customFormat="1" ht="14.25" customHeight="1">
      <c r="A21" s="42"/>
      <c r="B21" s="43">
        <f>B$8</f>
        <v>1</v>
      </c>
      <c r="C21" s="44">
        <f>C$8</f>
        <v>2</v>
      </c>
      <c r="D21" s="43">
        <f>D$8</f>
        <v>3</v>
      </c>
      <c r="E21" s="44">
        <f>E$8</f>
        <v>4</v>
      </c>
      <c r="F21" s="43">
        <f>F$8</f>
        <v>5</v>
      </c>
      <c r="G21" s="44">
        <f>G$8</f>
        <v>6</v>
      </c>
      <c r="H21" s="43">
        <f>H$8</f>
        <v>7</v>
      </c>
      <c r="I21" s="44">
        <f>I$8</f>
        <v>8</v>
      </c>
      <c r="J21" s="43">
        <f>J$8</f>
        <v>9</v>
      </c>
      <c r="K21" s="44">
        <f>K$8</f>
        <v>10</v>
      </c>
      <c r="L21" s="43">
        <f>L$8</f>
        <v>11</v>
      </c>
      <c r="M21" s="44">
        <f>M$8</f>
        <v>12</v>
      </c>
      <c r="N21" s="43">
        <f>N$8</f>
        <v>13</v>
      </c>
      <c r="O21" s="44">
        <f>O$8</f>
        <v>14</v>
      </c>
      <c r="P21" s="43">
        <f>P$8</f>
        <v>15</v>
      </c>
      <c r="Q21" s="44">
        <f>Q$8</f>
        <v>16</v>
      </c>
      <c r="R21" s="43">
        <f>R$8</f>
        <v>17</v>
      </c>
      <c r="S21" s="44">
        <f>S$8</f>
        <v>18</v>
      </c>
      <c r="T21" s="43">
        <f>T$8</f>
        <v>19</v>
      </c>
      <c r="U21" s="44">
        <f>U$8</f>
        <v>20</v>
      </c>
      <c r="V21" s="43">
        <f>V$8</f>
        <v>21</v>
      </c>
      <c r="W21" s="44">
        <f>W$8</f>
        <v>22</v>
      </c>
      <c r="X21" s="43">
        <f>X$8</f>
        <v>23</v>
      </c>
      <c r="Y21" s="44">
        <f>Y$8</f>
        <v>24</v>
      </c>
      <c r="Z21" s="43">
        <f>Z$8</f>
        <v>25</v>
      </c>
      <c r="AA21" s="44">
        <f>AA$8</f>
        <v>26</v>
      </c>
      <c r="AB21" s="43">
        <f>AB$8</f>
        <v>27</v>
      </c>
      <c r="AC21" s="44">
        <f>AC$8</f>
        <v>28</v>
      </c>
      <c r="AD21" s="43">
        <f>AD$8</f>
        <v>29</v>
      </c>
      <c r="AE21" s="44">
        <f>AE$8</f>
        <v>30</v>
      </c>
      <c r="AF21" s="43">
        <f>AF$8</f>
        <v>31</v>
      </c>
    </row>
    <row r="22" spans="1:38" ht="19.5" customHeight="1">
      <c r="A22" s="33">
        <f>DATEVALUE("01/04/"&amp;Année_5)</f>
        <v>39173</v>
      </c>
      <c r="B22" s="34" t="str">
        <f>IF(ISERR(WEEKDAY(COLUMNS($B20:B20)&amp;"/"&amp;MONTH($A22)&amp;"/"&amp;Année_5,2)),"",INDEX(Références!$B$16:$B$22,MATCH(WEEKDAY(COLUMNS($B20:B20)&amp;"/"&amp;MONTH($A22)&amp;"/"&amp;Année_5,2),Références!$A$16:$A$22,0)))</f>
        <v>D</v>
      </c>
      <c r="C22" s="34" t="str">
        <f>IF(ISERR(WEEKDAY(COLUMNS($B20:C20)&amp;"/"&amp;MONTH($A22)&amp;"/"&amp;Année_5,2)),"",INDEX(Références!$B$16:$B$22,MATCH(WEEKDAY(COLUMNS($B20:C20)&amp;"/"&amp;MONTH($A22)&amp;"/"&amp;Année_5,2),Références!$A$16:$A$22,0)))</f>
        <v>L</v>
      </c>
      <c r="D22" s="34" t="str">
        <f>IF(ISERR(WEEKDAY(COLUMNS($B20:D20)&amp;"/"&amp;MONTH($A22)&amp;"/"&amp;Année_5,2)),"",INDEX(Références!$B$16:$B$22,MATCH(WEEKDAY(COLUMNS($B20:D20)&amp;"/"&amp;MONTH($A22)&amp;"/"&amp;Année_5,2),Références!$A$16:$A$22,0)))</f>
        <v>M</v>
      </c>
      <c r="E22" s="34" t="str">
        <f>IF(ISERR(WEEKDAY(COLUMNS($B20:E20)&amp;"/"&amp;MONTH($A22)&amp;"/"&amp;Année_5,2)),"",INDEX(Références!$B$16:$B$22,MATCH(WEEKDAY(COLUMNS($B20:E20)&amp;"/"&amp;MONTH($A22)&amp;"/"&amp;Année_5,2),Références!$A$16:$A$22,0)))</f>
        <v>Me</v>
      </c>
      <c r="F22" s="34" t="str">
        <f>IF(ISERR(WEEKDAY(COLUMNS($B20:F20)&amp;"/"&amp;MONTH($A22)&amp;"/"&amp;Année_5,2)),"",INDEX(Références!$B$16:$B$22,MATCH(WEEKDAY(COLUMNS($B20:F20)&amp;"/"&amp;MONTH($A22)&amp;"/"&amp;Année_5,2),Références!$A$16:$A$22,0)))</f>
        <v>J</v>
      </c>
      <c r="G22" s="34" t="str">
        <f>IF(ISERR(WEEKDAY(COLUMNS($B20:G20)&amp;"/"&amp;MONTH($A22)&amp;"/"&amp;Année_5,2)),"",INDEX(Références!$B$16:$B$22,MATCH(WEEKDAY(COLUMNS($B20:G20)&amp;"/"&amp;MONTH($A22)&amp;"/"&amp;Année_5,2),Références!$A$16:$A$22,0)))</f>
        <v>V</v>
      </c>
      <c r="H22" s="34" t="str">
        <f>IF(ISERR(WEEKDAY(COLUMNS($B20:H20)&amp;"/"&amp;MONTH($A22)&amp;"/"&amp;Année_5,2)),"",INDEX(Références!$B$16:$B$22,MATCH(WEEKDAY(COLUMNS($B20:H20)&amp;"/"&amp;MONTH($A22)&amp;"/"&amp;Année_5,2),Références!$A$16:$A$22,0)))</f>
        <v>S</v>
      </c>
      <c r="I22" s="34" t="str">
        <f>IF(ISERR(WEEKDAY(COLUMNS($B20:I20)&amp;"/"&amp;MONTH($A22)&amp;"/"&amp;Année_5,2)),"",INDEX(Références!$B$16:$B$22,MATCH(WEEKDAY(COLUMNS($B20:I20)&amp;"/"&amp;MONTH($A22)&amp;"/"&amp;Année_5,2),Références!$A$16:$A$22,0)))</f>
        <v>D</v>
      </c>
      <c r="J22" s="34" t="str">
        <f>IF(ISERR(WEEKDAY(COLUMNS($B20:J20)&amp;"/"&amp;MONTH($A22)&amp;"/"&amp;Année_5,2)),"",INDEX(Références!$B$16:$B$22,MATCH(WEEKDAY(COLUMNS($B20:J20)&amp;"/"&amp;MONTH($A22)&amp;"/"&amp;Année_5,2),Références!$A$16:$A$22,0)))</f>
        <v>L</v>
      </c>
      <c r="K22" s="34" t="str">
        <f>IF(ISERR(WEEKDAY(COLUMNS($B20:K20)&amp;"/"&amp;MONTH($A22)&amp;"/"&amp;Année_5,2)),"",INDEX(Références!$B$16:$B$22,MATCH(WEEKDAY(COLUMNS($B20:K20)&amp;"/"&amp;MONTH($A22)&amp;"/"&amp;Année_5,2),Références!$A$16:$A$22,0)))</f>
        <v>M</v>
      </c>
      <c r="L22" s="34" t="str">
        <f>IF(ISERR(WEEKDAY(COLUMNS($B20:L20)&amp;"/"&amp;MONTH($A22)&amp;"/"&amp;Année_5,2)),"",INDEX(Références!$B$16:$B$22,MATCH(WEEKDAY(COLUMNS($B20:L20)&amp;"/"&amp;MONTH($A22)&amp;"/"&amp;Année_5,2),Références!$A$16:$A$22,0)))</f>
        <v>Me</v>
      </c>
      <c r="M22" s="34" t="str">
        <f>IF(ISERR(WEEKDAY(COLUMNS($B20:M20)&amp;"/"&amp;MONTH($A22)&amp;"/"&amp;Année_5,2)),"",INDEX(Références!$B$16:$B$22,MATCH(WEEKDAY(COLUMNS($B20:M20)&amp;"/"&amp;MONTH($A22)&amp;"/"&amp;Année_5,2),Références!$A$16:$A$22,0)))</f>
        <v>J</v>
      </c>
      <c r="N22" s="34" t="str">
        <f>IF(ISERR(WEEKDAY(COLUMNS($B20:N20)&amp;"/"&amp;MONTH($A22)&amp;"/"&amp;Année_5,2)),"",INDEX(Références!$B$16:$B$22,MATCH(WEEKDAY(COLUMNS($B20:N20)&amp;"/"&amp;MONTH($A22)&amp;"/"&amp;Année_5,2),Références!$A$16:$A$22,0)))</f>
        <v>V</v>
      </c>
      <c r="O22" s="34" t="str">
        <f>IF(ISERR(WEEKDAY(COLUMNS($B20:O20)&amp;"/"&amp;MONTH($A22)&amp;"/"&amp;Année_5,2)),"",INDEX(Références!$B$16:$B$22,MATCH(WEEKDAY(COLUMNS($B20:O20)&amp;"/"&amp;MONTH($A22)&amp;"/"&amp;Année_5,2),Références!$A$16:$A$22,0)))</f>
        <v>S</v>
      </c>
      <c r="P22" s="34" t="str">
        <f>IF(ISERR(WEEKDAY(COLUMNS($B20:P20)&amp;"/"&amp;MONTH($A22)&amp;"/"&amp;Année_5,2)),"",INDEX(Références!$B$16:$B$22,MATCH(WEEKDAY(COLUMNS($B20:P20)&amp;"/"&amp;MONTH($A22)&amp;"/"&amp;Année_5,2),Références!$A$16:$A$22,0)))</f>
        <v>D</v>
      </c>
      <c r="Q22" s="34" t="str">
        <f>IF(ISERR(WEEKDAY(COLUMNS($B20:Q20)&amp;"/"&amp;MONTH($A22)&amp;"/"&amp;Année_5,2)),"",INDEX(Références!$B$16:$B$22,MATCH(WEEKDAY(COLUMNS($B20:Q20)&amp;"/"&amp;MONTH($A22)&amp;"/"&amp;Année_5,2),Références!$A$16:$A$22,0)))</f>
        <v>L</v>
      </c>
      <c r="R22" s="34" t="str">
        <f>IF(ISERR(WEEKDAY(COLUMNS($B20:R20)&amp;"/"&amp;MONTH($A22)&amp;"/"&amp;Année_5,2)),"",INDEX(Références!$B$16:$B$22,MATCH(WEEKDAY(COLUMNS($B20:R20)&amp;"/"&amp;MONTH($A22)&amp;"/"&amp;Année_5,2),Références!$A$16:$A$22,0)))</f>
        <v>M</v>
      </c>
      <c r="S22" s="34" t="str">
        <f>IF(ISERR(WEEKDAY(COLUMNS($B20:S20)&amp;"/"&amp;MONTH($A22)&amp;"/"&amp;Année_5,2)),"",INDEX(Références!$B$16:$B$22,MATCH(WEEKDAY(COLUMNS($B20:S20)&amp;"/"&amp;MONTH($A22)&amp;"/"&amp;Année_5,2),Références!$A$16:$A$22,0)))</f>
        <v>Me</v>
      </c>
      <c r="T22" s="34" t="str">
        <f>IF(ISERR(WEEKDAY(COLUMNS($B20:T20)&amp;"/"&amp;MONTH($A22)&amp;"/"&amp;Année_5,2)),"",INDEX(Références!$B$16:$B$22,MATCH(WEEKDAY(COLUMNS($B20:T20)&amp;"/"&amp;MONTH($A22)&amp;"/"&amp;Année_5,2),Références!$A$16:$A$22,0)))</f>
        <v>J</v>
      </c>
      <c r="U22" s="34" t="str">
        <f>IF(ISERR(WEEKDAY(COLUMNS($B20:U20)&amp;"/"&amp;MONTH($A22)&amp;"/"&amp;Année_5,2)),"",INDEX(Références!$B$16:$B$22,MATCH(WEEKDAY(COLUMNS($B20:U20)&amp;"/"&amp;MONTH($A22)&amp;"/"&amp;Année_5,2),Références!$A$16:$A$22,0)))</f>
        <v>V</v>
      </c>
      <c r="V22" s="34" t="str">
        <f>IF(ISERR(WEEKDAY(COLUMNS($B20:V20)&amp;"/"&amp;MONTH($A22)&amp;"/"&amp;Année_5,2)),"",INDEX(Références!$B$16:$B$22,MATCH(WEEKDAY(COLUMNS($B20:V20)&amp;"/"&amp;MONTH($A22)&amp;"/"&amp;Année_5,2),Références!$A$16:$A$22,0)))</f>
        <v>S</v>
      </c>
      <c r="W22" s="34" t="str">
        <f>IF(ISERR(WEEKDAY(COLUMNS($B20:W20)&amp;"/"&amp;MONTH($A22)&amp;"/"&amp;Année_5,2)),"",INDEX(Références!$B$16:$B$22,MATCH(WEEKDAY(COLUMNS($B20:W20)&amp;"/"&amp;MONTH($A22)&amp;"/"&amp;Année_5,2),Références!$A$16:$A$22,0)))</f>
        <v>D</v>
      </c>
      <c r="X22" s="34" t="str">
        <f>IF(ISERR(WEEKDAY(COLUMNS($B20:X20)&amp;"/"&amp;MONTH($A22)&amp;"/"&amp;Année_5,2)),"",INDEX(Références!$B$16:$B$22,MATCH(WEEKDAY(COLUMNS($B20:X20)&amp;"/"&amp;MONTH($A22)&amp;"/"&amp;Année_5,2),Références!$A$16:$A$22,0)))</f>
        <v>L</v>
      </c>
      <c r="Y22" s="34" t="str">
        <f>IF(ISERR(WEEKDAY(COLUMNS($B20:Y20)&amp;"/"&amp;MONTH($A22)&amp;"/"&amp;Année_5,2)),"",INDEX(Références!$B$16:$B$22,MATCH(WEEKDAY(COLUMNS($B20:Y20)&amp;"/"&amp;MONTH($A22)&amp;"/"&amp;Année_5,2),Références!$A$16:$A$22,0)))</f>
        <v>M</v>
      </c>
      <c r="Z22" s="34" t="str">
        <f>IF(ISERR(WEEKDAY(COLUMNS($B20:Z20)&amp;"/"&amp;MONTH($A22)&amp;"/"&amp;Année_5,2)),"",INDEX(Références!$B$16:$B$22,MATCH(WEEKDAY(COLUMNS($B20:Z20)&amp;"/"&amp;MONTH($A22)&amp;"/"&amp;Année_5,2),Références!$A$16:$A$22,0)))</f>
        <v>Me</v>
      </c>
      <c r="AA22" s="34" t="str">
        <f>IF(ISERR(WEEKDAY(COLUMNS($B20:AA20)&amp;"/"&amp;MONTH($A22)&amp;"/"&amp;Année_5,2)),"",INDEX(Références!$B$16:$B$22,MATCH(WEEKDAY(COLUMNS($B20:AA20)&amp;"/"&amp;MONTH($A22)&amp;"/"&amp;Année_5,2),Références!$A$16:$A$22,0)))</f>
        <v>J</v>
      </c>
      <c r="AB22" s="34" t="str">
        <f>IF(ISERR(WEEKDAY(COLUMNS($B20:AB20)&amp;"/"&amp;MONTH($A22)&amp;"/"&amp;Année_5,2)),"",INDEX(Références!$B$16:$B$22,MATCH(WEEKDAY(COLUMNS($B20:AB20)&amp;"/"&amp;MONTH($A22)&amp;"/"&amp;Année_5,2),Références!$A$16:$A$22,0)))</f>
        <v>V</v>
      </c>
      <c r="AC22" s="34" t="str">
        <f>IF(ISERR(WEEKDAY(COLUMNS($B20:AC20)&amp;"/"&amp;MONTH($A22)&amp;"/"&amp;Année_5,2)),"",INDEX(Références!$B$16:$B$22,MATCH(WEEKDAY(COLUMNS($B20:AC20)&amp;"/"&amp;MONTH($A22)&amp;"/"&amp;Année_5,2),Références!$A$16:$A$22,0)))</f>
        <v>S</v>
      </c>
      <c r="AD22" s="34" t="str">
        <f>IF(ISERR(WEEKDAY(COLUMNS($B20:AD20)&amp;"/"&amp;MONTH($A22)&amp;"/"&amp;Année_5,2)),"",INDEX(Références!$B$16:$B$22,MATCH(WEEKDAY(COLUMNS($B20:AD20)&amp;"/"&amp;MONTH($A22)&amp;"/"&amp;Année_5,2),Références!$A$16:$A$22,0)))</f>
        <v>D</v>
      </c>
      <c r="AE22" s="34" t="str">
        <f>IF(ISERR(WEEKDAY(COLUMNS($B20:AE20)&amp;"/"&amp;MONTH($A22)&amp;"/"&amp;Année_5,2)),"",INDEX(Références!$B$16:$B$22,MATCH(WEEKDAY(COLUMNS($B20:AE20)&amp;"/"&amp;MONTH($A22)&amp;"/"&amp;Année_5,2),Références!$A$16:$A$22,0)))</f>
        <v>L</v>
      </c>
      <c r="AF22" s="34">
        <f>IF(ISERR(WEEKDAY(COLUMNS($B20:AF20)&amp;"/"&amp;MONTH($A22)&amp;"/"&amp;Année_5,2)),"",INDEX(Références!$B$16:$B$22,MATCH(WEEKDAY(COLUMNS($B20:AF20)&amp;"/"&amp;MONTH($A22)&amp;"/"&amp;Année_5,2),Références!$A$16:$A$22,0)))</f>
      </c>
      <c r="AH22" s="34">
        <f>COUNTIF(B22:AF22,"L")+COUNTIF(B22:AF22,"M")+COUNTIF(B22:AF22,"Me")+COUNTIF(B22:AF22,"J")+COUNTIF(B22:AF22,"V")-COUNTIF(B23:AF23,"Férié")</f>
        <v>-9</v>
      </c>
      <c r="AJ22" s="34">
        <f>AH22-COUNTIF(B24:AF24,"RTT")-COUNTIF(B24:AF24,"1/2 RTT")*0.5-COUNTIF(B24:AF24,"CA")-COUNTIF(B24:AF24,"1/2 CA")*0.5</f>
        <v>-13</v>
      </c>
      <c r="AL22" s="34">
        <f>AJ22-COUNTIF(D24:AH24,"HV")-COUNTIF(D24:AH24,"1/2 HV")*0.5</f>
        <v>-15</v>
      </c>
    </row>
    <row r="23" spans="1:38" ht="12.75" customHeight="1" hidden="1">
      <c r="A23" s="35"/>
      <c r="B23" s="34" t="str">
        <f ca="1">IF(OR(B22="",ISNA(MATCH(DATEVALUE(B$8&amp;"/"&amp;MONTH($A22)&amp;"/"&amp;Année_5),INDIRECT("Fériés!E"&amp;$AL$2&amp;":E"&amp;$AL$2+20),0))),"","Férié")</f>
        <v>Férié</v>
      </c>
      <c r="C23" s="34" t="str">
        <f ca="1">IF(OR(C22="",ISNA(MATCH(DATEVALUE(C$8&amp;"/"&amp;MONTH($A22)&amp;"/"&amp;Année_5),INDIRECT("Fériés!E"&amp;$AL$2&amp;":E"&amp;$AL$2+20),0))),"","Férié")</f>
        <v>Férié</v>
      </c>
      <c r="D23" s="34" t="str">
        <f ca="1">IF(OR(D22="",ISNA(MATCH(DATEVALUE(D$8&amp;"/"&amp;MONTH($A22)&amp;"/"&amp;Année_5),INDIRECT("Fériés!E"&amp;$AL$2&amp;":E"&amp;$AL$2+20),0))),"","Férié")</f>
        <v>Férié</v>
      </c>
      <c r="E23" s="34" t="str">
        <f ca="1">IF(OR(E22="",ISNA(MATCH(DATEVALUE(E$8&amp;"/"&amp;MONTH($A22)&amp;"/"&amp;Année_5),INDIRECT("Fériés!E"&amp;$AL$2&amp;":E"&amp;$AL$2+20),0))),"","Férié")</f>
        <v>Férié</v>
      </c>
      <c r="F23" s="34" t="str">
        <f ca="1">IF(OR(F22="",ISNA(MATCH(DATEVALUE(F$8&amp;"/"&amp;MONTH($A22)&amp;"/"&amp;Année_5),INDIRECT("Fériés!E"&amp;$AL$2&amp;":E"&amp;$AL$2+20),0))),"","Férié")</f>
        <v>Férié</v>
      </c>
      <c r="G23" s="34" t="str">
        <f ca="1">IF(OR(G22="",ISNA(MATCH(DATEVALUE(G$8&amp;"/"&amp;MONTH($A22)&amp;"/"&amp;Année_5),INDIRECT("Fériés!E"&amp;$AL$2&amp;":E"&amp;$AL$2+20),0))),"","Férié")</f>
        <v>Férié</v>
      </c>
      <c r="H23" s="34" t="str">
        <f ca="1">IF(OR(H22="",ISNA(MATCH(DATEVALUE(H$8&amp;"/"&amp;MONTH($A22)&amp;"/"&amp;Année_5),INDIRECT("Fériés!E"&amp;$AL$2&amp;":E"&amp;$AL$2+20),0))),"","Férié")</f>
        <v>Férié</v>
      </c>
      <c r="I23" s="34" t="str">
        <f ca="1">IF(OR(I22="",ISNA(MATCH(DATEVALUE(I$8&amp;"/"&amp;MONTH($A22)&amp;"/"&amp;Année_5),INDIRECT("Fériés!E"&amp;$AL$2&amp;":E"&amp;$AL$2+20),0))),"","Férié")</f>
        <v>Férié</v>
      </c>
      <c r="J23" s="34" t="str">
        <f ca="1">IF(OR(J22="",ISNA(MATCH(DATEVALUE(J$8&amp;"/"&amp;MONTH($A22)&amp;"/"&amp;Année_5),INDIRECT("Fériés!E"&amp;$AL$2&amp;":E"&amp;$AL$2+20),0))),"","Férié")</f>
        <v>Férié</v>
      </c>
      <c r="K23" s="34" t="str">
        <f ca="1">IF(OR(K22="",ISNA(MATCH(DATEVALUE(K$8&amp;"/"&amp;MONTH($A22)&amp;"/"&amp;Année_5),INDIRECT("Fériés!E"&amp;$AL$2&amp;":E"&amp;$AL$2+20),0))),"","Férié")</f>
        <v>Férié</v>
      </c>
      <c r="L23" s="34" t="str">
        <f ca="1">IF(OR(L22="",ISNA(MATCH(DATEVALUE(L$8&amp;"/"&amp;MONTH($A22)&amp;"/"&amp;Année_5),INDIRECT("Fériés!E"&amp;$AL$2&amp;":E"&amp;$AL$2+20),0))),"","Férié")</f>
        <v>Férié</v>
      </c>
      <c r="M23" s="34" t="str">
        <f ca="1">IF(OR(M22="",ISNA(MATCH(DATEVALUE(M$8&amp;"/"&amp;MONTH($A22)&amp;"/"&amp;Année_5),INDIRECT("Fériés!E"&amp;$AL$2&amp;":E"&amp;$AL$2+20),0))),"","Férié")</f>
        <v>Férié</v>
      </c>
      <c r="N23" s="34" t="str">
        <f ca="1">IF(OR(N22="",ISNA(MATCH(DATEVALUE(N$8&amp;"/"&amp;MONTH($A22)&amp;"/"&amp;Année_5),INDIRECT("Fériés!E"&amp;$AL$2&amp;":E"&amp;$AL$2+20),0))),"","Férié")</f>
        <v>Férié</v>
      </c>
      <c r="O23" s="34" t="str">
        <f ca="1">IF(OR(O22="",ISNA(MATCH(DATEVALUE(O$8&amp;"/"&amp;MONTH($A22)&amp;"/"&amp;Année_5),INDIRECT("Fériés!E"&amp;$AL$2&amp;":E"&amp;$AL$2+20),0))),"","Férié")</f>
        <v>Férié</v>
      </c>
      <c r="P23" s="34" t="str">
        <f ca="1">IF(OR(P22="",ISNA(MATCH(DATEVALUE(P$8&amp;"/"&amp;MONTH($A22)&amp;"/"&amp;Année_5),INDIRECT("Fériés!E"&amp;$AL$2&amp;":E"&amp;$AL$2+20),0))),"","Férié")</f>
        <v>Férié</v>
      </c>
      <c r="Q23" s="34" t="str">
        <f ca="1">IF(OR(Q22="",ISNA(MATCH(DATEVALUE(Q$8&amp;"/"&amp;MONTH($A22)&amp;"/"&amp;Année_5),INDIRECT("Fériés!E"&amp;$AL$2&amp;":E"&amp;$AL$2+20),0))),"","Férié")</f>
        <v>Férié</v>
      </c>
      <c r="R23" s="34" t="str">
        <f ca="1">IF(OR(R22="",ISNA(MATCH(DATEVALUE(R$8&amp;"/"&amp;MONTH($A22)&amp;"/"&amp;Année_5),INDIRECT("Fériés!E"&amp;$AL$2&amp;":E"&amp;$AL$2+20),0))),"","Férié")</f>
        <v>Férié</v>
      </c>
      <c r="S23" s="34" t="str">
        <f ca="1">IF(OR(S22="",ISNA(MATCH(DATEVALUE(S$8&amp;"/"&amp;MONTH($A22)&amp;"/"&amp;Année_5),INDIRECT("Fériés!E"&amp;$AL$2&amp;":E"&amp;$AL$2+20),0))),"","Férié")</f>
        <v>Férié</v>
      </c>
      <c r="T23" s="34" t="str">
        <f ca="1">IF(OR(T22="",ISNA(MATCH(DATEVALUE(T$8&amp;"/"&amp;MONTH($A22)&amp;"/"&amp;Année_5),INDIRECT("Fériés!E"&amp;$AL$2&amp;":E"&amp;$AL$2+20),0))),"","Férié")</f>
        <v>Férié</v>
      </c>
      <c r="U23" s="34" t="str">
        <f ca="1">IF(OR(U22="",ISNA(MATCH(DATEVALUE(U$8&amp;"/"&amp;MONTH($A22)&amp;"/"&amp;Année_5),INDIRECT("Fériés!E"&amp;$AL$2&amp;":E"&amp;$AL$2+20),0))),"","Férié")</f>
        <v>Férié</v>
      </c>
      <c r="V23" s="34" t="str">
        <f ca="1">IF(OR(V22="",ISNA(MATCH(DATEVALUE(V$8&amp;"/"&amp;MONTH($A22)&amp;"/"&amp;Année_5),INDIRECT("Fériés!E"&amp;$AL$2&amp;":E"&amp;$AL$2+20),0))),"","Férié")</f>
        <v>Férié</v>
      </c>
      <c r="W23" s="34" t="str">
        <f ca="1">IF(OR(W22="",ISNA(MATCH(DATEVALUE(W$8&amp;"/"&amp;MONTH($A22)&amp;"/"&amp;Année_5),INDIRECT("Fériés!E"&amp;$AL$2&amp;":E"&amp;$AL$2+20),0))),"","Férié")</f>
        <v>Férié</v>
      </c>
      <c r="X23" s="34" t="str">
        <f ca="1">IF(OR(X22="",ISNA(MATCH(DATEVALUE(X$8&amp;"/"&amp;MONTH($A22)&amp;"/"&amp;Année_5),INDIRECT("Fériés!E"&amp;$AL$2&amp;":E"&amp;$AL$2+20),0))),"","Férié")</f>
        <v>Férié</v>
      </c>
      <c r="Y23" s="34" t="str">
        <f ca="1">IF(OR(Y22="",ISNA(MATCH(DATEVALUE(Y$8&amp;"/"&amp;MONTH($A22)&amp;"/"&amp;Année_5),INDIRECT("Fériés!E"&amp;$AL$2&amp;":E"&amp;$AL$2+20),0))),"","Férié")</f>
        <v>Férié</v>
      </c>
      <c r="Z23" s="34" t="str">
        <f ca="1">IF(OR(Z22="",ISNA(MATCH(DATEVALUE(Z$8&amp;"/"&amp;MONTH($A22)&amp;"/"&amp;Année_5),INDIRECT("Fériés!E"&amp;$AL$2&amp;":E"&amp;$AL$2+20),0))),"","Férié")</f>
        <v>Férié</v>
      </c>
      <c r="AA23" s="34" t="str">
        <f ca="1">IF(OR(AA22="",ISNA(MATCH(DATEVALUE(AA$8&amp;"/"&amp;MONTH($A22)&amp;"/"&amp;Année_5),INDIRECT("Fériés!E"&amp;$AL$2&amp;":E"&amp;$AL$2+20),0))),"","Férié")</f>
        <v>Férié</v>
      </c>
      <c r="AB23" s="34" t="str">
        <f ca="1">IF(OR(AB22="",ISNA(MATCH(DATEVALUE(AB$8&amp;"/"&amp;MONTH($A22)&amp;"/"&amp;Année_5),INDIRECT("Fériés!E"&amp;$AL$2&amp;":E"&amp;$AL$2+20),0))),"","Férié")</f>
        <v>Férié</v>
      </c>
      <c r="AC23" s="34" t="str">
        <f ca="1">IF(OR(AC22="",ISNA(MATCH(DATEVALUE(AC$8&amp;"/"&amp;MONTH($A22)&amp;"/"&amp;Année_5),INDIRECT("Fériés!E"&amp;$AL$2&amp;":E"&amp;$AL$2+20),0))),"","Férié")</f>
        <v>Férié</v>
      </c>
      <c r="AD23" s="34" t="str">
        <f ca="1">IF(OR(AD22="",ISNA(MATCH(DATEVALUE(AD$8&amp;"/"&amp;MONTH($A22)&amp;"/"&amp;Année_5),INDIRECT("Fériés!E"&amp;$AL$2&amp;":E"&amp;$AL$2+20),0))),"","Férié")</f>
        <v>Férié</v>
      </c>
      <c r="AE23" s="34" t="str">
        <f ca="1">IF(OR(AE22="",ISNA(MATCH(DATEVALUE(AE$8&amp;"/"&amp;MONTH($A22)&amp;"/"&amp;Année_5),INDIRECT("Fériés!E"&amp;$AL$2&amp;":E"&amp;$AL$2+20),0))),"","Férié")</f>
        <v>Férié</v>
      </c>
      <c r="AF23" s="34">
        <f ca="1">IF(OR(AF22="",ISNA(MATCH(DATEVALUE(AF$8&amp;"/"&amp;MONTH($A22)&amp;"/"&amp;Année_5),INDIRECT("Fériés!E"&amp;$AL$2&amp;":E"&amp;$AL$2+20),0))),"","Férié")</f>
      </c>
      <c r="AH23" s="36"/>
      <c r="AJ23" s="36"/>
      <c r="AL23" s="36"/>
    </row>
    <row r="24" spans="1:32" ht="19.5" customHeight="1">
      <c r="A24" s="37"/>
      <c r="B24" s="34" t="str">
        <f>B23</f>
        <v>Férié</v>
      </c>
      <c r="C24" s="34" t="str">
        <f>C23</f>
        <v>Férié</v>
      </c>
      <c r="D24" s="34" t="str">
        <f>D23</f>
        <v>Férié</v>
      </c>
      <c r="E24" s="34" t="str">
        <f>E23</f>
        <v>Férié</v>
      </c>
      <c r="F24" s="34" t="str">
        <f>F23</f>
        <v>Férié</v>
      </c>
      <c r="G24" s="47" t="str">
        <f>G23</f>
        <v>Férié</v>
      </c>
      <c r="H24" s="34" t="str">
        <f>H23</f>
        <v>Férié</v>
      </c>
      <c r="I24" s="34" t="str">
        <f>I23</f>
        <v>Férié</v>
      </c>
      <c r="J24" s="34" t="str">
        <f>J23</f>
        <v>Férié</v>
      </c>
      <c r="K24" s="41" t="s">
        <v>5</v>
      </c>
      <c r="L24" s="41" t="s">
        <v>5</v>
      </c>
      <c r="M24" s="46" t="s">
        <v>1</v>
      </c>
      <c r="N24" s="46" t="s">
        <v>1</v>
      </c>
      <c r="O24" s="34"/>
      <c r="P24" s="34"/>
      <c r="Q24" s="38" t="s">
        <v>2</v>
      </c>
      <c r="R24" s="38" t="s">
        <v>2</v>
      </c>
      <c r="S24" s="34"/>
      <c r="T24" s="40"/>
      <c r="U24" s="34"/>
      <c r="V24" s="34"/>
      <c r="W24" s="34"/>
      <c r="X24" s="34"/>
      <c r="Y24" s="34"/>
      <c r="Z24" s="34"/>
      <c r="AA24" s="34"/>
      <c r="AB24" s="40"/>
      <c r="AC24" s="34"/>
      <c r="AD24" s="34"/>
      <c r="AE24" s="34"/>
      <c r="AF24" s="34"/>
    </row>
    <row r="25" spans="1:32" s="45" customFormat="1" ht="14.25" customHeight="1">
      <c r="A25" s="42"/>
      <c r="B25" s="43">
        <f>B$8</f>
        <v>1</v>
      </c>
      <c r="C25" s="44">
        <f>C$8</f>
        <v>2</v>
      </c>
      <c r="D25" s="43">
        <f>D$8</f>
        <v>3</v>
      </c>
      <c r="E25" s="44">
        <f>E$8</f>
        <v>4</v>
      </c>
      <c r="F25" s="43">
        <f>F$8</f>
        <v>5</v>
      </c>
      <c r="G25" s="44">
        <f>G$8</f>
        <v>6</v>
      </c>
      <c r="H25" s="43">
        <f>H$8</f>
        <v>7</v>
      </c>
      <c r="I25" s="44">
        <f>I$8</f>
        <v>8</v>
      </c>
      <c r="J25" s="43">
        <f>J$8</f>
        <v>9</v>
      </c>
      <c r="K25" s="44">
        <f>K$8</f>
        <v>10</v>
      </c>
      <c r="L25" s="43">
        <f>L$8</f>
        <v>11</v>
      </c>
      <c r="M25" s="44">
        <f>M$8</f>
        <v>12</v>
      </c>
      <c r="N25" s="43">
        <f>N$8</f>
        <v>13</v>
      </c>
      <c r="O25" s="44">
        <f>O$8</f>
        <v>14</v>
      </c>
      <c r="P25" s="43">
        <f>P$8</f>
        <v>15</v>
      </c>
      <c r="Q25" s="44">
        <f>Q$8</f>
        <v>16</v>
      </c>
      <c r="R25" s="43">
        <f>R$8</f>
        <v>17</v>
      </c>
      <c r="S25" s="44">
        <f>S$8</f>
        <v>18</v>
      </c>
      <c r="T25" s="43">
        <f>T$8</f>
        <v>19</v>
      </c>
      <c r="U25" s="44">
        <f>U$8</f>
        <v>20</v>
      </c>
      <c r="V25" s="43">
        <f>V$8</f>
        <v>21</v>
      </c>
      <c r="W25" s="44">
        <f>W$8</f>
        <v>22</v>
      </c>
      <c r="X25" s="43">
        <f>X$8</f>
        <v>23</v>
      </c>
      <c r="Y25" s="44">
        <f>Y$8</f>
        <v>24</v>
      </c>
      <c r="Z25" s="43">
        <f>Z$8</f>
        <v>25</v>
      </c>
      <c r="AA25" s="44">
        <f>AA$8</f>
        <v>26</v>
      </c>
      <c r="AB25" s="43">
        <f>AB$8</f>
        <v>27</v>
      </c>
      <c r="AC25" s="44">
        <f>AC$8</f>
        <v>28</v>
      </c>
      <c r="AD25" s="43">
        <f>AD$8</f>
        <v>29</v>
      </c>
      <c r="AE25" s="44">
        <f>AE$8</f>
        <v>30</v>
      </c>
      <c r="AF25" s="43">
        <f>AF$8</f>
        <v>31</v>
      </c>
    </row>
    <row r="26" spans="1:38" ht="19.5" customHeight="1">
      <c r="A26" s="33">
        <f>DATEVALUE("01/05/"&amp;Année_5)</f>
        <v>39203</v>
      </c>
      <c r="B26" s="34" t="str">
        <f>IF(ISERR(WEEKDAY(COLUMNS($B24:B24)&amp;"/"&amp;MONTH($A26)&amp;"/"&amp;Année_5,2)),"",INDEX(Références!$B$16:$B$22,MATCH(WEEKDAY(COLUMNS($B24:B24)&amp;"/"&amp;MONTH($A26)&amp;"/"&amp;Année_5,2),Références!$A$16:$A$22,0)))</f>
        <v>M</v>
      </c>
      <c r="C26" s="34" t="str">
        <f>IF(ISERR(WEEKDAY(COLUMNS($B24:C24)&amp;"/"&amp;MONTH($A26)&amp;"/"&amp;Année_5,2)),"",INDEX(Références!$B$16:$B$22,MATCH(WEEKDAY(COLUMNS($B24:C24)&amp;"/"&amp;MONTH($A26)&amp;"/"&amp;Année_5,2),Références!$A$16:$A$22,0)))</f>
        <v>Me</v>
      </c>
      <c r="D26" s="34" t="str">
        <f>IF(ISERR(WEEKDAY(COLUMNS($B24:D24)&amp;"/"&amp;MONTH($A26)&amp;"/"&amp;Année_5,2)),"",INDEX(Références!$B$16:$B$22,MATCH(WEEKDAY(COLUMNS($B24:D24)&amp;"/"&amp;MONTH($A26)&amp;"/"&amp;Année_5,2),Références!$A$16:$A$22,0)))</f>
        <v>J</v>
      </c>
      <c r="E26" s="34" t="str">
        <f>IF(ISERR(WEEKDAY(COLUMNS($B24:E24)&amp;"/"&amp;MONTH($A26)&amp;"/"&amp;Année_5,2)),"",INDEX(Références!$B$16:$B$22,MATCH(WEEKDAY(COLUMNS($B24:E24)&amp;"/"&amp;MONTH($A26)&amp;"/"&amp;Année_5,2),Références!$A$16:$A$22,0)))</f>
        <v>V</v>
      </c>
      <c r="F26" s="34" t="str">
        <f>IF(ISERR(WEEKDAY(COLUMNS($B24:F24)&amp;"/"&amp;MONTH($A26)&amp;"/"&amp;Année_5,2)),"",INDEX(Références!$B$16:$B$22,MATCH(WEEKDAY(COLUMNS($B24:F24)&amp;"/"&amp;MONTH($A26)&amp;"/"&amp;Année_5,2),Références!$A$16:$A$22,0)))</f>
        <v>S</v>
      </c>
      <c r="G26" s="34" t="str">
        <f>IF(ISERR(WEEKDAY(COLUMNS($B24:G24)&amp;"/"&amp;MONTH($A26)&amp;"/"&amp;Année_5,2)),"",INDEX(Références!$B$16:$B$22,MATCH(WEEKDAY(COLUMNS($B24:G24)&amp;"/"&amp;MONTH($A26)&amp;"/"&amp;Année_5,2),Références!$A$16:$A$22,0)))</f>
        <v>D</v>
      </c>
      <c r="H26" s="34" t="str">
        <f>IF(ISERR(WEEKDAY(COLUMNS($B24:H24)&amp;"/"&amp;MONTH($A26)&amp;"/"&amp;Année_5,2)),"",INDEX(Références!$B$16:$B$22,MATCH(WEEKDAY(COLUMNS($B24:H24)&amp;"/"&amp;MONTH($A26)&amp;"/"&amp;Année_5,2),Références!$A$16:$A$22,0)))</f>
        <v>L</v>
      </c>
      <c r="I26" s="34" t="str">
        <f>IF(ISERR(WEEKDAY(COLUMNS($B24:I24)&amp;"/"&amp;MONTH($A26)&amp;"/"&amp;Année_5,2)),"",INDEX(Références!$B$16:$B$22,MATCH(WEEKDAY(COLUMNS($B24:I24)&amp;"/"&amp;MONTH($A26)&amp;"/"&amp;Année_5,2),Références!$A$16:$A$22,0)))</f>
        <v>M</v>
      </c>
      <c r="J26" s="34" t="str">
        <f>IF(ISERR(WEEKDAY(COLUMNS($B24:J24)&amp;"/"&amp;MONTH($A26)&amp;"/"&amp;Année_5,2)),"",INDEX(Références!$B$16:$B$22,MATCH(WEEKDAY(COLUMNS($B24:J24)&amp;"/"&amp;MONTH($A26)&amp;"/"&amp;Année_5,2),Références!$A$16:$A$22,0)))</f>
        <v>Me</v>
      </c>
      <c r="K26" s="34" t="str">
        <f>IF(ISERR(WEEKDAY(COLUMNS($B24:K24)&amp;"/"&amp;MONTH($A26)&amp;"/"&amp;Année_5,2)),"",INDEX(Références!$B$16:$B$22,MATCH(WEEKDAY(COLUMNS($B24:K24)&amp;"/"&amp;MONTH($A26)&amp;"/"&amp;Année_5,2),Références!$A$16:$A$22,0)))</f>
        <v>J</v>
      </c>
      <c r="L26" s="34" t="str">
        <f>IF(ISERR(WEEKDAY(COLUMNS($B24:L24)&amp;"/"&amp;MONTH($A26)&amp;"/"&amp;Année_5,2)),"",INDEX(Références!$B$16:$B$22,MATCH(WEEKDAY(COLUMNS($B24:L24)&amp;"/"&amp;MONTH($A26)&amp;"/"&amp;Année_5,2),Références!$A$16:$A$22,0)))</f>
        <v>V</v>
      </c>
      <c r="M26" s="34" t="str">
        <f>IF(ISERR(WEEKDAY(COLUMNS($B24:M24)&amp;"/"&amp;MONTH($A26)&amp;"/"&amp;Année_5,2)),"",INDEX(Références!$B$16:$B$22,MATCH(WEEKDAY(COLUMNS($B24:M24)&amp;"/"&amp;MONTH($A26)&amp;"/"&amp;Année_5,2),Références!$A$16:$A$22,0)))</f>
        <v>S</v>
      </c>
      <c r="N26" s="34" t="str">
        <f>IF(ISERR(WEEKDAY(COLUMNS($B24:N24)&amp;"/"&amp;MONTH($A26)&amp;"/"&amp;Année_5,2)),"",INDEX(Références!$B$16:$B$22,MATCH(WEEKDAY(COLUMNS($B24:N24)&amp;"/"&amp;MONTH($A26)&amp;"/"&amp;Année_5,2),Références!$A$16:$A$22,0)))</f>
        <v>D</v>
      </c>
      <c r="O26" s="34" t="str">
        <f>IF(ISERR(WEEKDAY(COLUMNS($B24:O24)&amp;"/"&amp;MONTH($A26)&amp;"/"&amp;Année_5,2)),"",INDEX(Références!$B$16:$B$22,MATCH(WEEKDAY(COLUMNS($B24:O24)&amp;"/"&amp;MONTH($A26)&amp;"/"&amp;Année_5,2),Références!$A$16:$A$22,0)))</f>
        <v>L</v>
      </c>
      <c r="P26" s="34" t="str">
        <f>IF(ISERR(WEEKDAY(COLUMNS($B24:P24)&amp;"/"&amp;MONTH($A26)&amp;"/"&amp;Année_5,2)),"",INDEX(Références!$B$16:$B$22,MATCH(WEEKDAY(COLUMNS($B24:P24)&amp;"/"&amp;MONTH($A26)&amp;"/"&amp;Année_5,2),Références!$A$16:$A$22,0)))</f>
        <v>M</v>
      </c>
      <c r="Q26" s="34" t="str">
        <f>IF(ISERR(WEEKDAY(COLUMNS($B24:Q24)&amp;"/"&amp;MONTH($A26)&amp;"/"&amp;Année_5,2)),"",INDEX(Références!$B$16:$B$22,MATCH(WEEKDAY(COLUMNS($B24:Q24)&amp;"/"&amp;MONTH($A26)&amp;"/"&amp;Année_5,2),Références!$A$16:$A$22,0)))</f>
        <v>Me</v>
      </c>
      <c r="R26" s="34" t="str">
        <f>IF(ISERR(WEEKDAY(COLUMNS($B24:R24)&amp;"/"&amp;MONTH($A26)&amp;"/"&amp;Année_5,2)),"",INDEX(Références!$B$16:$B$22,MATCH(WEEKDAY(COLUMNS($B24:R24)&amp;"/"&amp;MONTH($A26)&amp;"/"&amp;Année_5,2),Références!$A$16:$A$22,0)))</f>
        <v>J</v>
      </c>
      <c r="S26" s="34" t="str">
        <f>IF(ISERR(WEEKDAY(COLUMNS($B24:S24)&amp;"/"&amp;MONTH($A26)&amp;"/"&amp;Année_5,2)),"",INDEX(Références!$B$16:$B$22,MATCH(WEEKDAY(COLUMNS($B24:S24)&amp;"/"&amp;MONTH($A26)&amp;"/"&amp;Année_5,2),Références!$A$16:$A$22,0)))</f>
        <v>V</v>
      </c>
      <c r="T26" s="34" t="str">
        <f>IF(ISERR(WEEKDAY(COLUMNS($B24:T24)&amp;"/"&amp;MONTH($A26)&amp;"/"&amp;Année_5,2)),"",INDEX(Références!$B$16:$B$22,MATCH(WEEKDAY(COLUMNS($B24:T24)&amp;"/"&amp;MONTH($A26)&amp;"/"&amp;Année_5,2),Références!$A$16:$A$22,0)))</f>
        <v>S</v>
      </c>
      <c r="U26" s="34" t="str">
        <f>IF(ISERR(WEEKDAY(COLUMNS($B24:U24)&amp;"/"&amp;MONTH($A26)&amp;"/"&amp;Année_5,2)),"",INDEX(Références!$B$16:$B$22,MATCH(WEEKDAY(COLUMNS($B24:U24)&amp;"/"&amp;MONTH($A26)&amp;"/"&amp;Année_5,2),Références!$A$16:$A$22,0)))</f>
        <v>D</v>
      </c>
      <c r="V26" s="34" t="str">
        <f>IF(ISERR(WEEKDAY(COLUMNS($B24:V24)&amp;"/"&amp;MONTH($A26)&amp;"/"&amp;Année_5,2)),"",INDEX(Références!$B$16:$B$22,MATCH(WEEKDAY(COLUMNS($B24:V24)&amp;"/"&amp;MONTH($A26)&amp;"/"&amp;Année_5,2),Références!$A$16:$A$22,0)))</f>
        <v>L</v>
      </c>
      <c r="W26" s="34" t="str">
        <f>IF(ISERR(WEEKDAY(COLUMNS($B24:W24)&amp;"/"&amp;MONTH($A26)&amp;"/"&amp;Année_5,2)),"",INDEX(Références!$B$16:$B$22,MATCH(WEEKDAY(COLUMNS($B24:W24)&amp;"/"&amp;MONTH($A26)&amp;"/"&amp;Année_5,2),Références!$A$16:$A$22,0)))</f>
        <v>M</v>
      </c>
      <c r="X26" s="34" t="str">
        <f>IF(ISERR(WEEKDAY(COLUMNS($B24:X24)&amp;"/"&amp;MONTH($A26)&amp;"/"&amp;Année_5,2)),"",INDEX(Références!$B$16:$B$22,MATCH(WEEKDAY(COLUMNS($B24:X24)&amp;"/"&amp;MONTH($A26)&amp;"/"&amp;Année_5,2),Références!$A$16:$A$22,0)))</f>
        <v>Me</v>
      </c>
      <c r="Y26" s="34" t="str">
        <f>IF(ISERR(WEEKDAY(COLUMNS($B24:Y24)&amp;"/"&amp;MONTH($A26)&amp;"/"&amp;Année_5,2)),"",INDEX(Références!$B$16:$B$22,MATCH(WEEKDAY(COLUMNS($B24:Y24)&amp;"/"&amp;MONTH($A26)&amp;"/"&amp;Année_5,2),Références!$A$16:$A$22,0)))</f>
        <v>J</v>
      </c>
      <c r="Z26" s="34" t="str">
        <f>IF(ISERR(WEEKDAY(COLUMNS($B24:Z24)&amp;"/"&amp;MONTH($A26)&amp;"/"&amp;Année_5,2)),"",INDEX(Références!$B$16:$B$22,MATCH(WEEKDAY(COLUMNS($B24:Z24)&amp;"/"&amp;MONTH($A26)&amp;"/"&amp;Année_5,2),Références!$A$16:$A$22,0)))</f>
        <v>V</v>
      </c>
      <c r="AA26" s="34" t="str">
        <f>IF(ISERR(WEEKDAY(COLUMNS($B24:AA24)&amp;"/"&amp;MONTH($A26)&amp;"/"&amp;Année_5,2)),"",INDEX(Références!$B$16:$B$22,MATCH(WEEKDAY(COLUMNS($B24:AA24)&amp;"/"&amp;MONTH($A26)&amp;"/"&amp;Année_5,2),Références!$A$16:$A$22,0)))</f>
        <v>S</v>
      </c>
      <c r="AB26" s="34" t="str">
        <f>IF(ISERR(WEEKDAY(COLUMNS($B24:AB24)&amp;"/"&amp;MONTH($A26)&amp;"/"&amp;Année_5,2)),"",INDEX(Références!$B$16:$B$22,MATCH(WEEKDAY(COLUMNS($B24:AB24)&amp;"/"&amp;MONTH($A26)&amp;"/"&amp;Année_5,2),Références!$A$16:$A$22,0)))</f>
        <v>D</v>
      </c>
      <c r="AC26" s="34" t="str">
        <f>IF(ISERR(WEEKDAY(COLUMNS($B24:AC24)&amp;"/"&amp;MONTH($A26)&amp;"/"&amp;Année_5,2)),"",INDEX(Références!$B$16:$B$22,MATCH(WEEKDAY(COLUMNS($B24:AC24)&amp;"/"&amp;MONTH($A26)&amp;"/"&amp;Année_5,2),Références!$A$16:$A$22,0)))</f>
        <v>L</v>
      </c>
      <c r="AD26" s="34" t="str">
        <f>IF(ISERR(WEEKDAY(COLUMNS($B24:AD24)&amp;"/"&amp;MONTH($A26)&amp;"/"&amp;Année_5,2)),"",INDEX(Références!$B$16:$B$22,MATCH(WEEKDAY(COLUMNS($B24:AD24)&amp;"/"&amp;MONTH($A26)&amp;"/"&amp;Année_5,2),Références!$A$16:$A$22,0)))</f>
        <v>M</v>
      </c>
      <c r="AE26" s="34" t="str">
        <f>IF(ISERR(WEEKDAY(COLUMNS($B24:AE24)&amp;"/"&amp;MONTH($A26)&amp;"/"&amp;Année_5,2)),"",INDEX(Références!$B$16:$B$22,MATCH(WEEKDAY(COLUMNS($B24:AE24)&amp;"/"&amp;MONTH($A26)&amp;"/"&amp;Année_5,2),Références!$A$16:$A$22,0)))</f>
        <v>Me</v>
      </c>
      <c r="AF26" s="34" t="str">
        <f>IF(ISERR(WEEKDAY(COLUMNS($B24:AF24)&amp;"/"&amp;MONTH($A26)&amp;"/"&amp;Année_5,2)),"",INDEX(Références!$B$16:$B$22,MATCH(WEEKDAY(COLUMNS($B24:AF24)&amp;"/"&amp;MONTH($A26)&amp;"/"&amp;Année_5,2),Références!$A$16:$A$22,0)))</f>
        <v>J</v>
      </c>
      <c r="AH26" s="34">
        <f>COUNTIF(B26:AF26,"L")+COUNTIF(B26:AF26,"M")+COUNTIF(B26:AF26,"Me")+COUNTIF(B26:AF26,"J")+COUNTIF(B26:AF26,"V")-COUNTIF(B27:AF27,"Férié")</f>
        <v>-7</v>
      </c>
      <c r="AJ26" s="34">
        <f>AH26-COUNTIF(B28:AF28,"RTT")-COUNTIF(B28:AF28,"1/2 RTT")*0.5-COUNTIF(B28:AF28,"CA")-COUNTIF(B28:AF28,"1/2 CA")*0.5</f>
        <v>-7</v>
      </c>
      <c r="AL26" s="34">
        <f>AJ26-COUNTIF(D28:AH28,"HV")-COUNTIF(D28:AH28,"1/2 HV")*0.5</f>
        <v>-7</v>
      </c>
    </row>
    <row r="27" spans="1:38" ht="17.25" customHeight="1">
      <c r="A27" s="35"/>
      <c r="B27" s="34" t="str">
        <f ca="1">IF(OR(B26="",ISNA(MATCH(DATEVALUE(B$8&amp;"/"&amp;MONTH($A26)&amp;"/"&amp;Année_5),INDIRECT("Fériés!E"&amp;$AL$2&amp;":E"&amp;$AL$2+20),0))),"","Férié")</f>
        <v>Férié</v>
      </c>
      <c r="C27" s="34" t="str">
        <f ca="1">IF(OR(C26="",ISNA(MATCH(DATEVALUE(C$8&amp;"/"&amp;MONTH($A26)&amp;"/"&amp;Année_5),INDIRECT("Fériés!E"&amp;$AL$2&amp;":E"&amp;$AL$2+20),0))),"","Férié")</f>
        <v>Férié</v>
      </c>
      <c r="D27" s="34" t="str">
        <f ca="1">IF(OR(D26="",ISNA(MATCH(DATEVALUE(D$8&amp;"/"&amp;MONTH($A26)&amp;"/"&amp;Année_5),INDIRECT("Fériés!E"&amp;$AL$2&amp;":E"&amp;$AL$2+20),0))),"","Férié")</f>
        <v>Férié</v>
      </c>
      <c r="E27" s="34" t="str">
        <f ca="1">IF(OR(E26="",ISNA(MATCH(DATEVALUE(E$8&amp;"/"&amp;MONTH($A26)&amp;"/"&amp;Année_5),INDIRECT("Fériés!E"&amp;$AL$2&amp;":E"&amp;$AL$2+20),0))),"","Férié")</f>
        <v>Férié</v>
      </c>
      <c r="F27" s="34" t="str">
        <f ca="1">IF(OR(F26="",ISNA(MATCH(DATEVALUE(F$8&amp;"/"&amp;MONTH($A26)&amp;"/"&amp;Année_5),INDIRECT("Fériés!E"&amp;$AL$2&amp;":E"&amp;$AL$2+20),0))),"","Férié")</f>
        <v>Férié</v>
      </c>
      <c r="G27" s="34" t="str">
        <f ca="1">IF(OR(G26="",ISNA(MATCH(DATEVALUE(G$8&amp;"/"&amp;MONTH($A26)&amp;"/"&amp;Année_5),INDIRECT("Fériés!E"&amp;$AL$2&amp;":E"&amp;$AL$2+20),0))),"","Férié")</f>
        <v>Férié</v>
      </c>
      <c r="H27" s="34" t="str">
        <f ca="1">IF(OR(H26="",ISNA(MATCH(DATEVALUE(H$8&amp;"/"&amp;MONTH($A26)&amp;"/"&amp;Année_5),INDIRECT("Fériés!E"&amp;$AL$2&amp;":E"&amp;$AL$2+20),0))),"","Férié")</f>
        <v>Férié</v>
      </c>
      <c r="I27" s="34" t="e">
        <f ca="1">MATCH(DATEVALUE(I$8&amp;"/"&amp;MONTH($A26)&amp;"/"&amp;Année_5),INDIRECT("Fériés!E"&amp;$AL$2&amp;":E"&amp;$AL$2+20),0)</f>
        <v>#VALUE!</v>
      </c>
      <c r="J27" s="34" t="str">
        <f ca="1">IF(OR(J26="",ISNA(MATCH(DATEVALUE(J$8&amp;"/"&amp;MONTH($A26)&amp;"/"&amp;Année_5),INDIRECT("Fériés!E"&amp;$AL$2&amp;":E"&amp;$AL$2+20),0))),"","Férié")</f>
        <v>Férié</v>
      </c>
      <c r="K27" s="34" t="str">
        <f ca="1">IF(OR(K26="",ISNA(MATCH(DATEVALUE(K$8&amp;"/"&amp;MONTH($A26)&amp;"/"&amp;Année_5),INDIRECT("Fériés!E"&amp;$AL$2&amp;":E"&amp;$AL$2+20),0))),"","Férié")</f>
        <v>Férié</v>
      </c>
      <c r="L27" s="34" t="str">
        <f ca="1">IF(OR(L26="",ISNA(MATCH(DATEVALUE(L$8&amp;"/"&amp;MONTH($A26)&amp;"/"&amp;Année_5),INDIRECT("Fériés!E"&amp;$AL$2&amp;":E"&amp;$AL$2+20),0))),"","Férié")</f>
        <v>Férié</v>
      </c>
      <c r="M27" s="34" t="str">
        <f ca="1">IF(OR(M26="",ISNA(MATCH(DATEVALUE(M$8&amp;"/"&amp;MONTH($A26)&amp;"/"&amp;Année_5),INDIRECT("Fériés!E"&amp;$AL$2&amp;":E"&amp;$AL$2+20),0))),"","Férié")</f>
        <v>Férié</v>
      </c>
      <c r="N27" s="34" t="str">
        <f ca="1">IF(OR(N26="",ISNA(MATCH(DATEVALUE(N$8&amp;"/"&amp;MONTH($A26)&amp;"/"&amp;Année_5),INDIRECT("Fériés!E"&amp;$AL$2&amp;":E"&amp;$AL$2+20),0))),"","Férié")</f>
        <v>Férié</v>
      </c>
      <c r="O27" s="34" t="str">
        <f ca="1">IF(OR(O26="",ISNA(MATCH(DATEVALUE(O$8&amp;"/"&amp;MONTH($A26)&amp;"/"&amp;Année_5),INDIRECT("Fériés!E"&amp;$AL$2&amp;":E"&amp;$AL$2+20),0))),"","Férié")</f>
        <v>Férié</v>
      </c>
      <c r="P27" s="34" t="str">
        <f ca="1">IF(OR(P26="",ISNA(MATCH(DATEVALUE(P$8&amp;"/"&amp;MONTH($A26)&amp;"/"&amp;Année_5),INDIRECT("Fériés!E"&amp;$AL$2&amp;":E"&amp;$AL$2+20),0))),"","Férié")</f>
        <v>Férié</v>
      </c>
      <c r="Q27" s="34" t="str">
        <f ca="1">IF(OR(Q26="",ISNA(MATCH(DATEVALUE(Q$8&amp;"/"&amp;MONTH($A26)&amp;"/"&amp;Année_5),INDIRECT("Fériés!E"&amp;$AL$2&amp;":E"&amp;$AL$2+20),0))),"","Férié")</f>
        <v>Férié</v>
      </c>
      <c r="R27" s="34" t="str">
        <f ca="1">IF(OR(R26="",ISNA(MATCH(DATEVALUE(R$8&amp;"/"&amp;MONTH($A26)&amp;"/"&amp;Année_5),INDIRECT("Fériés!E"&amp;$AL$2&amp;":E"&amp;$AL$2+20),0))),"","Férié")</f>
        <v>Férié</v>
      </c>
      <c r="S27" s="34" t="str">
        <f ca="1">IF(OR(S26="",ISNA(MATCH(DATEVALUE(S$8&amp;"/"&amp;MONTH($A26)&amp;"/"&amp;Année_5),INDIRECT("Fériés!E"&amp;$AL$2&amp;":E"&amp;$AL$2+20),0))),"","Férié")</f>
        <v>Férié</v>
      </c>
      <c r="T27" s="34" t="str">
        <f ca="1">IF(OR(T26="",ISNA(MATCH(DATEVALUE(T$8&amp;"/"&amp;MONTH($A26)&amp;"/"&amp;Année_5),INDIRECT("Fériés!E"&amp;$AL$2&amp;":E"&amp;$AL$2+20),0))),"","Férié")</f>
        <v>Férié</v>
      </c>
      <c r="U27" s="34" t="str">
        <f ca="1">IF(OR(U26="",ISNA(MATCH(DATEVALUE(U$8&amp;"/"&amp;MONTH($A26)&amp;"/"&amp;Année_5),INDIRECT("Fériés!E"&amp;$AL$2&amp;":E"&amp;$AL$2+20),0))),"","Férié")</f>
        <v>Férié</v>
      </c>
      <c r="V27" s="34" t="str">
        <f ca="1">IF(OR(V26="",ISNA(MATCH(DATEVALUE(V$8&amp;"/"&amp;MONTH($A26)&amp;"/"&amp;Année_5),INDIRECT("Fériés!E"&amp;$AL$2&amp;":E"&amp;$AL$2+20),0))),"","Férié")</f>
        <v>Férié</v>
      </c>
      <c r="W27" s="34" t="str">
        <f ca="1">IF(OR(W26="",ISNA(MATCH(DATEVALUE(W$8&amp;"/"&amp;MONTH($A26)&amp;"/"&amp;Année_5),INDIRECT("Fériés!E"&amp;$AL$2&amp;":E"&amp;$AL$2+20),0))),"","Férié")</f>
        <v>Férié</v>
      </c>
      <c r="X27" s="34" t="str">
        <f ca="1">IF(OR(X26="",ISNA(MATCH(DATEVALUE(X$8&amp;"/"&amp;MONTH($A26)&amp;"/"&amp;Année_5),INDIRECT("Fériés!E"&amp;$AL$2&amp;":E"&amp;$AL$2+20),0))),"","Férié")</f>
        <v>Férié</v>
      </c>
      <c r="Y27" s="34" t="str">
        <f ca="1">IF(OR(Y26="",ISNA(MATCH(DATEVALUE(Y$8&amp;"/"&amp;MONTH($A26)&amp;"/"&amp;Année_5),INDIRECT("Fériés!E"&amp;$AL$2&amp;":E"&amp;$AL$2+20),0))),"","Férié")</f>
        <v>Férié</v>
      </c>
      <c r="Z27" s="34" t="str">
        <f ca="1">IF(OR(Z26="",ISNA(MATCH(DATEVALUE(Z$8&amp;"/"&amp;MONTH($A26)&amp;"/"&amp;Année_5),INDIRECT("Fériés!E"&amp;$AL$2&amp;":E"&amp;$AL$2+20),0))),"","Férié")</f>
        <v>Férié</v>
      </c>
      <c r="AA27" s="34" t="str">
        <f ca="1">IF(OR(AA26="",ISNA(MATCH(DATEVALUE(AA$8&amp;"/"&amp;MONTH($A26)&amp;"/"&amp;Année_5),INDIRECT("Fériés!E"&amp;$AL$2&amp;":E"&amp;$AL$2+20),0))),"","Férié")</f>
        <v>Férié</v>
      </c>
      <c r="AB27" s="34" t="str">
        <f ca="1">IF(OR(AB26="",ISNA(MATCH(DATEVALUE(AB$8&amp;"/"&amp;MONTH($A26)&amp;"/"&amp;Année_5),INDIRECT("Fériés!E"&amp;$AL$2&amp;":E"&amp;$AL$2+20),0))),"","Férié")</f>
        <v>Férié</v>
      </c>
      <c r="AC27" s="34" t="str">
        <f ca="1">IF(OR(AC26="",ISNA(MATCH(DATEVALUE(AC$8&amp;"/"&amp;MONTH($A26)&amp;"/"&amp;Année_5),INDIRECT("Fériés!E"&amp;$AL$2&amp;":E"&amp;$AL$2+20),0))),"","Férié")</f>
        <v>Férié</v>
      </c>
      <c r="AD27" s="34" t="str">
        <f ca="1">IF(OR(AD26="",ISNA(MATCH(DATEVALUE(AD$8&amp;"/"&amp;MONTH($A26)&amp;"/"&amp;Année_5),INDIRECT("Fériés!E"&amp;$AL$2&amp;":E"&amp;$AL$2+20),0))),"","Férié")</f>
        <v>Férié</v>
      </c>
      <c r="AE27" s="34" t="str">
        <f ca="1">IF(OR(AE26="",ISNA(MATCH(DATEVALUE(AE$8&amp;"/"&amp;MONTH($A26)&amp;"/"&amp;Année_5),INDIRECT("Fériés!E"&amp;$AL$2&amp;":E"&amp;$AL$2+20),0))),"","Férié")</f>
        <v>Férié</v>
      </c>
      <c r="AF27" s="34" t="str">
        <f ca="1">IF(OR(AF26="",ISNA(MATCH(DATEVALUE(AF$8&amp;"/"&amp;MONTH($A26)&amp;"/"&amp;Année_5),INDIRECT("Fériés!E"&amp;$AL$2&amp;":E"&amp;$AL$2+20),0))),"","Férié")</f>
        <v>Férié</v>
      </c>
      <c r="AH27" s="36"/>
      <c r="AJ27" s="36"/>
      <c r="AL27" s="36"/>
    </row>
    <row r="28" spans="1:32" ht="19.5" customHeight="1">
      <c r="A28" s="37"/>
      <c r="B28" s="34" t="str">
        <f>B27</f>
        <v>Férié</v>
      </c>
      <c r="C28" s="34" t="str">
        <f>C27</f>
        <v>Férié</v>
      </c>
      <c r="D28" s="34" t="str">
        <f>D27</f>
        <v>Férié</v>
      </c>
      <c r="E28" s="38" t="str">
        <f>E27</f>
        <v>Férié</v>
      </c>
      <c r="F28" s="34" t="str">
        <f>F27</f>
        <v>Férié</v>
      </c>
      <c r="G28" s="38" t="str">
        <f>G27</f>
        <v>Férié</v>
      </c>
      <c r="H28" s="34" t="str">
        <f>H27</f>
        <v>Férié</v>
      </c>
      <c r="I28" s="34" t="e">
        <f>I27</f>
        <v>#VALUE!</v>
      </c>
      <c r="J28" s="34" t="str">
        <f>J27</f>
        <v>Férié</v>
      </c>
      <c r="K28" s="34" t="str">
        <f>K27</f>
        <v>Férié</v>
      </c>
      <c r="L28" s="40" t="str">
        <f>L27</f>
        <v>Férié</v>
      </c>
      <c r="M28" s="34" t="str">
        <f>M27</f>
        <v>Férié</v>
      </c>
      <c r="N28" s="34" t="str">
        <f>N27</f>
        <v>Férié</v>
      </c>
      <c r="O28" s="34" t="str">
        <f>O27</f>
        <v>Férié</v>
      </c>
      <c r="P28" s="34" t="str">
        <f>P27</f>
        <v>Férié</v>
      </c>
      <c r="Q28" s="34" t="str">
        <f>Q27</f>
        <v>Férié</v>
      </c>
      <c r="R28" s="34" t="str">
        <f>R27</f>
        <v>Férié</v>
      </c>
      <c r="S28" s="34" t="str">
        <f>S27</f>
        <v>Férié</v>
      </c>
      <c r="T28" s="34" t="str">
        <f>T27</f>
        <v>Férié</v>
      </c>
      <c r="U28" s="34" t="str">
        <f>U27</f>
        <v>Férié</v>
      </c>
      <c r="V28" s="34" t="str">
        <f>V27</f>
        <v>Férié</v>
      </c>
      <c r="W28" s="40"/>
      <c r="X28" s="40"/>
      <c r="Y28" s="40"/>
      <c r="Z28" s="40"/>
      <c r="AA28" s="38"/>
      <c r="AB28" s="34" t="str">
        <f>AB27</f>
        <v>Férié</v>
      </c>
      <c r="AC28" s="34" t="str">
        <f>AC27</f>
        <v>Férié</v>
      </c>
      <c r="AD28" s="34" t="str">
        <f>AD27</f>
        <v>Férié</v>
      </c>
      <c r="AE28" s="34" t="str">
        <f>AE27</f>
        <v>Férié</v>
      </c>
      <c r="AF28" s="34" t="str">
        <f>AF27</f>
        <v>Férié</v>
      </c>
    </row>
    <row r="29" spans="1:32" s="45" customFormat="1" ht="14.25" customHeight="1">
      <c r="A29" s="42"/>
      <c r="B29" s="43">
        <f>B$8</f>
        <v>1</v>
      </c>
      <c r="C29" s="44">
        <f>C$8</f>
        <v>2</v>
      </c>
      <c r="D29" s="43">
        <f>D$8</f>
        <v>3</v>
      </c>
      <c r="E29" s="44">
        <f>E$8</f>
        <v>4</v>
      </c>
      <c r="F29" s="43">
        <f>F$8</f>
        <v>5</v>
      </c>
      <c r="G29" s="44">
        <f>G$8</f>
        <v>6</v>
      </c>
      <c r="H29" s="43">
        <f>H$8</f>
        <v>7</v>
      </c>
      <c r="I29" s="44">
        <f>I$8</f>
        <v>8</v>
      </c>
      <c r="J29" s="43">
        <f>J$8</f>
        <v>9</v>
      </c>
      <c r="K29" s="44">
        <f>K$8</f>
        <v>10</v>
      </c>
      <c r="L29" s="43">
        <f>L$8</f>
        <v>11</v>
      </c>
      <c r="M29" s="44">
        <f>M$8</f>
        <v>12</v>
      </c>
      <c r="N29" s="43">
        <f>N$8</f>
        <v>13</v>
      </c>
      <c r="O29" s="44">
        <f>O$8</f>
        <v>14</v>
      </c>
      <c r="P29" s="43">
        <f>P$8</f>
        <v>15</v>
      </c>
      <c r="Q29" s="44">
        <f>Q$8</f>
        <v>16</v>
      </c>
      <c r="R29" s="43">
        <f>R$8</f>
        <v>17</v>
      </c>
      <c r="S29" s="44">
        <f>S$8</f>
        <v>18</v>
      </c>
      <c r="T29" s="43">
        <f>T$8</f>
        <v>19</v>
      </c>
      <c r="U29" s="44">
        <f>U$8</f>
        <v>20</v>
      </c>
      <c r="V29" s="43">
        <f>V$8</f>
        <v>21</v>
      </c>
      <c r="W29" s="44">
        <f>W$8</f>
        <v>22</v>
      </c>
      <c r="X29" s="43">
        <f>X$8</f>
        <v>23</v>
      </c>
      <c r="Y29" s="44">
        <f>Y$8</f>
        <v>24</v>
      </c>
      <c r="Z29" s="43">
        <f>Z$8</f>
        <v>25</v>
      </c>
      <c r="AA29" s="44">
        <f>AA$8</f>
        <v>26</v>
      </c>
      <c r="AB29" s="43">
        <f>AB$8</f>
        <v>27</v>
      </c>
      <c r="AC29" s="44">
        <f>AC$8</f>
        <v>28</v>
      </c>
      <c r="AD29" s="43">
        <f>AD$8</f>
        <v>29</v>
      </c>
      <c r="AE29" s="44">
        <f>AE$8</f>
        <v>30</v>
      </c>
      <c r="AF29" s="43">
        <f>AF$8</f>
        <v>31</v>
      </c>
    </row>
    <row r="30" spans="1:38" ht="19.5" customHeight="1">
      <c r="A30" s="33">
        <f>DATEVALUE("01/06/"&amp;Année_5)</f>
        <v>39234</v>
      </c>
      <c r="B30" s="34" t="str">
        <f>IF(ISERR(WEEKDAY(COLUMNS($B28:B28)&amp;"/"&amp;MONTH($A30)&amp;"/"&amp;Année_5,2)),"",INDEX(Références!$B$16:$B$22,MATCH(WEEKDAY(COLUMNS($B28:B28)&amp;"/"&amp;MONTH($A30)&amp;"/"&amp;Année_5,2),Références!$A$16:$A$22,0)))</f>
        <v>V</v>
      </c>
      <c r="C30" s="34" t="str">
        <f>IF(ISERR(WEEKDAY(COLUMNS($B28:C28)&amp;"/"&amp;MONTH($A30)&amp;"/"&amp;Année_5,2)),"",INDEX(Références!$B$16:$B$22,MATCH(WEEKDAY(COLUMNS($B28:C28)&amp;"/"&amp;MONTH($A30)&amp;"/"&amp;Année_5,2),Références!$A$16:$A$22,0)))</f>
        <v>S</v>
      </c>
      <c r="D30" s="34" t="str">
        <f>IF(ISERR(WEEKDAY(COLUMNS($B28:D28)&amp;"/"&amp;MONTH($A30)&amp;"/"&amp;Année_5,2)),"",INDEX(Références!$B$16:$B$22,MATCH(WEEKDAY(COLUMNS($B28:D28)&amp;"/"&amp;MONTH($A30)&amp;"/"&amp;Année_5,2),Références!$A$16:$A$22,0)))</f>
        <v>D</v>
      </c>
      <c r="E30" s="34" t="str">
        <f>IF(ISERR(WEEKDAY(COLUMNS($B28:E28)&amp;"/"&amp;MONTH($A30)&amp;"/"&amp;Année_5,2)),"",INDEX(Références!$B$16:$B$22,MATCH(WEEKDAY(COLUMNS($B28:E28)&amp;"/"&amp;MONTH($A30)&amp;"/"&amp;Année_5,2),Références!$A$16:$A$22,0)))</f>
        <v>L</v>
      </c>
      <c r="F30" s="34" t="str">
        <f>IF(ISERR(WEEKDAY(COLUMNS($B28:F28)&amp;"/"&amp;MONTH($A30)&amp;"/"&amp;Année_5,2)),"",INDEX(Références!$B$16:$B$22,MATCH(WEEKDAY(COLUMNS($B28:F28)&amp;"/"&amp;MONTH($A30)&amp;"/"&amp;Année_5,2),Références!$A$16:$A$22,0)))</f>
        <v>M</v>
      </c>
      <c r="G30" s="34" t="str">
        <f>IF(ISERR(WEEKDAY(COLUMNS($B28:G28)&amp;"/"&amp;MONTH($A30)&amp;"/"&amp;Année_5,2)),"",INDEX(Références!$B$16:$B$22,MATCH(WEEKDAY(COLUMNS($B28:G28)&amp;"/"&amp;MONTH($A30)&amp;"/"&amp;Année_5,2),Références!$A$16:$A$22,0)))</f>
        <v>Me</v>
      </c>
      <c r="H30" s="34" t="str">
        <f>IF(ISERR(WEEKDAY(COLUMNS($B28:H28)&amp;"/"&amp;MONTH($A30)&amp;"/"&amp;Année_5,2)),"",INDEX(Références!$B$16:$B$22,MATCH(WEEKDAY(COLUMNS($B28:H28)&amp;"/"&amp;MONTH($A30)&amp;"/"&amp;Année_5,2),Références!$A$16:$A$22,0)))</f>
        <v>J</v>
      </c>
      <c r="I30" s="34" t="str">
        <f>IF(ISERR(WEEKDAY(COLUMNS($B28:I28)&amp;"/"&amp;MONTH($A30)&amp;"/"&amp;Année_5,2)),"",INDEX(Références!$B$16:$B$22,MATCH(WEEKDAY(COLUMNS($B28:I28)&amp;"/"&amp;MONTH($A30)&amp;"/"&amp;Année_5,2),Références!$A$16:$A$22,0)))</f>
        <v>V</v>
      </c>
      <c r="J30" s="34" t="str">
        <f>IF(ISERR(WEEKDAY(COLUMNS($B28:J28)&amp;"/"&amp;MONTH($A30)&amp;"/"&amp;Année_5,2)),"",INDEX(Références!$B$16:$B$22,MATCH(WEEKDAY(COLUMNS($B28:J28)&amp;"/"&amp;MONTH($A30)&amp;"/"&amp;Année_5,2),Références!$A$16:$A$22,0)))</f>
        <v>S</v>
      </c>
      <c r="K30" s="34" t="str">
        <f>IF(ISERR(WEEKDAY(COLUMNS($B28:K28)&amp;"/"&amp;MONTH($A30)&amp;"/"&amp;Année_5,2)),"",INDEX(Références!$B$16:$B$22,MATCH(WEEKDAY(COLUMNS($B28:K28)&amp;"/"&amp;MONTH($A30)&amp;"/"&amp;Année_5,2),Références!$A$16:$A$22,0)))</f>
        <v>D</v>
      </c>
      <c r="L30" s="34" t="str">
        <f>IF(ISERR(WEEKDAY(COLUMNS($B28:L28)&amp;"/"&amp;MONTH($A30)&amp;"/"&amp;Année_5,2)),"",INDEX(Références!$B$16:$B$22,MATCH(WEEKDAY(COLUMNS($B28:L28)&amp;"/"&amp;MONTH($A30)&amp;"/"&amp;Année_5,2),Références!$A$16:$A$22,0)))</f>
        <v>L</v>
      </c>
      <c r="M30" s="34" t="str">
        <f>IF(ISERR(WEEKDAY(COLUMNS($B28:M28)&amp;"/"&amp;MONTH($A30)&amp;"/"&amp;Année_5,2)),"",INDEX(Références!$B$16:$B$22,MATCH(WEEKDAY(COLUMNS($B28:M28)&amp;"/"&amp;MONTH($A30)&amp;"/"&amp;Année_5,2),Références!$A$16:$A$22,0)))</f>
        <v>M</v>
      </c>
      <c r="N30" s="34" t="str">
        <f>IF(ISERR(WEEKDAY(COLUMNS($B28:N28)&amp;"/"&amp;MONTH($A30)&amp;"/"&amp;Année_5,2)),"",INDEX(Références!$B$16:$B$22,MATCH(WEEKDAY(COLUMNS($B28:N28)&amp;"/"&amp;MONTH($A30)&amp;"/"&amp;Année_5,2),Références!$A$16:$A$22,0)))</f>
        <v>Me</v>
      </c>
      <c r="O30" s="34" t="str">
        <f>IF(ISERR(WEEKDAY(COLUMNS($B28:O28)&amp;"/"&amp;MONTH($A30)&amp;"/"&amp;Année_5,2)),"",INDEX(Références!$B$16:$B$22,MATCH(WEEKDAY(COLUMNS($B28:O28)&amp;"/"&amp;MONTH($A30)&amp;"/"&amp;Année_5,2),Références!$A$16:$A$22,0)))</f>
        <v>J</v>
      </c>
      <c r="P30" s="34" t="str">
        <f>IF(ISERR(WEEKDAY(COLUMNS($B28:P28)&amp;"/"&amp;MONTH($A30)&amp;"/"&amp;Année_5,2)),"",INDEX(Références!$B$16:$B$22,MATCH(WEEKDAY(COLUMNS($B28:P28)&amp;"/"&amp;MONTH($A30)&amp;"/"&amp;Année_5,2),Références!$A$16:$A$22,0)))</f>
        <v>V</v>
      </c>
      <c r="Q30" s="34" t="str">
        <f>IF(ISERR(WEEKDAY(COLUMNS($B28:Q28)&amp;"/"&amp;MONTH($A30)&amp;"/"&amp;Année_5,2)),"",INDEX(Références!$B$16:$B$22,MATCH(WEEKDAY(COLUMNS($B28:Q28)&amp;"/"&amp;MONTH($A30)&amp;"/"&amp;Année_5,2),Références!$A$16:$A$22,0)))</f>
        <v>S</v>
      </c>
      <c r="R30" s="34" t="str">
        <f>IF(ISERR(WEEKDAY(COLUMNS($B28:R28)&amp;"/"&amp;MONTH($A30)&amp;"/"&amp;Année_5,2)),"",INDEX(Références!$B$16:$B$22,MATCH(WEEKDAY(COLUMNS($B28:R28)&amp;"/"&amp;MONTH($A30)&amp;"/"&amp;Année_5,2),Références!$A$16:$A$22,0)))</f>
        <v>D</v>
      </c>
      <c r="S30" s="34" t="str">
        <f>IF(ISERR(WEEKDAY(COLUMNS($B28:S28)&amp;"/"&amp;MONTH($A30)&amp;"/"&amp;Année_5,2)),"",INDEX(Références!$B$16:$B$22,MATCH(WEEKDAY(COLUMNS($B28:S28)&amp;"/"&amp;MONTH($A30)&amp;"/"&amp;Année_5,2),Références!$A$16:$A$22,0)))</f>
        <v>L</v>
      </c>
      <c r="T30" s="34" t="str">
        <f>IF(ISERR(WEEKDAY(COLUMNS($B28:T28)&amp;"/"&amp;MONTH($A30)&amp;"/"&amp;Année_5,2)),"",INDEX(Références!$B$16:$B$22,MATCH(WEEKDAY(COLUMNS($B28:T28)&amp;"/"&amp;MONTH($A30)&amp;"/"&amp;Année_5,2),Références!$A$16:$A$22,0)))</f>
        <v>M</v>
      </c>
      <c r="U30" s="34" t="str">
        <f>IF(ISERR(WEEKDAY(COLUMNS($B28:U28)&amp;"/"&amp;MONTH($A30)&amp;"/"&amp;Année_5,2)),"",INDEX(Références!$B$16:$B$22,MATCH(WEEKDAY(COLUMNS($B28:U28)&amp;"/"&amp;MONTH($A30)&amp;"/"&amp;Année_5,2),Références!$A$16:$A$22,0)))</f>
        <v>Me</v>
      </c>
      <c r="V30" s="34" t="str">
        <f>IF(ISERR(WEEKDAY(COLUMNS($B28:V28)&amp;"/"&amp;MONTH($A30)&amp;"/"&amp;Année_5,2)),"",INDEX(Références!$B$16:$B$22,MATCH(WEEKDAY(COLUMNS($B28:V28)&amp;"/"&amp;MONTH($A30)&amp;"/"&amp;Année_5,2),Références!$A$16:$A$22,0)))</f>
        <v>J</v>
      </c>
      <c r="W30" s="34" t="str">
        <f>IF(ISERR(WEEKDAY(COLUMNS($B28:W28)&amp;"/"&amp;MONTH($A30)&amp;"/"&amp;Année_5,2)),"",INDEX(Références!$B$16:$B$22,MATCH(WEEKDAY(COLUMNS($B28:W28)&amp;"/"&amp;MONTH($A30)&amp;"/"&amp;Année_5,2),Références!$A$16:$A$22,0)))</f>
        <v>V</v>
      </c>
      <c r="X30" s="34" t="str">
        <f>IF(ISERR(WEEKDAY(COLUMNS($B28:X28)&amp;"/"&amp;MONTH($A30)&amp;"/"&amp;Année_5,2)),"",INDEX(Références!$B$16:$B$22,MATCH(WEEKDAY(COLUMNS($B28:X28)&amp;"/"&amp;MONTH($A30)&amp;"/"&amp;Année_5,2),Références!$A$16:$A$22,0)))</f>
        <v>S</v>
      </c>
      <c r="Y30" s="34" t="str">
        <f>IF(ISERR(WEEKDAY(COLUMNS($B28:Y28)&amp;"/"&amp;MONTH($A30)&amp;"/"&amp;Année_5,2)),"",INDEX(Références!$B$16:$B$22,MATCH(WEEKDAY(COLUMNS($B28:Y28)&amp;"/"&amp;MONTH($A30)&amp;"/"&amp;Année_5,2),Références!$A$16:$A$22,0)))</f>
        <v>D</v>
      </c>
      <c r="Z30" s="34" t="str">
        <f>IF(ISERR(WEEKDAY(COLUMNS($B28:Z28)&amp;"/"&amp;MONTH($A30)&amp;"/"&amp;Année_5,2)),"",INDEX(Références!$B$16:$B$22,MATCH(WEEKDAY(COLUMNS($B28:Z28)&amp;"/"&amp;MONTH($A30)&amp;"/"&amp;Année_5,2),Références!$A$16:$A$22,0)))</f>
        <v>L</v>
      </c>
      <c r="AA30" s="34" t="str">
        <f>IF(ISERR(WEEKDAY(COLUMNS($B28:AA28)&amp;"/"&amp;MONTH($A30)&amp;"/"&amp;Année_5,2)),"",INDEX(Références!$B$16:$B$22,MATCH(WEEKDAY(COLUMNS($B28:AA28)&amp;"/"&amp;MONTH($A30)&amp;"/"&amp;Année_5,2),Références!$A$16:$A$22,0)))</f>
        <v>M</v>
      </c>
      <c r="AB30" s="34" t="str">
        <f>IF(ISERR(WEEKDAY(COLUMNS($B28:AB28)&amp;"/"&amp;MONTH($A30)&amp;"/"&amp;Année_5,2)),"",INDEX(Références!$B$16:$B$22,MATCH(WEEKDAY(COLUMNS($B28:AB28)&amp;"/"&amp;MONTH($A30)&amp;"/"&amp;Année_5,2),Références!$A$16:$A$22,0)))</f>
        <v>Me</v>
      </c>
      <c r="AC30" s="34" t="str">
        <f>IF(ISERR(WEEKDAY(COLUMNS($B28:AC28)&amp;"/"&amp;MONTH($A30)&amp;"/"&amp;Année_5,2)),"",INDEX(Références!$B$16:$B$22,MATCH(WEEKDAY(COLUMNS($B28:AC28)&amp;"/"&amp;MONTH($A30)&amp;"/"&amp;Année_5,2),Références!$A$16:$A$22,0)))</f>
        <v>J</v>
      </c>
      <c r="AD30" s="34" t="str">
        <f>IF(ISERR(WEEKDAY(COLUMNS($B28:AD28)&amp;"/"&amp;MONTH($A30)&amp;"/"&amp;Année_5,2)),"",INDEX(Références!$B$16:$B$22,MATCH(WEEKDAY(COLUMNS($B28:AD28)&amp;"/"&amp;MONTH($A30)&amp;"/"&amp;Année_5,2),Références!$A$16:$A$22,0)))</f>
        <v>V</v>
      </c>
      <c r="AE30" s="34" t="str">
        <f>IF(ISERR(WEEKDAY(COLUMNS($B28:AE28)&amp;"/"&amp;MONTH($A30)&amp;"/"&amp;Année_5,2)),"",INDEX(Références!$B$16:$B$22,MATCH(WEEKDAY(COLUMNS($B28:AE28)&amp;"/"&amp;MONTH($A30)&amp;"/"&amp;Année_5,2),Références!$A$16:$A$22,0)))</f>
        <v>S</v>
      </c>
      <c r="AF30" s="34">
        <f>IF(ISERR(WEEKDAY(COLUMNS($B28:AF28)&amp;"/"&amp;MONTH($A30)&amp;"/"&amp;Année_5,2)),"",INDEX(Références!$B$16:$B$22,MATCH(WEEKDAY(COLUMNS($B28:AF28)&amp;"/"&amp;MONTH($A30)&amp;"/"&amp;Année_5,2),Références!$A$16:$A$22,0)))</f>
      </c>
      <c r="AH30" s="34">
        <f>COUNTIF(B30:AF30,"L")+COUNTIF(B30:AF30,"M")+COUNTIF(B30:AF30,"Me")+COUNTIF(B30:AF30,"J")+COUNTIF(B30:AF30,"V")-COUNTIF(B31:AF31,"Férié")</f>
        <v>-9</v>
      </c>
      <c r="AJ30" s="34">
        <f>AH30-COUNTIF(B32:AF32,"RTT")-COUNTIF(B32:AF32,"1/2 RTT")*0.5-COUNTIF(B32:AF32,"CA")-COUNTIF(B32:AF32,"1/2 CA")*0.5</f>
        <v>-9</v>
      </c>
      <c r="AL30" s="34">
        <f>AJ30-COUNTIF(D32:AH32,"HV")-COUNTIF(D32:AH32,"1/2 HV")*0.5</f>
        <v>-9</v>
      </c>
    </row>
    <row r="31" spans="1:38" ht="12.75" customHeight="1" hidden="1">
      <c r="A31" s="35"/>
      <c r="B31" s="34" t="str">
        <f ca="1">IF(OR(B30="",ISNA(MATCH(DATEVALUE(B$8&amp;"/"&amp;MONTH($A30)&amp;"/"&amp;Année_5),INDIRECT("Fériés!E"&amp;$AL$2&amp;":E"&amp;$AL$2+20),0))),"","Férié")</f>
        <v>Férié</v>
      </c>
      <c r="C31" s="34" t="str">
        <f ca="1">IF(OR(C30="",ISNA(MATCH(DATEVALUE(C$8&amp;"/"&amp;MONTH($A30)&amp;"/"&amp;Année_5),INDIRECT("Fériés!E"&amp;$AL$2&amp;":E"&amp;$AL$2+20),0))),"","Férié")</f>
        <v>Férié</v>
      </c>
      <c r="D31" s="34" t="str">
        <f ca="1">IF(OR(D30="",ISNA(MATCH(DATEVALUE(D$8&amp;"/"&amp;MONTH($A30)&amp;"/"&amp;Année_5),INDIRECT("Fériés!E"&amp;$AL$2&amp;":E"&amp;$AL$2+20),0))),"","Férié")</f>
        <v>Férié</v>
      </c>
      <c r="E31" s="34" t="str">
        <f ca="1">IF(OR(E30="",ISNA(MATCH(DATEVALUE(E$8&amp;"/"&amp;MONTH($A30)&amp;"/"&amp;Année_5),INDIRECT("Fériés!E"&amp;$AL$2&amp;":E"&amp;$AL$2+20),0))),"","Férié")</f>
        <v>Férié</v>
      </c>
      <c r="F31" s="34" t="str">
        <f ca="1">IF(OR(F30="",ISNA(MATCH(DATEVALUE(F$8&amp;"/"&amp;MONTH($A30)&amp;"/"&amp;Année_5),INDIRECT("Fériés!E"&amp;$AL$2&amp;":E"&amp;$AL$2+20),0))),"","Férié")</f>
        <v>Férié</v>
      </c>
      <c r="G31" s="34" t="str">
        <f ca="1">IF(OR(G30="",ISNA(MATCH(DATEVALUE(G$8&amp;"/"&amp;MONTH($A30)&amp;"/"&amp;Année_5),INDIRECT("Fériés!E"&amp;$AL$2&amp;":E"&amp;$AL$2+20),0))),"","Férié")</f>
        <v>Férié</v>
      </c>
      <c r="H31" s="34" t="str">
        <f ca="1">IF(OR(H30="",ISNA(MATCH(DATEVALUE(H$8&amp;"/"&amp;MONTH($A30)&amp;"/"&amp;Année_5),INDIRECT("Fériés!E"&amp;$AL$2&amp;":E"&amp;$AL$2+20),0))),"","Férié")</f>
        <v>Férié</v>
      </c>
      <c r="I31" s="34" t="str">
        <f ca="1">IF(OR(I30="",ISNA(MATCH(DATEVALUE(I$8&amp;"/"&amp;MONTH($A30)&amp;"/"&amp;Année_5),INDIRECT("Fériés!E"&amp;$AL$2&amp;":E"&amp;$AL$2+20),0))),"","Férié")</f>
        <v>Férié</v>
      </c>
      <c r="J31" s="34" t="str">
        <f ca="1">IF(OR(J30="",ISNA(MATCH(DATEVALUE(J$8&amp;"/"&amp;MONTH($A30)&amp;"/"&amp;Année_5),INDIRECT("Fériés!E"&amp;$AL$2&amp;":E"&amp;$AL$2+20),0))),"","Férié")</f>
        <v>Férié</v>
      </c>
      <c r="K31" s="34" t="str">
        <f ca="1">IF(OR(K30="",ISNA(MATCH(DATEVALUE(K$8&amp;"/"&amp;MONTH($A30)&amp;"/"&amp;Année_5),INDIRECT("Fériés!E"&amp;$AL$2&amp;":E"&amp;$AL$2+20),0))),"","Férié")</f>
        <v>Férié</v>
      </c>
      <c r="L31" s="34" t="str">
        <f ca="1">IF(OR(L30="",ISNA(MATCH(DATEVALUE(L$8&amp;"/"&amp;MONTH($A30)&amp;"/"&amp;Année_5),INDIRECT("Fériés!E"&amp;$AL$2&amp;":E"&amp;$AL$2+20),0))),"","Férié")</f>
        <v>Férié</v>
      </c>
      <c r="M31" s="34" t="str">
        <f ca="1">IF(OR(M30="",ISNA(MATCH(DATEVALUE(M$8&amp;"/"&amp;MONTH($A30)&amp;"/"&amp;Année_5),INDIRECT("Fériés!E"&amp;$AL$2&amp;":E"&amp;$AL$2+20),0))),"","Férié")</f>
        <v>Férié</v>
      </c>
      <c r="N31" s="34" t="str">
        <f ca="1">IF(OR(N30="",ISNA(MATCH(DATEVALUE(N$8&amp;"/"&amp;MONTH($A30)&amp;"/"&amp;Année_5),INDIRECT("Fériés!E"&amp;$AL$2&amp;":E"&amp;$AL$2+20),0))),"","Férié")</f>
        <v>Férié</v>
      </c>
      <c r="O31" s="34" t="str">
        <f ca="1">IF(OR(O30="",ISNA(MATCH(DATEVALUE(O$8&amp;"/"&amp;MONTH($A30)&amp;"/"&amp;Année_5),INDIRECT("Fériés!E"&amp;$AL$2&amp;":E"&amp;$AL$2+20),0))),"","Férié")</f>
        <v>Férié</v>
      </c>
      <c r="P31" s="34" t="str">
        <f ca="1">IF(OR(P30="",ISNA(MATCH(DATEVALUE(P$8&amp;"/"&amp;MONTH($A30)&amp;"/"&amp;Année_5),INDIRECT("Fériés!E"&amp;$AL$2&amp;":E"&amp;$AL$2+20),0))),"","Férié")</f>
        <v>Férié</v>
      </c>
      <c r="Q31" s="34" t="str">
        <f ca="1">IF(OR(Q30="",ISNA(MATCH(DATEVALUE(Q$8&amp;"/"&amp;MONTH($A30)&amp;"/"&amp;Année_5),INDIRECT("Fériés!E"&amp;$AL$2&amp;":E"&amp;$AL$2+20),0))),"","Férié")</f>
        <v>Férié</v>
      </c>
      <c r="R31" s="34" t="str">
        <f ca="1">IF(OR(R30="",ISNA(MATCH(DATEVALUE(R$8&amp;"/"&amp;MONTH($A30)&amp;"/"&amp;Année_5),INDIRECT("Fériés!E"&amp;$AL$2&amp;":E"&amp;$AL$2+20),0))),"","Férié")</f>
        <v>Férié</v>
      </c>
      <c r="S31" s="34" t="str">
        <f ca="1">IF(OR(S30="",ISNA(MATCH(DATEVALUE(S$8&amp;"/"&amp;MONTH($A30)&amp;"/"&amp;Année_5),INDIRECT("Fériés!E"&amp;$AL$2&amp;":E"&amp;$AL$2+20),0))),"","Férié")</f>
        <v>Férié</v>
      </c>
      <c r="T31" s="34" t="str">
        <f ca="1">IF(OR(T30="",ISNA(MATCH(DATEVALUE(T$8&amp;"/"&amp;MONTH($A30)&amp;"/"&amp;Année_5),INDIRECT("Fériés!E"&amp;$AL$2&amp;":E"&amp;$AL$2+20),0))),"","Férié")</f>
        <v>Férié</v>
      </c>
      <c r="U31" s="34" t="str">
        <f ca="1">IF(OR(U30="",ISNA(MATCH(DATEVALUE(U$8&amp;"/"&amp;MONTH($A30)&amp;"/"&amp;Année_5),INDIRECT("Fériés!E"&amp;$AL$2&amp;":E"&amp;$AL$2+20),0))),"","Férié")</f>
        <v>Férié</v>
      </c>
      <c r="V31" s="34" t="str">
        <f ca="1">IF(OR(V30="",ISNA(MATCH(DATEVALUE(V$8&amp;"/"&amp;MONTH($A30)&amp;"/"&amp;Année_5),INDIRECT("Fériés!E"&amp;$AL$2&amp;":E"&amp;$AL$2+20),0))),"","Férié")</f>
        <v>Férié</v>
      </c>
      <c r="W31" s="34" t="str">
        <f ca="1">IF(OR(W30="",ISNA(MATCH(DATEVALUE(W$8&amp;"/"&amp;MONTH($A30)&amp;"/"&amp;Année_5),INDIRECT("Fériés!E"&amp;$AL$2&amp;":E"&amp;$AL$2+20),0))),"","Férié")</f>
        <v>Férié</v>
      </c>
      <c r="X31" s="34" t="str">
        <f ca="1">IF(OR(X30="",ISNA(MATCH(DATEVALUE(X$8&amp;"/"&amp;MONTH($A30)&amp;"/"&amp;Année_5),INDIRECT("Fériés!E"&amp;$AL$2&amp;":E"&amp;$AL$2+20),0))),"","Férié")</f>
        <v>Férié</v>
      </c>
      <c r="Y31" s="34" t="str">
        <f ca="1">IF(OR(Y30="",ISNA(MATCH(DATEVALUE(Y$8&amp;"/"&amp;MONTH($A30)&amp;"/"&amp;Année_5),INDIRECT("Fériés!E"&amp;$AL$2&amp;":E"&amp;$AL$2+20),0))),"","Férié")</f>
        <v>Férié</v>
      </c>
      <c r="Z31" s="34" t="str">
        <f ca="1">IF(OR(Z30="",ISNA(MATCH(DATEVALUE(Z$8&amp;"/"&amp;MONTH($A30)&amp;"/"&amp;Année_5),INDIRECT("Fériés!E"&amp;$AL$2&amp;":E"&amp;$AL$2+20),0))),"","Férié")</f>
        <v>Férié</v>
      </c>
      <c r="AA31" s="34" t="str">
        <f ca="1">IF(OR(AA30="",ISNA(MATCH(DATEVALUE(AA$8&amp;"/"&amp;MONTH($A30)&amp;"/"&amp;Année_5),INDIRECT("Fériés!E"&amp;$AL$2&amp;":E"&amp;$AL$2+20),0))),"","Férié")</f>
        <v>Férié</v>
      </c>
      <c r="AB31" s="34" t="str">
        <f ca="1">IF(OR(AB30="",ISNA(MATCH(DATEVALUE(AB$8&amp;"/"&amp;MONTH($A30)&amp;"/"&amp;Année_5),INDIRECT("Fériés!E"&amp;$AL$2&amp;":E"&amp;$AL$2+20),0))),"","Férié")</f>
        <v>Férié</v>
      </c>
      <c r="AC31" s="34" t="str">
        <f ca="1">IF(OR(AC30="",ISNA(MATCH(DATEVALUE(AC$8&amp;"/"&amp;MONTH($A30)&amp;"/"&amp;Année_5),INDIRECT("Fériés!E"&amp;$AL$2&amp;":E"&amp;$AL$2+20),0))),"","Férié")</f>
        <v>Férié</v>
      </c>
      <c r="AD31" s="34" t="str">
        <f ca="1">IF(OR(AD30="",ISNA(MATCH(DATEVALUE(AD$8&amp;"/"&amp;MONTH($A30)&amp;"/"&amp;Année_5),INDIRECT("Fériés!E"&amp;$AL$2&amp;":E"&amp;$AL$2+20),0))),"","Férié")</f>
        <v>Férié</v>
      </c>
      <c r="AE31" s="34" t="str">
        <f ca="1">IF(OR(AE30="",ISNA(MATCH(DATEVALUE(AE$8&amp;"/"&amp;MONTH($A30)&amp;"/"&amp;Année_5),INDIRECT("Fériés!E"&amp;$AL$2&amp;":E"&amp;$AL$2+20),0))),"","Férié")</f>
        <v>Férié</v>
      </c>
      <c r="AF31" s="34">
        <f ca="1">IF(OR(AF30="",ISNA(MATCH(DATEVALUE(AF$8&amp;"/"&amp;MONTH($A30)&amp;"/"&amp;Année_5),INDIRECT("Fériés!E"&amp;$AL$2&amp;":E"&amp;$AL$2+20),0))),"","Férié")</f>
      </c>
      <c r="AH31" s="36"/>
      <c r="AJ31" s="36"/>
      <c r="AL31" s="36"/>
    </row>
    <row r="32" spans="1:32" ht="19.5" customHeight="1">
      <c r="A32" s="37"/>
      <c r="B32" s="34" t="str">
        <f>B31</f>
        <v>Férié</v>
      </c>
      <c r="C32" s="34" t="str">
        <f>C31</f>
        <v>Férié</v>
      </c>
      <c r="D32" s="34" t="str">
        <f>D31</f>
        <v>Férié</v>
      </c>
      <c r="E32" s="34" t="str">
        <f>E31</f>
        <v>Férié</v>
      </c>
      <c r="F32" s="34" t="str">
        <f>F31</f>
        <v>Férié</v>
      </c>
      <c r="G32" s="34" t="str">
        <f>G31</f>
        <v>Férié</v>
      </c>
      <c r="H32" s="34" t="str">
        <f>H31</f>
        <v>Férié</v>
      </c>
      <c r="I32" s="34" t="str">
        <f>I31</f>
        <v>Férié</v>
      </c>
      <c r="J32" s="34" t="str">
        <f>J31</f>
        <v>Férié</v>
      </c>
      <c r="K32" s="34" t="str">
        <f>K31</f>
        <v>Férié</v>
      </c>
      <c r="L32" s="34" t="str">
        <f>L31</f>
        <v>Férié</v>
      </c>
      <c r="M32" s="34" t="str">
        <f>M31</f>
        <v>Férié</v>
      </c>
      <c r="N32" s="34" t="str">
        <f>N31</f>
        <v>Férié</v>
      </c>
      <c r="O32" s="34" t="str">
        <f>O31</f>
        <v>Férié</v>
      </c>
      <c r="P32" s="34" t="str">
        <f>P31</f>
        <v>Férié</v>
      </c>
      <c r="Q32" s="40" t="str">
        <f>Q31</f>
        <v>Férié</v>
      </c>
      <c r="R32" s="34" t="str">
        <f>R31</f>
        <v>Férié</v>
      </c>
      <c r="S32" s="34" t="str">
        <f>S31</f>
        <v>Férié</v>
      </c>
      <c r="T32" s="34" t="str">
        <f>T31</f>
        <v>Férié</v>
      </c>
      <c r="U32" s="40" t="str">
        <f>U31</f>
        <v>Férié</v>
      </c>
      <c r="V32" s="34" t="str">
        <f>V31</f>
        <v>Férié</v>
      </c>
      <c r="W32" s="40"/>
      <c r="X32" s="48"/>
      <c r="Y32" s="34" t="str">
        <f>Y31</f>
        <v>Férié</v>
      </c>
      <c r="Z32" s="34" t="str">
        <f>Z31</f>
        <v>Férié</v>
      </c>
      <c r="AA32" s="48"/>
      <c r="AB32" s="48"/>
      <c r="AC32" s="48"/>
      <c r="AD32" s="48"/>
      <c r="AE32" s="48"/>
      <c r="AF32" s="34">
        <f>AF31</f>
      </c>
    </row>
    <row r="33" spans="1:32" s="45" customFormat="1" ht="14.25" customHeight="1">
      <c r="A33" s="42"/>
      <c r="B33" s="43">
        <f>B$8</f>
        <v>1</v>
      </c>
      <c r="C33" s="44">
        <f>C$8</f>
        <v>2</v>
      </c>
      <c r="D33" s="43">
        <f>D$8</f>
        <v>3</v>
      </c>
      <c r="E33" s="44">
        <f>E$8</f>
        <v>4</v>
      </c>
      <c r="F33" s="43">
        <f>F$8</f>
        <v>5</v>
      </c>
      <c r="G33" s="44">
        <f>G$8</f>
        <v>6</v>
      </c>
      <c r="H33" s="43">
        <f>H$8</f>
        <v>7</v>
      </c>
      <c r="I33" s="44">
        <f>I$8</f>
        <v>8</v>
      </c>
      <c r="J33" s="43">
        <f>J$8</f>
        <v>9</v>
      </c>
      <c r="K33" s="44">
        <f>K$8</f>
        <v>10</v>
      </c>
      <c r="L33" s="43">
        <f>L$8</f>
        <v>11</v>
      </c>
      <c r="M33" s="44">
        <f>M$8</f>
        <v>12</v>
      </c>
      <c r="N33" s="43">
        <f>N$8</f>
        <v>13</v>
      </c>
      <c r="O33" s="44">
        <f>O$8</f>
        <v>14</v>
      </c>
      <c r="P33" s="43">
        <f>P$8</f>
        <v>15</v>
      </c>
      <c r="Q33" s="44">
        <f>Q$8</f>
        <v>16</v>
      </c>
      <c r="R33" s="43">
        <f>R$8</f>
        <v>17</v>
      </c>
      <c r="S33" s="44">
        <f>S$8</f>
        <v>18</v>
      </c>
      <c r="T33" s="43">
        <f>T$8</f>
        <v>19</v>
      </c>
      <c r="U33" s="44">
        <f>U$8</f>
        <v>20</v>
      </c>
      <c r="V33" s="43">
        <f>V$8</f>
        <v>21</v>
      </c>
      <c r="W33" s="44">
        <f>W$8</f>
        <v>22</v>
      </c>
      <c r="X33" s="43">
        <f>X$8</f>
        <v>23</v>
      </c>
      <c r="Y33" s="44">
        <f>Y$8</f>
        <v>24</v>
      </c>
      <c r="Z33" s="43">
        <f>Z$8</f>
        <v>25</v>
      </c>
      <c r="AA33" s="44">
        <f>AA$8</f>
        <v>26</v>
      </c>
      <c r="AB33" s="43">
        <f>AB$8</f>
        <v>27</v>
      </c>
      <c r="AC33" s="44">
        <f>AC$8</f>
        <v>28</v>
      </c>
      <c r="AD33" s="43">
        <f>AD$8</f>
        <v>29</v>
      </c>
      <c r="AE33" s="44">
        <f>AE$8</f>
        <v>30</v>
      </c>
      <c r="AF33" s="43">
        <f>AF$8</f>
        <v>31</v>
      </c>
    </row>
    <row r="34" spans="1:38" ht="19.5" customHeight="1">
      <c r="A34" s="33">
        <f>DATEVALUE("01/07/"&amp;Année_5)</f>
        <v>39264</v>
      </c>
      <c r="B34" s="34" t="str">
        <f>IF(ISERR(WEEKDAY(COLUMNS($B32:B32)&amp;"/"&amp;MONTH($A34)&amp;"/"&amp;Année_5,2)),"",INDEX(Références!$B$16:$B$22,MATCH(WEEKDAY(COLUMNS($B32:B32)&amp;"/"&amp;MONTH($A34)&amp;"/"&amp;Année_5,2),Références!$A$16:$A$22,0)))</f>
        <v>D</v>
      </c>
      <c r="C34" s="34" t="str">
        <f>IF(ISERR(WEEKDAY(COLUMNS($B32:C32)&amp;"/"&amp;MONTH($A34)&amp;"/"&amp;Année_5,2)),"",INDEX(Références!$B$16:$B$22,MATCH(WEEKDAY(COLUMNS($B32:C32)&amp;"/"&amp;MONTH($A34)&amp;"/"&amp;Année_5,2),Références!$A$16:$A$22,0)))</f>
        <v>L</v>
      </c>
      <c r="D34" s="34" t="str">
        <f>IF(ISERR(WEEKDAY(COLUMNS($B32:D32)&amp;"/"&amp;MONTH($A34)&amp;"/"&amp;Année_5,2)),"",INDEX(Références!$B$16:$B$22,MATCH(WEEKDAY(COLUMNS($B32:D32)&amp;"/"&amp;MONTH($A34)&amp;"/"&amp;Année_5,2),Références!$A$16:$A$22,0)))</f>
        <v>M</v>
      </c>
      <c r="E34" s="34" t="str">
        <f>IF(ISERR(WEEKDAY(COLUMNS($B32:E32)&amp;"/"&amp;MONTH($A34)&amp;"/"&amp;Année_5,2)),"",INDEX(Références!$B$16:$B$22,MATCH(WEEKDAY(COLUMNS($B32:E32)&amp;"/"&amp;MONTH($A34)&amp;"/"&amp;Année_5,2),Références!$A$16:$A$22,0)))</f>
        <v>Me</v>
      </c>
      <c r="F34" s="34" t="str">
        <f>IF(ISERR(WEEKDAY(COLUMNS($B32:F32)&amp;"/"&amp;MONTH($A34)&amp;"/"&amp;Année_5,2)),"",INDEX(Références!$B$16:$B$22,MATCH(WEEKDAY(COLUMNS($B32:F32)&amp;"/"&amp;MONTH($A34)&amp;"/"&amp;Année_5,2),Références!$A$16:$A$22,0)))</f>
        <v>J</v>
      </c>
      <c r="G34" s="34" t="str">
        <f>IF(ISERR(WEEKDAY(COLUMNS($B32:G32)&amp;"/"&amp;MONTH($A34)&amp;"/"&amp;Année_5,2)),"",INDEX(Références!$B$16:$B$22,MATCH(WEEKDAY(COLUMNS($B32:G32)&amp;"/"&amp;MONTH($A34)&amp;"/"&amp;Année_5,2),Références!$A$16:$A$22,0)))</f>
        <v>V</v>
      </c>
      <c r="H34" s="34" t="str">
        <f>IF(ISERR(WEEKDAY(COLUMNS($B32:H32)&amp;"/"&amp;MONTH($A34)&amp;"/"&amp;Année_5,2)),"",INDEX(Références!$B$16:$B$22,MATCH(WEEKDAY(COLUMNS($B32:H32)&amp;"/"&amp;MONTH($A34)&amp;"/"&amp;Année_5,2),Références!$A$16:$A$22,0)))</f>
        <v>S</v>
      </c>
      <c r="I34" s="34" t="str">
        <f>IF(ISERR(WEEKDAY(COLUMNS($B32:I32)&amp;"/"&amp;MONTH($A34)&amp;"/"&amp;Année_5,2)),"",INDEX(Références!$B$16:$B$22,MATCH(WEEKDAY(COLUMNS($B32:I32)&amp;"/"&amp;MONTH($A34)&amp;"/"&amp;Année_5,2),Références!$A$16:$A$22,0)))</f>
        <v>D</v>
      </c>
      <c r="J34" s="34" t="str">
        <f>IF(ISERR(WEEKDAY(COLUMNS($B32:J32)&amp;"/"&amp;MONTH($A34)&amp;"/"&amp;Année_5,2)),"",INDEX(Références!$B$16:$B$22,MATCH(WEEKDAY(COLUMNS($B32:J32)&amp;"/"&amp;MONTH($A34)&amp;"/"&amp;Année_5,2),Références!$A$16:$A$22,0)))</f>
        <v>L</v>
      </c>
      <c r="K34" s="34" t="str">
        <f>IF(ISERR(WEEKDAY(COLUMNS($B32:K32)&amp;"/"&amp;MONTH($A34)&amp;"/"&amp;Année_5,2)),"",INDEX(Références!$B$16:$B$22,MATCH(WEEKDAY(COLUMNS($B32:K32)&amp;"/"&amp;MONTH($A34)&amp;"/"&amp;Année_5,2),Références!$A$16:$A$22,0)))</f>
        <v>M</v>
      </c>
      <c r="L34" s="34" t="str">
        <f>IF(ISERR(WEEKDAY(COLUMNS($B32:L32)&amp;"/"&amp;MONTH($A34)&amp;"/"&amp;Année_5,2)),"",INDEX(Références!$B$16:$B$22,MATCH(WEEKDAY(COLUMNS($B32:L32)&amp;"/"&amp;MONTH($A34)&amp;"/"&amp;Année_5,2),Références!$A$16:$A$22,0)))</f>
        <v>Me</v>
      </c>
      <c r="M34" s="34" t="str">
        <f>IF(ISERR(WEEKDAY(COLUMNS($B32:M32)&amp;"/"&amp;MONTH($A34)&amp;"/"&amp;Année_5,2)),"",INDEX(Références!$B$16:$B$22,MATCH(WEEKDAY(COLUMNS($B32:M32)&amp;"/"&amp;MONTH($A34)&amp;"/"&amp;Année_5,2),Références!$A$16:$A$22,0)))</f>
        <v>J</v>
      </c>
      <c r="N34" s="34" t="str">
        <f>IF(ISERR(WEEKDAY(COLUMNS($B32:N32)&amp;"/"&amp;MONTH($A34)&amp;"/"&amp;Année_5,2)),"",INDEX(Références!$B$16:$B$22,MATCH(WEEKDAY(COLUMNS($B32:N32)&amp;"/"&amp;MONTH($A34)&amp;"/"&amp;Année_5,2),Références!$A$16:$A$22,0)))</f>
        <v>V</v>
      </c>
      <c r="O34" s="34" t="str">
        <f>IF(ISERR(WEEKDAY(COLUMNS($B32:O32)&amp;"/"&amp;MONTH($A34)&amp;"/"&amp;Année_5,2)),"",INDEX(Références!$B$16:$B$22,MATCH(WEEKDAY(COLUMNS($B32:O32)&amp;"/"&amp;MONTH($A34)&amp;"/"&amp;Année_5,2),Références!$A$16:$A$22,0)))</f>
        <v>S</v>
      </c>
      <c r="P34" s="34" t="str">
        <f>IF(ISERR(WEEKDAY(COLUMNS($B32:P32)&amp;"/"&amp;MONTH($A34)&amp;"/"&amp;Année_5,2)),"",INDEX(Références!$B$16:$B$22,MATCH(WEEKDAY(COLUMNS($B32:P32)&amp;"/"&amp;MONTH($A34)&amp;"/"&amp;Année_5,2),Références!$A$16:$A$22,0)))</f>
        <v>D</v>
      </c>
      <c r="Q34" s="34" t="str">
        <f>IF(ISERR(WEEKDAY(COLUMNS($B32:Q32)&amp;"/"&amp;MONTH($A34)&amp;"/"&amp;Année_5,2)),"",INDEX(Références!$B$16:$B$22,MATCH(WEEKDAY(COLUMNS($B32:Q32)&amp;"/"&amp;MONTH($A34)&amp;"/"&amp;Année_5,2),Références!$A$16:$A$22,0)))</f>
        <v>L</v>
      </c>
      <c r="R34" s="34" t="str">
        <f>IF(ISERR(WEEKDAY(COLUMNS($B32:R32)&amp;"/"&amp;MONTH($A34)&amp;"/"&amp;Année_5,2)),"",INDEX(Références!$B$16:$B$22,MATCH(WEEKDAY(COLUMNS($B32:R32)&amp;"/"&amp;MONTH($A34)&amp;"/"&amp;Année_5,2),Références!$A$16:$A$22,0)))</f>
        <v>M</v>
      </c>
      <c r="S34" s="34" t="str">
        <f>IF(ISERR(WEEKDAY(COLUMNS($B32:S32)&amp;"/"&amp;MONTH($A34)&amp;"/"&amp;Année_5,2)),"",INDEX(Références!$B$16:$B$22,MATCH(WEEKDAY(COLUMNS($B32:S32)&amp;"/"&amp;MONTH($A34)&amp;"/"&amp;Année_5,2),Références!$A$16:$A$22,0)))</f>
        <v>Me</v>
      </c>
      <c r="T34" s="34" t="str">
        <f>IF(ISERR(WEEKDAY(COLUMNS($B32:T32)&amp;"/"&amp;MONTH($A34)&amp;"/"&amp;Année_5,2)),"",INDEX(Références!$B$16:$B$22,MATCH(WEEKDAY(COLUMNS($B32:T32)&amp;"/"&amp;MONTH($A34)&amp;"/"&amp;Année_5,2),Références!$A$16:$A$22,0)))</f>
        <v>J</v>
      </c>
      <c r="U34" s="34" t="str">
        <f>IF(ISERR(WEEKDAY(COLUMNS($B32:U32)&amp;"/"&amp;MONTH($A34)&amp;"/"&amp;Année_5,2)),"",INDEX(Références!$B$16:$B$22,MATCH(WEEKDAY(COLUMNS($B32:U32)&amp;"/"&amp;MONTH($A34)&amp;"/"&amp;Année_5,2),Références!$A$16:$A$22,0)))</f>
        <v>V</v>
      </c>
      <c r="V34" s="34" t="str">
        <f>IF(ISERR(WEEKDAY(COLUMNS($B32:V32)&amp;"/"&amp;MONTH($A34)&amp;"/"&amp;Année_5,2)),"",INDEX(Références!$B$16:$B$22,MATCH(WEEKDAY(COLUMNS($B32:V32)&amp;"/"&amp;MONTH($A34)&amp;"/"&amp;Année_5,2),Références!$A$16:$A$22,0)))</f>
        <v>S</v>
      </c>
      <c r="W34" s="34" t="str">
        <f>IF(ISERR(WEEKDAY(COLUMNS($B32:W32)&amp;"/"&amp;MONTH($A34)&amp;"/"&amp;Année_5,2)),"",INDEX(Références!$B$16:$B$22,MATCH(WEEKDAY(COLUMNS($B32:W32)&amp;"/"&amp;MONTH($A34)&amp;"/"&amp;Année_5,2),Références!$A$16:$A$22,0)))</f>
        <v>D</v>
      </c>
      <c r="X34" s="34" t="str">
        <f>IF(ISERR(WEEKDAY(COLUMNS($B32:X32)&amp;"/"&amp;MONTH($A34)&amp;"/"&amp;Année_5,2)),"",INDEX(Références!$B$16:$B$22,MATCH(WEEKDAY(COLUMNS($B32:X32)&amp;"/"&amp;MONTH($A34)&amp;"/"&amp;Année_5,2),Références!$A$16:$A$22,0)))</f>
        <v>L</v>
      </c>
      <c r="Y34" s="34" t="str">
        <f>IF(ISERR(WEEKDAY(COLUMNS($B32:Y32)&amp;"/"&amp;MONTH($A34)&amp;"/"&amp;Année_5,2)),"",INDEX(Références!$B$16:$B$22,MATCH(WEEKDAY(COLUMNS($B32:Y32)&amp;"/"&amp;MONTH($A34)&amp;"/"&amp;Année_5,2),Références!$A$16:$A$22,0)))</f>
        <v>M</v>
      </c>
      <c r="Z34" s="34" t="str">
        <f>IF(ISERR(WEEKDAY(COLUMNS($B32:Z32)&amp;"/"&amp;MONTH($A34)&amp;"/"&amp;Année_5,2)),"",INDEX(Références!$B$16:$B$22,MATCH(WEEKDAY(COLUMNS($B32:Z32)&amp;"/"&amp;MONTH($A34)&amp;"/"&amp;Année_5,2),Références!$A$16:$A$22,0)))</f>
        <v>Me</v>
      </c>
      <c r="AA34" s="34" t="str">
        <f>IF(ISERR(WEEKDAY(COLUMNS($B32:AA32)&amp;"/"&amp;MONTH($A34)&amp;"/"&amp;Année_5,2)),"",INDEX(Références!$B$16:$B$22,MATCH(WEEKDAY(COLUMNS($B32:AA32)&amp;"/"&amp;MONTH($A34)&amp;"/"&amp;Année_5,2),Références!$A$16:$A$22,0)))</f>
        <v>J</v>
      </c>
      <c r="AB34" s="34" t="str">
        <f>IF(ISERR(WEEKDAY(COLUMNS($B32:AB32)&amp;"/"&amp;MONTH($A34)&amp;"/"&amp;Année_5,2)),"",INDEX(Références!$B$16:$B$22,MATCH(WEEKDAY(COLUMNS($B32:AB32)&amp;"/"&amp;MONTH($A34)&amp;"/"&amp;Année_5,2),Références!$A$16:$A$22,0)))</f>
        <v>V</v>
      </c>
      <c r="AC34" s="34" t="str">
        <f>IF(ISERR(WEEKDAY(COLUMNS($B32:AC32)&amp;"/"&amp;MONTH($A34)&amp;"/"&amp;Année_5,2)),"",INDEX(Références!$B$16:$B$22,MATCH(WEEKDAY(COLUMNS($B32:AC32)&amp;"/"&amp;MONTH($A34)&amp;"/"&amp;Année_5,2),Références!$A$16:$A$22,0)))</f>
        <v>S</v>
      </c>
      <c r="AD34" s="34" t="str">
        <f>IF(ISERR(WEEKDAY(COLUMNS($B32:AD32)&amp;"/"&amp;MONTH($A34)&amp;"/"&amp;Année_5,2)),"",INDEX(Références!$B$16:$B$22,MATCH(WEEKDAY(COLUMNS($B32:AD32)&amp;"/"&amp;MONTH($A34)&amp;"/"&amp;Année_5,2),Références!$A$16:$A$22,0)))</f>
        <v>D</v>
      </c>
      <c r="AE34" s="34" t="str">
        <f>IF(ISERR(WEEKDAY(COLUMNS($B32:AE32)&amp;"/"&amp;MONTH($A34)&amp;"/"&amp;Année_5,2)),"",INDEX(Références!$B$16:$B$22,MATCH(WEEKDAY(COLUMNS($B32:AE32)&amp;"/"&amp;MONTH($A34)&amp;"/"&amp;Année_5,2),Références!$A$16:$A$22,0)))</f>
        <v>L</v>
      </c>
      <c r="AF34" s="34" t="str">
        <f>IF(ISERR(WEEKDAY(COLUMNS($B32:AF32)&amp;"/"&amp;MONTH($A34)&amp;"/"&amp;Année_5,2)),"",INDEX(Références!$B$16:$B$22,MATCH(WEEKDAY(COLUMNS($B32:AF32)&amp;"/"&amp;MONTH($A34)&amp;"/"&amp;Année_5,2),Références!$A$16:$A$22,0)))</f>
        <v>M</v>
      </c>
      <c r="AH34" s="34">
        <f>COUNTIF(B34:AF34,"L")+COUNTIF(B34:AF34,"M")+COUNTIF(B34:AF34,"Me")+COUNTIF(B34:AF34,"J")+COUNTIF(B34:AF34,"V")-COUNTIF(B35:AF35,"Férié")</f>
        <v>-9</v>
      </c>
      <c r="AJ34" s="34">
        <f>AH34-COUNTIF(B36:AF36,"RTT")-COUNTIF(B36:AF36,"1/2 RTT")*0.5-COUNTIF(B36:AF36,"CA")-COUNTIF(B36:AF36,"1/2 CA")*0.5</f>
        <v>-9</v>
      </c>
      <c r="AL34" s="34">
        <f>AJ34-COUNTIF(D36:AH36,"HV")-COUNTIF(D36:AH36,"1/2 HV")*0.5</f>
        <v>-9</v>
      </c>
    </row>
    <row r="35" spans="1:38" ht="12.75" customHeight="1" hidden="1">
      <c r="A35" s="35"/>
      <c r="B35" s="34" t="str">
        <f ca="1">IF(OR(B34="",ISNA(MATCH(DATEVALUE(B$8&amp;"/"&amp;MONTH($A34)&amp;"/"&amp;Année_5),INDIRECT("Fériés!E"&amp;$AL$2&amp;":E"&amp;$AL$2+20),0))),"","Férié")</f>
        <v>Férié</v>
      </c>
      <c r="C35" s="34" t="str">
        <f ca="1">IF(OR(C34="",ISNA(MATCH(DATEVALUE(C$8&amp;"/"&amp;MONTH($A34)&amp;"/"&amp;Année_5),INDIRECT("Fériés!E"&amp;$AL$2&amp;":E"&amp;$AL$2+20),0))),"","Férié")</f>
        <v>Férié</v>
      </c>
      <c r="D35" s="34" t="str">
        <f ca="1">IF(OR(D34="",ISNA(MATCH(DATEVALUE(D$8&amp;"/"&amp;MONTH($A34)&amp;"/"&amp;Année_5),INDIRECT("Fériés!E"&amp;$AL$2&amp;":E"&amp;$AL$2+20),0))),"","Férié")</f>
        <v>Férié</v>
      </c>
      <c r="E35" s="34" t="str">
        <f ca="1">IF(OR(E34="",ISNA(MATCH(DATEVALUE(E$8&amp;"/"&amp;MONTH($A34)&amp;"/"&amp;Année_5),INDIRECT("Fériés!E"&amp;$AL$2&amp;":E"&amp;$AL$2+20),0))),"","Férié")</f>
        <v>Férié</v>
      </c>
      <c r="F35" s="34" t="str">
        <f ca="1">IF(OR(F34="",ISNA(MATCH(DATEVALUE(F$8&amp;"/"&amp;MONTH($A34)&amp;"/"&amp;Année_5),INDIRECT("Fériés!E"&amp;$AL$2&amp;":E"&amp;$AL$2+20),0))),"","Férié")</f>
        <v>Férié</v>
      </c>
      <c r="G35" s="34" t="str">
        <f ca="1">IF(OR(G34="",ISNA(MATCH(DATEVALUE(G$8&amp;"/"&amp;MONTH($A34)&amp;"/"&amp;Année_5),INDIRECT("Fériés!E"&amp;$AL$2&amp;":E"&amp;$AL$2+20),0))),"","Férié")</f>
        <v>Férié</v>
      </c>
      <c r="H35" s="34" t="str">
        <f ca="1">IF(OR(H34="",ISNA(MATCH(DATEVALUE(H$8&amp;"/"&amp;MONTH($A34)&amp;"/"&amp;Année_5),INDIRECT("Fériés!E"&amp;$AL$2&amp;":E"&amp;$AL$2+20),0))),"","Férié")</f>
        <v>Férié</v>
      </c>
      <c r="I35" s="34" t="str">
        <f ca="1">IF(OR(I34="",ISNA(MATCH(DATEVALUE(I$8&amp;"/"&amp;MONTH($A34)&amp;"/"&amp;Année_5),INDIRECT("Fériés!E"&amp;$AL$2&amp;":E"&amp;$AL$2+20),0))),"","Férié")</f>
        <v>Férié</v>
      </c>
      <c r="J35" s="34" t="str">
        <f ca="1">IF(OR(J34="",ISNA(MATCH(DATEVALUE(J$8&amp;"/"&amp;MONTH($A34)&amp;"/"&amp;Année_5),INDIRECT("Fériés!E"&amp;$AL$2&amp;":E"&amp;$AL$2+20),0))),"","Férié")</f>
        <v>Férié</v>
      </c>
      <c r="K35" s="34" t="str">
        <f ca="1">IF(OR(K34="",ISNA(MATCH(DATEVALUE(K$8&amp;"/"&amp;MONTH($A34)&amp;"/"&amp;Année_5),INDIRECT("Fériés!E"&amp;$AL$2&amp;":E"&amp;$AL$2+20),0))),"","Férié")</f>
        <v>Férié</v>
      </c>
      <c r="L35" s="34" t="str">
        <f ca="1">IF(OR(L34="",ISNA(MATCH(DATEVALUE(L$8&amp;"/"&amp;MONTH($A34)&amp;"/"&amp;Année_5),INDIRECT("Fériés!E"&amp;$AL$2&amp;":E"&amp;$AL$2+20),0))),"","Férié")</f>
        <v>Férié</v>
      </c>
      <c r="M35" s="34" t="str">
        <f ca="1">IF(OR(M34="",ISNA(MATCH(DATEVALUE(M$8&amp;"/"&amp;MONTH($A34)&amp;"/"&amp;Année_5),INDIRECT("Fériés!E"&amp;$AL$2&amp;":E"&amp;$AL$2+20),0))),"","Férié")</f>
        <v>Férié</v>
      </c>
      <c r="N35" s="34" t="str">
        <f ca="1">IF(OR(N34="",ISNA(MATCH(DATEVALUE(N$8&amp;"/"&amp;MONTH($A34)&amp;"/"&amp;Année_5),INDIRECT("Fériés!E"&amp;$AL$2&amp;":E"&amp;$AL$2+20),0))),"","Férié")</f>
        <v>Férié</v>
      </c>
      <c r="O35" s="34" t="str">
        <f ca="1">IF(OR(O34="",ISNA(MATCH(DATEVALUE(O$8&amp;"/"&amp;MONTH($A34)&amp;"/"&amp;Année_5),INDIRECT("Fériés!E"&amp;$AL$2&amp;":E"&amp;$AL$2+20),0))),"","Férié")</f>
        <v>Férié</v>
      </c>
      <c r="P35" s="34" t="str">
        <f ca="1">IF(OR(P34="",ISNA(MATCH(DATEVALUE(P$8&amp;"/"&amp;MONTH($A34)&amp;"/"&amp;Année_5),INDIRECT("Fériés!E"&amp;$AL$2&amp;":E"&amp;$AL$2+20),0))),"","Férié")</f>
        <v>Férié</v>
      </c>
      <c r="Q35" s="34" t="str">
        <f ca="1">IF(OR(Q34="",ISNA(MATCH(DATEVALUE(Q$8&amp;"/"&amp;MONTH($A34)&amp;"/"&amp;Année_5),INDIRECT("Fériés!E"&amp;$AL$2&amp;":E"&amp;$AL$2+20),0))),"","Férié")</f>
        <v>Férié</v>
      </c>
      <c r="R35" s="34" t="str">
        <f ca="1">IF(OR(R34="",ISNA(MATCH(DATEVALUE(R$8&amp;"/"&amp;MONTH($A34)&amp;"/"&amp;Année_5),INDIRECT("Fériés!E"&amp;$AL$2&amp;":E"&amp;$AL$2+20),0))),"","Férié")</f>
        <v>Férié</v>
      </c>
      <c r="S35" s="34" t="str">
        <f ca="1">IF(OR(S34="",ISNA(MATCH(DATEVALUE(S$8&amp;"/"&amp;MONTH($A34)&amp;"/"&amp;Année_5),INDIRECT("Fériés!E"&amp;$AL$2&amp;":E"&amp;$AL$2+20),0))),"","Férié")</f>
        <v>Férié</v>
      </c>
      <c r="T35" s="34" t="str">
        <f ca="1">IF(OR(T34="",ISNA(MATCH(DATEVALUE(T$8&amp;"/"&amp;MONTH($A34)&amp;"/"&amp;Année_5),INDIRECT("Fériés!E"&amp;$AL$2&amp;":E"&amp;$AL$2+20),0))),"","Férié")</f>
        <v>Férié</v>
      </c>
      <c r="U35" s="34" t="str">
        <f ca="1">IF(OR(U34="",ISNA(MATCH(DATEVALUE(U$8&amp;"/"&amp;MONTH($A34)&amp;"/"&amp;Année_5),INDIRECT("Fériés!E"&amp;$AL$2&amp;":E"&amp;$AL$2+20),0))),"","Férié")</f>
        <v>Férié</v>
      </c>
      <c r="V35" s="34" t="str">
        <f ca="1">IF(OR(V34="",ISNA(MATCH(DATEVALUE(V$8&amp;"/"&amp;MONTH($A34)&amp;"/"&amp;Année_5),INDIRECT("Fériés!E"&amp;$AL$2&amp;":E"&amp;$AL$2+20),0))),"","Férié")</f>
        <v>Férié</v>
      </c>
      <c r="W35" s="34" t="str">
        <f ca="1">IF(OR(W34="",ISNA(MATCH(DATEVALUE(W$8&amp;"/"&amp;MONTH($A34)&amp;"/"&amp;Année_5),INDIRECT("Fériés!E"&amp;$AL$2&amp;":E"&amp;$AL$2+20),0))),"","Férié")</f>
        <v>Férié</v>
      </c>
      <c r="X35" s="34" t="str">
        <f ca="1">IF(OR(X34="",ISNA(MATCH(DATEVALUE(X$8&amp;"/"&amp;MONTH($A34)&amp;"/"&amp;Année_5),INDIRECT("Fériés!E"&amp;$AL$2&amp;":E"&amp;$AL$2+20),0))),"","Férié")</f>
        <v>Férié</v>
      </c>
      <c r="Y35" s="34" t="str">
        <f ca="1">IF(OR(Y34="",ISNA(MATCH(DATEVALUE(Y$8&amp;"/"&amp;MONTH($A34)&amp;"/"&amp;Année_5),INDIRECT("Fériés!E"&amp;$AL$2&amp;":E"&amp;$AL$2+20),0))),"","Férié")</f>
        <v>Férié</v>
      </c>
      <c r="Z35" s="34" t="str">
        <f ca="1">IF(OR(Z34="",ISNA(MATCH(DATEVALUE(Z$8&amp;"/"&amp;MONTH($A34)&amp;"/"&amp;Année_5),INDIRECT("Fériés!E"&amp;$AL$2&amp;":E"&amp;$AL$2+20),0))),"","Férié")</f>
        <v>Férié</v>
      </c>
      <c r="AA35" s="34" t="str">
        <f ca="1">IF(OR(AA34="",ISNA(MATCH(DATEVALUE(AA$8&amp;"/"&amp;MONTH($A34)&amp;"/"&amp;Année_5),INDIRECT("Fériés!E"&amp;$AL$2&amp;":E"&amp;$AL$2+20),0))),"","Férié")</f>
        <v>Férié</v>
      </c>
      <c r="AB35" s="34" t="str">
        <f ca="1">IF(OR(AB34="",ISNA(MATCH(DATEVALUE(AB$8&amp;"/"&amp;MONTH($A34)&amp;"/"&amp;Année_5),INDIRECT("Fériés!E"&amp;$AL$2&amp;":E"&amp;$AL$2+20),0))),"","Férié")</f>
        <v>Férié</v>
      </c>
      <c r="AC35" s="34" t="str">
        <f ca="1">IF(OR(AC34="",ISNA(MATCH(DATEVALUE(AC$8&amp;"/"&amp;MONTH($A34)&amp;"/"&amp;Année_5),INDIRECT("Fériés!E"&amp;$AL$2&amp;":E"&amp;$AL$2+20),0))),"","Férié")</f>
        <v>Férié</v>
      </c>
      <c r="AD35" s="34" t="str">
        <f ca="1">IF(OR(AD34="",ISNA(MATCH(DATEVALUE(AD$8&amp;"/"&amp;MONTH($A34)&amp;"/"&amp;Année_5),INDIRECT("Fériés!E"&amp;$AL$2&amp;":E"&amp;$AL$2+20),0))),"","Férié")</f>
        <v>Férié</v>
      </c>
      <c r="AE35" s="34" t="str">
        <f ca="1">IF(OR(AE34="",ISNA(MATCH(DATEVALUE(AE$8&amp;"/"&amp;MONTH($A34)&amp;"/"&amp;Année_5),INDIRECT("Fériés!E"&amp;$AL$2&amp;":E"&amp;$AL$2+20),0))),"","Férié")</f>
        <v>Férié</v>
      </c>
      <c r="AF35" s="34" t="str">
        <f ca="1">IF(OR(AF34="",ISNA(MATCH(DATEVALUE(AF$8&amp;"/"&amp;MONTH($A34)&amp;"/"&amp;Année_5),INDIRECT("Fériés!E"&amp;$AL$2&amp;":E"&amp;$AL$2+20),0))),"","Férié")</f>
        <v>Férié</v>
      </c>
      <c r="AH35" s="36"/>
      <c r="AJ35" s="36"/>
      <c r="AL35" s="36"/>
    </row>
    <row r="36" spans="1:32" ht="19.5" customHeight="1">
      <c r="A36" s="37"/>
      <c r="B36" s="34" t="str">
        <f>B35</f>
        <v>Férié</v>
      </c>
      <c r="C36" s="34" t="str">
        <f>C35</f>
        <v>Férié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4" t="str">
        <f>O35</f>
        <v>Férié</v>
      </c>
      <c r="P36" s="38" t="str">
        <f>P35</f>
        <v>Férié</v>
      </c>
      <c r="Q36" s="34" t="str">
        <f>Q35</f>
        <v>Férié</v>
      </c>
      <c r="R36" s="34" t="str">
        <f>R35</f>
        <v>Férié</v>
      </c>
      <c r="S36" s="38" t="str">
        <f>S35</f>
        <v>Férié</v>
      </c>
      <c r="T36" s="38" t="str">
        <f>T35</f>
        <v>Férié</v>
      </c>
      <c r="U36" s="38" t="str">
        <f>U35</f>
        <v>Férié</v>
      </c>
      <c r="V36" s="38" t="str">
        <f>V35</f>
        <v>Férié</v>
      </c>
      <c r="W36" s="38" t="str">
        <f>W35</f>
        <v>Férié</v>
      </c>
      <c r="X36" s="34" t="str">
        <f>X35</f>
        <v>Férié</v>
      </c>
      <c r="Y36" s="34" t="str">
        <f>Y35</f>
        <v>Férié</v>
      </c>
      <c r="Z36" s="38" t="str">
        <f>Z35</f>
        <v>Férié</v>
      </c>
      <c r="AA36" s="38" t="str">
        <f>AA35</f>
        <v>Férié</v>
      </c>
      <c r="AB36" s="38" t="str">
        <f>AB35</f>
        <v>Férié</v>
      </c>
      <c r="AC36" s="38" t="str">
        <f>AC35</f>
        <v>Férié</v>
      </c>
      <c r="AD36" s="38" t="str">
        <f>AD35</f>
        <v>Férié</v>
      </c>
      <c r="AE36" s="34" t="str">
        <f>AE35</f>
        <v>Férié</v>
      </c>
      <c r="AF36" s="40"/>
    </row>
    <row r="37" spans="1:32" s="45" customFormat="1" ht="14.25" customHeight="1">
      <c r="A37" s="42"/>
      <c r="B37" s="43">
        <f>B$8</f>
        <v>1</v>
      </c>
      <c r="C37" s="44">
        <f>C$8</f>
        <v>2</v>
      </c>
      <c r="D37" s="43">
        <f>D$8</f>
        <v>3</v>
      </c>
      <c r="E37" s="44">
        <f>E$8</f>
        <v>4</v>
      </c>
      <c r="F37" s="43">
        <f>F$8</f>
        <v>5</v>
      </c>
      <c r="G37" s="44">
        <f>G$8</f>
        <v>6</v>
      </c>
      <c r="H37" s="43">
        <f>H$8</f>
        <v>7</v>
      </c>
      <c r="I37" s="44">
        <f>I$8</f>
        <v>8</v>
      </c>
      <c r="J37" s="43">
        <f>J$8</f>
        <v>9</v>
      </c>
      <c r="K37" s="44">
        <f>K$8</f>
        <v>10</v>
      </c>
      <c r="L37" s="43">
        <f>L$8</f>
        <v>11</v>
      </c>
      <c r="M37" s="44">
        <f>M$8</f>
        <v>12</v>
      </c>
      <c r="N37" s="43">
        <f>N$8</f>
        <v>13</v>
      </c>
      <c r="O37" s="44">
        <f>O$8</f>
        <v>14</v>
      </c>
      <c r="P37" s="43">
        <f>P$8</f>
        <v>15</v>
      </c>
      <c r="Q37" s="44">
        <f>Q$8</f>
        <v>16</v>
      </c>
      <c r="R37" s="43">
        <f>R$8</f>
        <v>17</v>
      </c>
      <c r="S37" s="44">
        <f>S$8</f>
        <v>18</v>
      </c>
      <c r="T37" s="43">
        <f>T$8</f>
        <v>19</v>
      </c>
      <c r="U37" s="44">
        <f>U$8</f>
        <v>20</v>
      </c>
      <c r="V37" s="43">
        <f>V$8</f>
        <v>21</v>
      </c>
      <c r="W37" s="44">
        <f>W$8</f>
        <v>22</v>
      </c>
      <c r="X37" s="43">
        <f>X$8</f>
        <v>23</v>
      </c>
      <c r="Y37" s="44">
        <f>Y$8</f>
        <v>24</v>
      </c>
      <c r="Z37" s="43">
        <f>Z$8</f>
        <v>25</v>
      </c>
      <c r="AA37" s="44">
        <f>AA$8</f>
        <v>26</v>
      </c>
      <c r="AB37" s="43">
        <f>AB$8</f>
        <v>27</v>
      </c>
      <c r="AC37" s="44">
        <f>AC$8</f>
        <v>28</v>
      </c>
      <c r="AD37" s="43">
        <f>AD$8</f>
        <v>29</v>
      </c>
      <c r="AE37" s="44">
        <f>AE$8</f>
        <v>30</v>
      </c>
      <c r="AF37" s="43">
        <f>AF$8</f>
        <v>31</v>
      </c>
    </row>
    <row r="38" spans="1:38" ht="19.5" customHeight="1">
      <c r="A38" s="33">
        <f>DATEVALUE("01/08/"&amp;Année_5)</f>
        <v>39295</v>
      </c>
      <c r="B38" s="34" t="str">
        <f>IF(ISERR(WEEKDAY(COLUMNS($B36:B36)&amp;"/"&amp;MONTH($A38)&amp;"/"&amp;Année_5,2)),"",INDEX(Références!$B$16:$B$22,MATCH(WEEKDAY(COLUMNS($B36:B36)&amp;"/"&amp;MONTH($A38)&amp;"/"&amp;Année_5,2),Références!$A$16:$A$22,0)))</f>
        <v>Me</v>
      </c>
      <c r="C38" s="34" t="str">
        <f>IF(ISERR(WEEKDAY(COLUMNS($B36:C36)&amp;"/"&amp;MONTH($A38)&amp;"/"&amp;Année_5,2)),"",INDEX(Références!$B$16:$B$22,MATCH(WEEKDAY(COLUMNS($B36:C36)&amp;"/"&amp;MONTH($A38)&amp;"/"&amp;Année_5,2),Références!$A$16:$A$22,0)))</f>
        <v>J</v>
      </c>
      <c r="D38" s="34" t="str">
        <f>IF(ISERR(WEEKDAY(COLUMNS($B36:D36)&amp;"/"&amp;MONTH($A38)&amp;"/"&amp;Année_5,2)),"",INDEX(Références!$B$16:$B$22,MATCH(WEEKDAY(COLUMNS($B36:D36)&amp;"/"&amp;MONTH($A38)&amp;"/"&amp;Année_5,2),Références!$A$16:$A$22,0)))</f>
        <v>V</v>
      </c>
      <c r="E38" s="34" t="str">
        <f>IF(ISERR(WEEKDAY(COLUMNS($B36:E36)&amp;"/"&amp;MONTH($A38)&amp;"/"&amp;Année_5,2)),"",INDEX(Références!$B$16:$B$22,MATCH(WEEKDAY(COLUMNS($B36:E36)&amp;"/"&amp;MONTH($A38)&amp;"/"&amp;Année_5,2),Références!$A$16:$A$22,0)))</f>
        <v>S</v>
      </c>
      <c r="F38" s="34" t="str">
        <f>IF(ISERR(WEEKDAY(COLUMNS($B36:F36)&amp;"/"&amp;MONTH($A38)&amp;"/"&amp;Année_5,2)),"",INDEX(Références!$B$16:$B$22,MATCH(WEEKDAY(COLUMNS($B36:F36)&amp;"/"&amp;MONTH($A38)&amp;"/"&amp;Année_5,2),Références!$A$16:$A$22,0)))</f>
        <v>D</v>
      </c>
      <c r="G38" s="34" t="str">
        <f>IF(ISERR(WEEKDAY(COLUMNS($B36:G36)&amp;"/"&amp;MONTH($A38)&amp;"/"&amp;Année_5,2)),"",INDEX(Références!$B$16:$B$22,MATCH(WEEKDAY(COLUMNS($B36:G36)&amp;"/"&amp;MONTH($A38)&amp;"/"&amp;Année_5,2),Références!$A$16:$A$22,0)))</f>
        <v>L</v>
      </c>
      <c r="H38" s="34" t="str">
        <f>IF(ISERR(WEEKDAY(COLUMNS($B36:H36)&amp;"/"&amp;MONTH($A38)&amp;"/"&amp;Année_5,2)),"",INDEX(Références!$B$16:$B$22,MATCH(WEEKDAY(COLUMNS($B36:H36)&amp;"/"&amp;MONTH($A38)&amp;"/"&amp;Année_5,2),Références!$A$16:$A$22,0)))</f>
        <v>M</v>
      </c>
      <c r="I38" s="34" t="str">
        <f>IF(ISERR(WEEKDAY(COLUMNS($B36:I36)&amp;"/"&amp;MONTH($A38)&amp;"/"&amp;Année_5,2)),"",INDEX(Références!$B$16:$B$22,MATCH(WEEKDAY(COLUMNS($B36:I36)&amp;"/"&amp;MONTH($A38)&amp;"/"&amp;Année_5,2),Références!$A$16:$A$22,0)))</f>
        <v>Me</v>
      </c>
      <c r="J38" s="34" t="str">
        <f>IF(ISERR(WEEKDAY(COLUMNS($B36:J36)&amp;"/"&amp;MONTH($A38)&amp;"/"&amp;Année_5,2)),"",INDEX(Références!$B$16:$B$22,MATCH(WEEKDAY(COLUMNS($B36:J36)&amp;"/"&amp;MONTH($A38)&amp;"/"&amp;Année_5,2),Références!$A$16:$A$22,0)))</f>
        <v>J</v>
      </c>
      <c r="K38" s="34" t="str">
        <f>IF(ISERR(WEEKDAY(COLUMNS($B36:K36)&amp;"/"&amp;MONTH($A38)&amp;"/"&amp;Année_5,2)),"",INDEX(Références!$B$16:$B$22,MATCH(WEEKDAY(COLUMNS($B36:K36)&amp;"/"&amp;MONTH($A38)&amp;"/"&amp;Année_5,2),Références!$A$16:$A$22,0)))</f>
        <v>V</v>
      </c>
      <c r="L38" s="34" t="str">
        <f>IF(ISERR(WEEKDAY(COLUMNS($B36:L36)&amp;"/"&amp;MONTH($A38)&amp;"/"&amp;Année_5,2)),"",INDEX(Références!$B$16:$B$22,MATCH(WEEKDAY(COLUMNS($B36:L36)&amp;"/"&amp;MONTH($A38)&amp;"/"&amp;Année_5,2),Références!$A$16:$A$22,0)))</f>
        <v>S</v>
      </c>
      <c r="M38" s="34" t="str">
        <f>IF(ISERR(WEEKDAY(COLUMNS($B36:M36)&amp;"/"&amp;MONTH($A38)&amp;"/"&amp;Année_5,2)),"",INDEX(Références!$B$16:$B$22,MATCH(WEEKDAY(COLUMNS($B36:M36)&amp;"/"&amp;MONTH($A38)&amp;"/"&amp;Année_5,2),Références!$A$16:$A$22,0)))</f>
        <v>D</v>
      </c>
      <c r="N38" s="34" t="str">
        <f>IF(ISERR(WEEKDAY(COLUMNS($B36:N36)&amp;"/"&amp;MONTH($A38)&amp;"/"&amp;Année_5,2)),"",INDEX(Références!$B$16:$B$22,MATCH(WEEKDAY(COLUMNS($B36:N36)&amp;"/"&amp;MONTH($A38)&amp;"/"&amp;Année_5,2),Références!$A$16:$A$22,0)))</f>
        <v>L</v>
      </c>
      <c r="O38" s="34" t="str">
        <f>IF(ISERR(WEEKDAY(COLUMNS($B36:O36)&amp;"/"&amp;MONTH($A38)&amp;"/"&amp;Année_5,2)),"",INDEX(Références!$B$16:$B$22,MATCH(WEEKDAY(COLUMNS($B36:O36)&amp;"/"&amp;MONTH($A38)&amp;"/"&amp;Année_5,2),Références!$A$16:$A$22,0)))</f>
        <v>M</v>
      </c>
      <c r="P38" s="34" t="str">
        <f>IF(ISERR(WEEKDAY(COLUMNS($B36:P36)&amp;"/"&amp;MONTH($A38)&amp;"/"&amp;Année_5,2)),"",INDEX(Références!$B$16:$B$22,MATCH(WEEKDAY(COLUMNS($B36:P36)&amp;"/"&amp;MONTH($A38)&amp;"/"&amp;Année_5,2),Références!$A$16:$A$22,0)))</f>
        <v>Me</v>
      </c>
      <c r="Q38" s="34" t="str">
        <f>IF(ISERR(WEEKDAY(COLUMNS($B36:Q36)&amp;"/"&amp;MONTH($A38)&amp;"/"&amp;Année_5,2)),"",INDEX(Références!$B$16:$B$22,MATCH(WEEKDAY(COLUMNS($B36:Q36)&amp;"/"&amp;MONTH($A38)&amp;"/"&amp;Année_5,2),Références!$A$16:$A$22,0)))</f>
        <v>J</v>
      </c>
      <c r="R38" s="34" t="str">
        <f>IF(ISERR(WEEKDAY(COLUMNS($B36:R36)&amp;"/"&amp;MONTH($A38)&amp;"/"&amp;Année_5,2)),"",INDEX(Références!$B$16:$B$22,MATCH(WEEKDAY(COLUMNS($B36:R36)&amp;"/"&amp;MONTH($A38)&amp;"/"&amp;Année_5,2),Références!$A$16:$A$22,0)))</f>
        <v>V</v>
      </c>
      <c r="S38" s="34" t="str">
        <f>IF(ISERR(WEEKDAY(COLUMNS($B36:S36)&amp;"/"&amp;MONTH($A38)&amp;"/"&amp;Année_5,2)),"",INDEX(Références!$B$16:$B$22,MATCH(WEEKDAY(COLUMNS($B36:S36)&amp;"/"&amp;MONTH($A38)&amp;"/"&amp;Année_5,2),Références!$A$16:$A$22,0)))</f>
        <v>S</v>
      </c>
      <c r="T38" s="34" t="str">
        <f>IF(ISERR(WEEKDAY(COLUMNS($B36:T36)&amp;"/"&amp;MONTH($A38)&amp;"/"&amp;Année_5,2)),"",INDEX(Références!$B$16:$B$22,MATCH(WEEKDAY(COLUMNS($B36:T36)&amp;"/"&amp;MONTH($A38)&amp;"/"&amp;Année_5,2),Références!$A$16:$A$22,0)))</f>
        <v>D</v>
      </c>
      <c r="U38" s="34" t="str">
        <f>IF(ISERR(WEEKDAY(COLUMNS($B36:U36)&amp;"/"&amp;MONTH($A38)&amp;"/"&amp;Année_5,2)),"",INDEX(Références!$B$16:$B$22,MATCH(WEEKDAY(COLUMNS($B36:U36)&amp;"/"&amp;MONTH($A38)&amp;"/"&amp;Année_5,2),Références!$A$16:$A$22,0)))</f>
        <v>L</v>
      </c>
      <c r="V38" s="34" t="str">
        <f>IF(ISERR(WEEKDAY(COLUMNS($B36:V36)&amp;"/"&amp;MONTH($A38)&amp;"/"&amp;Année_5,2)),"",INDEX(Références!$B$16:$B$22,MATCH(WEEKDAY(COLUMNS($B36:V36)&amp;"/"&amp;MONTH($A38)&amp;"/"&amp;Année_5,2),Références!$A$16:$A$22,0)))</f>
        <v>M</v>
      </c>
      <c r="W38" s="34" t="str">
        <f>IF(ISERR(WEEKDAY(COLUMNS($B36:W36)&amp;"/"&amp;MONTH($A38)&amp;"/"&amp;Année_5,2)),"",INDEX(Références!$B$16:$B$22,MATCH(WEEKDAY(COLUMNS($B36:W36)&amp;"/"&amp;MONTH($A38)&amp;"/"&amp;Année_5,2),Références!$A$16:$A$22,0)))</f>
        <v>Me</v>
      </c>
      <c r="X38" s="34" t="str">
        <f>IF(ISERR(WEEKDAY(COLUMNS($B36:X36)&amp;"/"&amp;MONTH($A38)&amp;"/"&amp;Année_5,2)),"",INDEX(Références!$B$16:$B$22,MATCH(WEEKDAY(COLUMNS($B36:X36)&amp;"/"&amp;MONTH($A38)&amp;"/"&amp;Année_5,2),Références!$A$16:$A$22,0)))</f>
        <v>J</v>
      </c>
      <c r="Y38" s="34" t="str">
        <f>IF(ISERR(WEEKDAY(COLUMNS($B36:Y36)&amp;"/"&amp;MONTH($A38)&amp;"/"&amp;Année_5,2)),"",INDEX(Références!$B$16:$B$22,MATCH(WEEKDAY(COLUMNS($B36:Y36)&amp;"/"&amp;MONTH($A38)&amp;"/"&amp;Année_5,2),Références!$A$16:$A$22,0)))</f>
        <v>V</v>
      </c>
      <c r="Z38" s="34" t="str">
        <f>IF(ISERR(WEEKDAY(COLUMNS($B36:Z36)&amp;"/"&amp;MONTH($A38)&amp;"/"&amp;Année_5,2)),"",INDEX(Références!$B$16:$B$22,MATCH(WEEKDAY(COLUMNS($B36:Z36)&amp;"/"&amp;MONTH($A38)&amp;"/"&amp;Année_5,2),Références!$A$16:$A$22,0)))</f>
        <v>S</v>
      </c>
      <c r="AA38" s="34" t="str">
        <f>IF(ISERR(WEEKDAY(COLUMNS($B36:AA36)&amp;"/"&amp;MONTH($A38)&amp;"/"&amp;Année_5,2)),"",INDEX(Références!$B$16:$B$22,MATCH(WEEKDAY(COLUMNS($B36:AA36)&amp;"/"&amp;MONTH($A38)&amp;"/"&amp;Année_5,2),Références!$A$16:$A$22,0)))</f>
        <v>D</v>
      </c>
      <c r="AB38" s="34" t="str">
        <f>IF(ISERR(WEEKDAY(COLUMNS($B36:AB36)&amp;"/"&amp;MONTH($A38)&amp;"/"&amp;Année_5,2)),"",INDEX(Références!$B$16:$B$22,MATCH(WEEKDAY(COLUMNS($B36:AB36)&amp;"/"&amp;MONTH($A38)&amp;"/"&amp;Année_5,2),Références!$A$16:$A$22,0)))</f>
        <v>L</v>
      </c>
      <c r="AC38" s="34" t="str">
        <f>IF(ISERR(WEEKDAY(COLUMNS($B36:AC36)&amp;"/"&amp;MONTH($A38)&amp;"/"&amp;Année_5,2)),"",INDEX(Références!$B$16:$B$22,MATCH(WEEKDAY(COLUMNS($B36:AC36)&amp;"/"&amp;MONTH($A38)&amp;"/"&amp;Année_5,2),Références!$A$16:$A$22,0)))</f>
        <v>M</v>
      </c>
      <c r="AD38" s="34" t="str">
        <f>IF(ISERR(WEEKDAY(COLUMNS($B36:AD36)&amp;"/"&amp;MONTH($A38)&amp;"/"&amp;Année_5,2)),"",INDEX(Références!$B$16:$B$22,MATCH(WEEKDAY(COLUMNS($B36:AD36)&amp;"/"&amp;MONTH($A38)&amp;"/"&amp;Année_5,2),Références!$A$16:$A$22,0)))</f>
        <v>Me</v>
      </c>
      <c r="AE38" s="34" t="str">
        <f>IF(ISERR(WEEKDAY(COLUMNS($B36:AE36)&amp;"/"&amp;MONTH($A38)&amp;"/"&amp;Année_5,2)),"",INDEX(Références!$B$16:$B$22,MATCH(WEEKDAY(COLUMNS($B36:AE36)&amp;"/"&amp;MONTH($A38)&amp;"/"&amp;Année_5,2),Références!$A$16:$A$22,0)))</f>
        <v>J</v>
      </c>
      <c r="AF38" s="34" t="str">
        <f>IF(ISERR(WEEKDAY(COLUMNS($B36:AF36)&amp;"/"&amp;MONTH($A38)&amp;"/"&amp;Année_5,2)),"",INDEX(Références!$B$16:$B$22,MATCH(WEEKDAY(COLUMNS($B36:AF36)&amp;"/"&amp;MONTH($A38)&amp;"/"&amp;Année_5,2),Références!$A$16:$A$22,0)))</f>
        <v>V</v>
      </c>
      <c r="AH38" s="34">
        <f>COUNTIF(B38:AF38,"L")+COUNTIF(B38:AF38,"M")+COUNTIF(B38:AF38,"Me")+COUNTIF(B38:AF38,"J")+COUNTIF(B38:AF38,"V")-COUNTIF(B39:AF39,"Férié")</f>
        <v>-8</v>
      </c>
      <c r="AJ38" s="34">
        <f>AH38-COUNTIF(B40:AF40,"RTT")-COUNTIF(B40:AF40,"1/2 RTT")*0.5-COUNTIF(B40:AF40,"CA")-COUNTIF(B40:AF40,"1/2 CA")*0.5</f>
        <v>-8</v>
      </c>
      <c r="AL38" s="34">
        <f>AJ38-COUNTIF(D40:AH40,"HV")-COUNTIF(D40:AH40,"1/2 HV")*0.5</f>
        <v>-8</v>
      </c>
    </row>
    <row r="39" spans="1:38" ht="12.75" customHeight="1" hidden="1">
      <c r="A39" s="35"/>
      <c r="B39" s="34" t="str">
        <f ca="1">IF(OR(B38="",ISNA(MATCH(DATEVALUE(B$8&amp;"/"&amp;MONTH($A38)&amp;"/"&amp;Année_5),INDIRECT("Fériés!E"&amp;$AL$2&amp;":E"&amp;$AL$2+20),0))),"","Férié")</f>
        <v>Férié</v>
      </c>
      <c r="C39" s="34" t="str">
        <f ca="1">IF(OR(C38="",ISNA(MATCH(DATEVALUE(C$8&amp;"/"&amp;MONTH($A38)&amp;"/"&amp;Année_5),INDIRECT("Fériés!E"&amp;$AL$2&amp;":E"&amp;$AL$2+20),0))),"","Férié")</f>
        <v>Férié</v>
      </c>
      <c r="D39" s="34" t="str">
        <f ca="1">IF(OR(D38="",ISNA(MATCH(DATEVALUE(D$8&amp;"/"&amp;MONTH($A38)&amp;"/"&amp;Année_5),INDIRECT("Fériés!E"&amp;$AL$2&amp;":E"&amp;$AL$2+20),0))),"","Férié")</f>
        <v>Férié</v>
      </c>
      <c r="E39" s="34" t="str">
        <f ca="1">IF(OR(E38="",ISNA(MATCH(DATEVALUE(E$8&amp;"/"&amp;MONTH($A38)&amp;"/"&amp;Année_5),INDIRECT("Fériés!E"&amp;$AL$2&amp;":E"&amp;$AL$2+20),0))),"","Férié")</f>
        <v>Férié</v>
      </c>
      <c r="F39" s="34" t="str">
        <f ca="1">IF(OR(F38="",ISNA(MATCH(DATEVALUE(F$8&amp;"/"&amp;MONTH($A38)&amp;"/"&amp;Année_5),INDIRECT("Fériés!E"&amp;$AL$2&amp;":E"&amp;$AL$2+20),0))),"","Férié")</f>
        <v>Férié</v>
      </c>
      <c r="G39" s="34" t="str">
        <f ca="1">IF(OR(G38="",ISNA(MATCH(DATEVALUE(G$8&amp;"/"&amp;MONTH($A38)&amp;"/"&amp;Année_5),INDIRECT("Fériés!E"&amp;$AL$2&amp;":E"&amp;$AL$2+20),0))),"","Férié")</f>
        <v>Férié</v>
      </c>
      <c r="H39" s="34" t="str">
        <f ca="1">IF(OR(H38="",ISNA(MATCH(DATEVALUE(H$8&amp;"/"&amp;MONTH($A38)&amp;"/"&amp;Année_5),INDIRECT("Fériés!E"&amp;$AL$2&amp;":E"&amp;$AL$2+20),0))),"","Férié")</f>
        <v>Férié</v>
      </c>
      <c r="I39" s="34" t="str">
        <f ca="1">IF(OR(I38="",ISNA(MATCH(DATEVALUE(I$8&amp;"/"&amp;MONTH($A38)&amp;"/"&amp;Année_5),INDIRECT("Fériés!E"&amp;$AL$2&amp;":E"&amp;$AL$2+20),0))),"","Férié")</f>
        <v>Férié</v>
      </c>
      <c r="J39" s="34" t="str">
        <f ca="1">IF(OR(J38="",ISNA(MATCH(DATEVALUE(J$8&amp;"/"&amp;MONTH($A38)&amp;"/"&amp;Année_5),INDIRECT("Fériés!E"&amp;$AL$2&amp;":E"&amp;$AL$2+20),0))),"","Férié")</f>
        <v>Férié</v>
      </c>
      <c r="K39" s="34" t="str">
        <f ca="1">IF(OR(K38="",ISNA(MATCH(DATEVALUE(K$8&amp;"/"&amp;MONTH($A38)&amp;"/"&amp;Année_5),INDIRECT("Fériés!E"&amp;$AL$2&amp;":E"&amp;$AL$2+20),0))),"","Férié")</f>
        <v>Férié</v>
      </c>
      <c r="L39" s="34" t="str">
        <f ca="1">IF(OR(L38="",ISNA(MATCH(DATEVALUE(L$8&amp;"/"&amp;MONTH($A38)&amp;"/"&amp;Année_5),INDIRECT("Fériés!E"&amp;$AL$2&amp;":E"&amp;$AL$2+20),0))),"","Férié")</f>
        <v>Férié</v>
      </c>
      <c r="M39" s="34" t="str">
        <f ca="1">IF(OR(M38="",ISNA(MATCH(DATEVALUE(M$8&amp;"/"&amp;MONTH($A38)&amp;"/"&amp;Année_5),INDIRECT("Fériés!E"&amp;$AL$2&amp;":E"&amp;$AL$2+20),0))),"","Férié")</f>
        <v>Férié</v>
      </c>
      <c r="N39" s="34" t="str">
        <f ca="1">IF(OR(N38="",ISNA(MATCH(DATEVALUE(N$8&amp;"/"&amp;MONTH($A38)&amp;"/"&amp;Année_5),INDIRECT("Fériés!E"&amp;$AL$2&amp;":E"&amp;$AL$2+20),0))),"","Férié")</f>
        <v>Férié</v>
      </c>
      <c r="O39" s="34" t="str">
        <f ca="1">IF(OR(O38="",ISNA(MATCH(DATEVALUE(O$8&amp;"/"&amp;MONTH($A38)&amp;"/"&amp;Année_5),INDIRECT("Fériés!E"&amp;$AL$2&amp;":E"&amp;$AL$2+20),0))),"","Férié")</f>
        <v>Férié</v>
      </c>
      <c r="P39" s="34" t="str">
        <f ca="1">IF(OR(P38="",ISNA(MATCH(DATEVALUE(P$8&amp;"/"&amp;MONTH($A38)&amp;"/"&amp;Année_5),INDIRECT("Fériés!E"&amp;$AL$2&amp;":E"&amp;$AL$2+20),0))),"","Férié")</f>
        <v>Férié</v>
      </c>
      <c r="Q39" s="34" t="str">
        <f ca="1">IF(OR(Q38="",ISNA(MATCH(DATEVALUE(Q$8&amp;"/"&amp;MONTH($A38)&amp;"/"&amp;Année_5),INDIRECT("Fériés!E"&amp;$AL$2&amp;":E"&amp;$AL$2+20),0))),"","Férié")</f>
        <v>Férié</v>
      </c>
      <c r="R39" s="34" t="str">
        <f ca="1">IF(OR(R38="",ISNA(MATCH(DATEVALUE(R$8&amp;"/"&amp;MONTH($A38)&amp;"/"&amp;Année_5),INDIRECT("Fériés!E"&amp;$AL$2&amp;":E"&amp;$AL$2+20),0))),"","Férié")</f>
        <v>Férié</v>
      </c>
      <c r="S39" s="34" t="str">
        <f ca="1">IF(OR(S38="",ISNA(MATCH(DATEVALUE(S$8&amp;"/"&amp;MONTH($A38)&amp;"/"&amp;Année_5),INDIRECT("Fériés!E"&amp;$AL$2&amp;":E"&amp;$AL$2+20),0))),"","Férié")</f>
        <v>Férié</v>
      </c>
      <c r="T39" s="34" t="str">
        <f ca="1">IF(OR(T38="",ISNA(MATCH(DATEVALUE(T$8&amp;"/"&amp;MONTH($A38)&amp;"/"&amp;Année_5),INDIRECT("Fériés!E"&amp;$AL$2&amp;":E"&amp;$AL$2+20),0))),"","Férié")</f>
        <v>Férié</v>
      </c>
      <c r="U39" s="34" t="str">
        <f ca="1">IF(OR(U38="",ISNA(MATCH(DATEVALUE(U$8&amp;"/"&amp;MONTH($A38)&amp;"/"&amp;Année_5),INDIRECT("Fériés!E"&amp;$AL$2&amp;":E"&amp;$AL$2+20),0))),"","Férié")</f>
        <v>Férié</v>
      </c>
      <c r="V39" s="34" t="str">
        <f ca="1">IF(OR(V38="",ISNA(MATCH(DATEVALUE(V$8&amp;"/"&amp;MONTH($A38)&amp;"/"&amp;Année_5),INDIRECT("Fériés!E"&amp;$AL$2&amp;":E"&amp;$AL$2+20),0))),"","Férié")</f>
        <v>Férié</v>
      </c>
      <c r="W39" s="34" t="str">
        <f ca="1">IF(OR(W38="",ISNA(MATCH(DATEVALUE(W$8&amp;"/"&amp;MONTH($A38)&amp;"/"&amp;Année_5),INDIRECT("Fériés!E"&amp;$AL$2&amp;":E"&amp;$AL$2+20),0))),"","Férié")</f>
        <v>Férié</v>
      </c>
      <c r="X39" s="34" t="str">
        <f ca="1">IF(OR(X38="",ISNA(MATCH(DATEVALUE(X$8&amp;"/"&amp;MONTH($A38)&amp;"/"&amp;Année_5),INDIRECT("Fériés!E"&amp;$AL$2&amp;":E"&amp;$AL$2+20),0))),"","Férié")</f>
        <v>Férié</v>
      </c>
      <c r="Y39" s="34" t="str">
        <f ca="1">IF(OR(Y38="",ISNA(MATCH(DATEVALUE(Y$8&amp;"/"&amp;MONTH($A38)&amp;"/"&amp;Année_5),INDIRECT("Fériés!E"&amp;$AL$2&amp;":E"&amp;$AL$2+20),0))),"","Férié")</f>
        <v>Férié</v>
      </c>
      <c r="Z39" s="34" t="str">
        <f ca="1">IF(OR(Z38="",ISNA(MATCH(DATEVALUE(Z$8&amp;"/"&amp;MONTH($A38)&amp;"/"&amp;Année_5),INDIRECT("Fériés!E"&amp;$AL$2&amp;":E"&amp;$AL$2+20),0))),"","Férié")</f>
        <v>Férié</v>
      </c>
      <c r="AA39" s="34" t="str">
        <f ca="1">IF(OR(AA38="",ISNA(MATCH(DATEVALUE(AA$8&amp;"/"&amp;MONTH($A38)&amp;"/"&amp;Année_5),INDIRECT("Fériés!E"&amp;$AL$2&amp;":E"&amp;$AL$2+20),0))),"","Férié")</f>
        <v>Férié</v>
      </c>
      <c r="AB39" s="34" t="str">
        <f ca="1">IF(OR(AB38="",ISNA(MATCH(DATEVALUE(AB$8&amp;"/"&amp;MONTH($A38)&amp;"/"&amp;Année_5),INDIRECT("Fériés!E"&amp;$AL$2&amp;":E"&amp;$AL$2+20),0))),"","Férié")</f>
        <v>Férié</v>
      </c>
      <c r="AC39" s="34" t="str">
        <f ca="1">IF(OR(AC38="",ISNA(MATCH(DATEVALUE(AC$8&amp;"/"&amp;MONTH($A38)&amp;"/"&amp;Année_5),INDIRECT("Fériés!E"&amp;$AL$2&amp;":E"&amp;$AL$2+20),0))),"","Férié")</f>
        <v>Férié</v>
      </c>
      <c r="AD39" s="34" t="str">
        <f ca="1">IF(OR(AD38="",ISNA(MATCH(DATEVALUE(AD$8&amp;"/"&amp;MONTH($A38)&amp;"/"&amp;Année_5),INDIRECT("Fériés!E"&amp;$AL$2&amp;":E"&amp;$AL$2+20),0))),"","Férié")</f>
        <v>Férié</v>
      </c>
      <c r="AE39" s="34" t="str">
        <f ca="1">IF(OR(AE38="",ISNA(MATCH(DATEVALUE(AE$8&amp;"/"&amp;MONTH($A38)&amp;"/"&amp;Année_5),INDIRECT("Fériés!E"&amp;$AL$2&amp;":E"&amp;$AL$2+20),0))),"","Férié")</f>
        <v>Férié</v>
      </c>
      <c r="AF39" s="34" t="str">
        <f ca="1">IF(OR(AF38="",ISNA(MATCH(DATEVALUE(AF$8&amp;"/"&amp;MONTH($A38)&amp;"/"&amp;Année_5),INDIRECT("Fériés!E"&amp;$AL$2&amp;":E"&amp;$AL$2+20),0))),"","Férié")</f>
        <v>Férié</v>
      </c>
      <c r="AH39" s="36"/>
      <c r="AJ39" s="36"/>
      <c r="AL39" s="36"/>
    </row>
    <row r="40" spans="1:32" ht="19.5" customHeight="1">
      <c r="A40" s="37"/>
      <c r="B40" s="34" t="str">
        <f>B39</f>
        <v>Férié</v>
      </c>
      <c r="C40" s="34" t="str">
        <f>C39</f>
        <v>Férié</v>
      </c>
      <c r="D40" s="34" t="str">
        <f>D39</f>
        <v>Férié</v>
      </c>
      <c r="E40" s="34" t="str">
        <f>E39</f>
        <v>Férié</v>
      </c>
      <c r="F40" s="34" t="str">
        <f>F39</f>
        <v>Férié</v>
      </c>
      <c r="G40" s="34" t="str">
        <f>G39</f>
        <v>Férié</v>
      </c>
      <c r="H40" s="34" t="str">
        <f>H39</f>
        <v>Férié</v>
      </c>
      <c r="I40" s="34" t="str">
        <f>I39</f>
        <v>Férié</v>
      </c>
      <c r="J40" s="34" t="str">
        <f>J39</f>
        <v>Férié</v>
      </c>
      <c r="K40" s="40" t="str">
        <f>K39</f>
        <v>Férié</v>
      </c>
      <c r="L40" s="40"/>
      <c r="M40" s="34" t="str">
        <f>M39</f>
        <v>Férié</v>
      </c>
      <c r="N40" s="34" t="str">
        <f>N39</f>
        <v>Férié</v>
      </c>
      <c r="O40" s="38"/>
      <c r="P40" s="34" t="str">
        <f>P39</f>
        <v>Férié</v>
      </c>
      <c r="Q40" s="38"/>
      <c r="R40" s="38"/>
      <c r="S40" s="38"/>
      <c r="T40" s="34"/>
      <c r="U40" s="34"/>
      <c r="V40" s="38"/>
      <c r="W40" s="38"/>
      <c r="X40" s="38"/>
      <c r="Y40" s="38"/>
      <c r="Z40" s="38"/>
      <c r="AA40" s="34"/>
      <c r="AB40" s="34"/>
      <c r="AC40" s="38"/>
      <c r="AD40" s="38"/>
      <c r="AE40" s="38"/>
      <c r="AF40" s="38"/>
    </row>
    <row r="41" spans="1:32" s="45" customFormat="1" ht="14.25" customHeight="1">
      <c r="A41" s="42"/>
      <c r="B41" s="43">
        <f>B$8</f>
        <v>1</v>
      </c>
      <c r="C41" s="44">
        <f>C$8</f>
        <v>2</v>
      </c>
      <c r="D41" s="43">
        <f>D$8</f>
        <v>3</v>
      </c>
      <c r="E41" s="44">
        <f>E$8</f>
        <v>4</v>
      </c>
      <c r="F41" s="43">
        <f>F$8</f>
        <v>5</v>
      </c>
      <c r="G41" s="44">
        <f>G$8</f>
        <v>6</v>
      </c>
      <c r="H41" s="43">
        <f>H$8</f>
        <v>7</v>
      </c>
      <c r="I41" s="44">
        <f>I$8</f>
        <v>8</v>
      </c>
      <c r="J41" s="43">
        <f>J$8</f>
        <v>9</v>
      </c>
      <c r="K41" s="44">
        <f>K$8</f>
        <v>10</v>
      </c>
      <c r="L41" s="43">
        <f>L$8</f>
        <v>11</v>
      </c>
      <c r="M41" s="44">
        <f>M$8</f>
        <v>12</v>
      </c>
      <c r="N41" s="43">
        <f>N$8</f>
        <v>13</v>
      </c>
      <c r="O41" s="44">
        <f>O$8</f>
        <v>14</v>
      </c>
      <c r="P41" s="43">
        <f>P$8</f>
        <v>15</v>
      </c>
      <c r="Q41" s="44">
        <f>Q$8</f>
        <v>16</v>
      </c>
      <c r="R41" s="43">
        <f>R$8</f>
        <v>17</v>
      </c>
      <c r="S41" s="44">
        <f>S$8</f>
        <v>18</v>
      </c>
      <c r="T41" s="43">
        <f>T$8</f>
        <v>19</v>
      </c>
      <c r="U41" s="44">
        <f>U$8</f>
        <v>20</v>
      </c>
      <c r="V41" s="43">
        <f>V$8</f>
        <v>21</v>
      </c>
      <c r="W41" s="44">
        <f>W$8</f>
        <v>22</v>
      </c>
      <c r="X41" s="43">
        <f>X$8</f>
        <v>23</v>
      </c>
      <c r="Y41" s="44">
        <f>Y$8</f>
        <v>24</v>
      </c>
      <c r="Z41" s="43">
        <f>Z$8</f>
        <v>25</v>
      </c>
      <c r="AA41" s="44">
        <f>AA$8</f>
        <v>26</v>
      </c>
      <c r="AB41" s="43">
        <f>AB$8</f>
        <v>27</v>
      </c>
      <c r="AC41" s="44">
        <f>AC$8</f>
        <v>28</v>
      </c>
      <c r="AD41" s="43">
        <f>AD$8</f>
        <v>29</v>
      </c>
      <c r="AE41" s="44">
        <f>AE$8</f>
        <v>30</v>
      </c>
      <c r="AF41" s="43">
        <f>AF$8</f>
        <v>31</v>
      </c>
    </row>
    <row r="42" spans="1:38" ht="19.5" customHeight="1">
      <c r="A42" s="33">
        <f>DATEVALUE("01/09/"&amp;Année_5)</f>
        <v>39326</v>
      </c>
      <c r="B42" s="34" t="str">
        <f>IF(ISERR(WEEKDAY(COLUMNS($B40:B40)&amp;"/"&amp;MONTH($A42)&amp;"/"&amp;Année_5,2)),"",INDEX(Références!$B$16:$B$22,MATCH(WEEKDAY(COLUMNS($B40:B40)&amp;"/"&amp;MONTH($A42)&amp;"/"&amp;Année_5,2),Références!$A$16:$A$22,0)))</f>
        <v>S</v>
      </c>
      <c r="C42" s="34" t="str">
        <f>IF(ISERR(WEEKDAY(COLUMNS($B40:C40)&amp;"/"&amp;MONTH($A42)&amp;"/"&amp;Année_5,2)),"",INDEX(Références!$B$16:$B$22,MATCH(WEEKDAY(COLUMNS($B40:C40)&amp;"/"&amp;MONTH($A42)&amp;"/"&amp;Année_5,2),Références!$A$16:$A$22,0)))</f>
        <v>D</v>
      </c>
      <c r="D42" s="34" t="str">
        <f>IF(ISERR(WEEKDAY(COLUMNS($B40:D40)&amp;"/"&amp;MONTH($A42)&amp;"/"&amp;Année_5,2)),"",INDEX(Références!$B$16:$B$22,MATCH(WEEKDAY(COLUMNS($B40:D40)&amp;"/"&amp;MONTH($A42)&amp;"/"&amp;Année_5,2),Références!$A$16:$A$22,0)))</f>
        <v>L</v>
      </c>
      <c r="E42" s="34" t="str">
        <f>IF(ISERR(WEEKDAY(COLUMNS($B40:E40)&amp;"/"&amp;MONTH($A42)&amp;"/"&amp;Année_5,2)),"",INDEX(Références!$B$16:$B$22,MATCH(WEEKDAY(COLUMNS($B40:E40)&amp;"/"&amp;MONTH($A42)&amp;"/"&amp;Année_5,2),Références!$A$16:$A$22,0)))</f>
        <v>M</v>
      </c>
      <c r="F42" s="34" t="str">
        <f>IF(ISERR(WEEKDAY(COLUMNS($B40:F40)&amp;"/"&amp;MONTH($A42)&amp;"/"&amp;Année_5,2)),"",INDEX(Références!$B$16:$B$22,MATCH(WEEKDAY(COLUMNS($B40:F40)&amp;"/"&amp;MONTH($A42)&amp;"/"&amp;Année_5,2),Références!$A$16:$A$22,0)))</f>
        <v>Me</v>
      </c>
      <c r="G42" s="34" t="str">
        <f>IF(ISERR(WEEKDAY(COLUMNS($B40:G40)&amp;"/"&amp;MONTH($A42)&amp;"/"&amp;Année_5,2)),"",INDEX(Références!$B$16:$B$22,MATCH(WEEKDAY(COLUMNS($B40:G40)&amp;"/"&amp;MONTH($A42)&amp;"/"&amp;Année_5,2),Références!$A$16:$A$22,0)))</f>
        <v>J</v>
      </c>
      <c r="H42" s="34" t="str">
        <f>IF(ISERR(WEEKDAY(COLUMNS($B40:H40)&amp;"/"&amp;MONTH($A42)&amp;"/"&amp;Année_5,2)),"",INDEX(Références!$B$16:$B$22,MATCH(WEEKDAY(COLUMNS($B40:H40)&amp;"/"&amp;MONTH($A42)&amp;"/"&amp;Année_5,2),Références!$A$16:$A$22,0)))</f>
        <v>V</v>
      </c>
      <c r="I42" s="34" t="str">
        <f>IF(ISERR(WEEKDAY(COLUMNS($B40:I40)&amp;"/"&amp;MONTH($A42)&amp;"/"&amp;Année_5,2)),"",INDEX(Références!$B$16:$B$22,MATCH(WEEKDAY(COLUMNS($B40:I40)&amp;"/"&amp;MONTH($A42)&amp;"/"&amp;Année_5,2),Références!$A$16:$A$22,0)))</f>
        <v>S</v>
      </c>
      <c r="J42" s="34" t="str">
        <f>IF(ISERR(WEEKDAY(COLUMNS($B40:J40)&amp;"/"&amp;MONTH($A42)&amp;"/"&amp;Année_5,2)),"",INDEX(Références!$B$16:$B$22,MATCH(WEEKDAY(COLUMNS($B40:J40)&amp;"/"&amp;MONTH($A42)&amp;"/"&amp;Année_5,2),Références!$A$16:$A$22,0)))</f>
        <v>D</v>
      </c>
      <c r="K42" s="34" t="str">
        <f>IF(ISERR(WEEKDAY(COLUMNS($B40:K40)&amp;"/"&amp;MONTH($A42)&amp;"/"&amp;Année_5,2)),"",INDEX(Références!$B$16:$B$22,MATCH(WEEKDAY(COLUMNS($B40:K40)&amp;"/"&amp;MONTH($A42)&amp;"/"&amp;Année_5,2),Références!$A$16:$A$22,0)))</f>
        <v>L</v>
      </c>
      <c r="L42" s="34" t="str">
        <f>IF(ISERR(WEEKDAY(COLUMNS($B40:L40)&amp;"/"&amp;MONTH($A42)&amp;"/"&amp;Année_5,2)),"",INDEX(Références!$B$16:$B$22,MATCH(WEEKDAY(COLUMNS($B40:L40)&amp;"/"&amp;MONTH($A42)&amp;"/"&amp;Année_5,2),Références!$A$16:$A$22,0)))</f>
        <v>M</v>
      </c>
      <c r="M42" s="34" t="str">
        <f>IF(ISERR(WEEKDAY(COLUMNS($B40:M40)&amp;"/"&amp;MONTH($A42)&amp;"/"&amp;Année_5,2)),"",INDEX(Références!$B$16:$B$22,MATCH(WEEKDAY(COLUMNS($B40:M40)&amp;"/"&amp;MONTH($A42)&amp;"/"&amp;Année_5,2),Références!$A$16:$A$22,0)))</f>
        <v>Me</v>
      </c>
      <c r="N42" s="34" t="str">
        <f>IF(ISERR(WEEKDAY(COLUMNS($B40:N40)&amp;"/"&amp;MONTH($A42)&amp;"/"&amp;Année_5,2)),"",INDEX(Références!$B$16:$B$22,MATCH(WEEKDAY(COLUMNS($B40:N40)&amp;"/"&amp;MONTH($A42)&amp;"/"&amp;Année_5,2),Références!$A$16:$A$22,0)))</f>
        <v>J</v>
      </c>
      <c r="O42" s="34" t="str">
        <f>IF(ISERR(WEEKDAY(COLUMNS($B40:O40)&amp;"/"&amp;MONTH($A42)&amp;"/"&amp;Année_5,2)),"",INDEX(Références!$B$16:$B$22,MATCH(WEEKDAY(COLUMNS($B40:O40)&amp;"/"&amp;MONTH($A42)&amp;"/"&amp;Année_5,2),Références!$A$16:$A$22,0)))</f>
        <v>V</v>
      </c>
      <c r="P42" s="34" t="str">
        <f>IF(ISERR(WEEKDAY(COLUMNS($B40:P40)&amp;"/"&amp;MONTH($A42)&amp;"/"&amp;Année_5,2)),"",INDEX(Références!$B$16:$B$22,MATCH(WEEKDAY(COLUMNS($B40:P40)&amp;"/"&amp;MONTH($A42)&amp;"/"&amp;Année_5,2),Références!$A$16:$A$22,0)))</f>
        <v>S</v>
      </c>
      <c r="Q42" s="34" t="str">
        <f>IF(ISERR(WEEKDAY(COLUMNS($B40:Q40)&amp;"/"&amp;MONTH($A42)&amp;"/"&amp;Année_5,2)),"",INDEX(Références!$B$16:$B$22,MATCH(WEEKDAY(COLUMNS($B40:Q40)&amp;"/"&amp;MONTH($A42)&amp;"/"&amp;Année_5,2),Références!$A$16:$A$22,0)))</f>
        <v>D</v>
      </c>
      <c r="R42" s="34" t="str">
        <f>IF(ISERR(WEEKDAY(COLUMNS($B40:R40)&amp;"/"&amp;MONTH($A42)&amp;"/"&amp;Année_5,2)),"",INDEX(Références!$B$16:$B$22,MATCH(WEEKDAY(COLUMNS($B40:R40)&amp;"/"&amp;MONTH($A42)&amp;"/"&amp;Année_5,2),Références!$A$16:$A$22,0)))</f>
        <v>L</v>
      </c>
      <c r="S42" s="34" t="str">
        <f>IF(ISERR(WEEKDAY(COLUMNS($B40:S40)&amp;"/"&amp;MONTH($A42)&amp;"/"&amp;Année_5,2)),"",INDEX(Références!$B$16:$B$22,MATCH(WEEKDAY(COLUMNS($B40:S40)&amp;"/"&amp;MONTH($A42)&amp;"/"&amp;Année_5,2),Références!$A$16:$A$22,0)))</f>
        <v>M</v>
      </c>
      <c r="T42" s="34" t="str">
        <f>IF(ISERR(WEEKDAY(COLUMNS($B40:T40)&amp;"/"&amp;MONTH($A42)&amp;"/"&amp;Année_5,2)),"",INDEX(Références!$B$16:$B$22,MATCH(WEEKDAY(COLUMNS($B40:T40)&amp;"/"&amp;MONTH($A42)&amp;"/"&amp;Année_5,2),Références!$A$16:$A$22,0)))</f>
        <v>Me</v>
      </c>
      <c r="U42" s="34" t="str">
        <f>IF(ISERR(WEEKDAY(COLUMNS($B40:U40)&amp;"/"&amp;MONTH($A42)&amp;"/"&amp;Année_5,2)),"",INDEX(Références!$B$16:$B$22,MATCH(WEEKDAY(COLUMNS($B40:U40)&amp;"/"&amp;MONTH($A42)&amp;"/"&amp;Année_5,2),Références!$A$16:$A$22,0)))</f>
        <v>J</v>
      </c>
      <c r="V42" s="34" t="str">
        <f>IF(ISERR(WEEKDAY(COLUMNS($B40:V40)&amp;"/"&amp;MONTH($A42)&amp;"/"&amp;Année_5,2)),"",INDEX(Références!$B$16:$B$22,MATCH(WEEKDAY(COLUMNS($B40:V40)&amp;"/"&amp;MONTH($A42)&amp;"/"&amp;Année_5,2),Références!$A$16:$A$22,0)))</f>
        <v>V</v>
      </c>
      <c r="W42" s="34" t="str">
        <f>IF(ISERR(WEEKDAY(COLUMNS($B40:W40)&amp;"/"&amp;MONTH($A42)&amp;"/"&amp;Année_5,2)),"",INDEX(Références!$B$16:$B$22,MATCH(WEEKDAY(COLUMNS($B40:W40)&amp;"/"&amp;MONTH($A42)&amp;"/"&amp;Année_5,2),Références!$A$16:$A$22,0)))</f>
        <v>S</v>
      </c>
      <c r="X42" s="34" t="str">
        <f>IF(ISERR(WEEKDAY(COLUMNS($B40:X40)&amp;"/"&amp;MONTH($A42)&amp;"/"&amp;Année_5,2)),"",INDEX(Références!$B$16:$B$22,MATCH(WEEKDAY(COLUMNS($B40:X40)&amp;"/"&amp;MONTH($A42)&amp;"/"&amp;Année_5,2),Références!$A$16:$A$22,0)))</f>
        <v>D</v>
      </c>
      <c r="Y42" s="34" t="str">
        <f>IF(ISERR(WEEKDAY(COLUMNS($B40:Y40)&amp;"/"&amp;MONTH($A42)&amp;"/"&amp;Année_5,2)),"",INDEX(Références!$B$16:$B$22,MATCH(WEEKDAY(COLUMNS($B40:Y40)&amp;"/"&amp;MONTH($A42)&amp;"/"&amp;Année_5,2),Références!$A$16:$A$22,0)))</f>
        <v>L</v>
      </c>
      <c r="Z42" s="34" t="str">
        <f>IF(ISERR(WEEKDAY(COLUMNS($B40:Z40)&amp;"/"&amp;MONTH($A42)&amp;"/"&amp;Année_5,2)),"",INDEX(Références!$B$16:$B$22,MATCH(WEEKDAY(COLUMNS($B40:Z40)&amp;"/"&amp;MONTH($A42)&amp;"/"&amp;Année_5,2),Références!$A$16:$A$22,0)))</f>
        <v>M</v>
      </c>
      <c r="AA42" s="34" t="str">
        <f>IF(ISERR(WEEKDAY(COLUMNS($B40:AA40)&amp;"/"&amp;MONTH($A42)&amp;"/"&amp;Année_5,2)),"",INDEX(Références!$B$16:$B$22,MATCH(WEEKDAY(COLUMNS($B40:AA40)&amp;"/"&amp;MONTH($A42)&amp;"/"&amp;Année_5,2),Références!$A$16:$A$22,0)))</f>
        <v>Me</v>
      </c>
      <c r="AB42" s="34" t="str">
        <f>IF(ISERR(WEEKDAY(COLUMNS($B40:AB40)&amp;"/"&amp;MONTH($A42)&amp;"/"&amp;Année_5,2)),"",INDEX(Références!$B$16:$B$22,MATCH(WEEKDAY(COLUMNS($B40:AB40)&amp;"/"&amp;MONTH($A42)&amp;"/"&amp;Année_5,2),Références!$A$16:$A$22,0)))</f>
        <v>J</v>
      </c>
      <c r="AC42" s="34" t="str">
        <f>IF(ISERR(WEEKDAY(COLUMNS($B40:AC40)&amp;"/"&amp;MONTH($A42)&amp;"/"&amp;Année_5,2)),"",INDEX(Références!$B$16:$B$22,MATCH(WEEKDAY(COLUMNS($B40:AC40)&amp;"/"&amp;MONTH($A42)&amp;"/"&amp;Année_5,2),Références!$A$16:$A$22,0)))</f>
        <v>V</v>
      </c>
      <c r="AD42" s="34" t="str">
        <f>IF(ISERR(WEEKDAY(COLUMNS($B40:AD40)&amp;"/"&amp;MONTH($A42)&amp;"/"&amp;Année_5,2)),"",INDEX(Références!$B$16:$B$22,MATCH(WEEKDAY(COLUMNS($B40:AD40)&amp;"/"&amp;MONTH($A42)&amp;"/"&amp;Année_5,2),Références!$A$16:$A$22,0)))</f>
        <v>S</v>
      </c>
      <c r="AE42" s="34" t="str">
        <f>IF(ISERR(WEEKDAY(COLUMNS($B40:AE40)&amp;"/"&amp;MONTH($A42)&amp;"/"&amp;Année_5,2)),"",INDEX(Références!$B$16:$B$22,MATCH(WEEKDAY(COLUMNS($B40:AE40)&amp;"/"&amp;MONTH($A42)&amp;"/"&amp;Année_5,2),Références!$A$16:$A$22,0)))</f>
        <v>D</v>
      </c>
      <c r="AF42" s="34">
        <f>IF(ISERR(WEEKDAY(COLUMNS($B40:AF40)&amp;"/"&amp;MONTH($A42)&amp;"/"&amp;Année_5,2)),"",INDEX(Références!$B$16:$B$22,MATCH(WEEKDAY(COLUMNS($B40:AF40)&amp;"/"&amp;MONTH($A42)&amp;"/"&amp;Année_5,2),Références!$A$16:$A$22,0)))</f>
      </c>
      <c r="AH42" s="34">
        <f>COUNTIF(B42:AF42,"L")+COUNTIF(B42:AF42,"M")+COUNTIF(B42:AF42,"Me")+COUNTIF(B42:AF42,"J")+COUNTIF(B42:AF42,"V")-COUNTIF(B43:AF43,"Férié")</f>
        <v>-10</v>
      </c>
      <c r="AJ42" s="34">
        <f>AH42-COUNTIF(B44:AF44,"RTT")-COUNTIF(B44:AF44,"1/2 RTT")*0.5-COUNTIF(B44:AF44,"CA")-COUNTIF(B44:AF44,"1/2 CA")*0.5</f>
        <v>-10</v>
      </c>
      <c r="AL42" s="34">
        <f>AJ42-COUNTIF(D44:AH44,"HV")-COUNTIF(D44:AH44,"1/2 HV")*0.5</f>
        <v>-10</v>
      </c>
    </row>
    <row r="43" spans="1:38" ht="12.75" customHeight="1" hidden="1">
      <c r="A43" s="35"/>
      <c r="B43" s="34" t="str">
        <f ca="1">IF(OR(B42="",ISNA(MATCH(DATEVALUE(B$8&amp;"/"&amp;MONTH($A42)&amp;"/"&amp;Année_5),INDIRECT("Fériés!E"&amp;$AL$2&amp;":E"&amp;$AL$2+20),0))),"","Férié")</f>
        <v>Férié</v>
      </c>
      <c r="C43" s="34" t="str">
        <f ca="1">IF(OR(C42="",ISNA(MATCH(DATEVALUE(C$8&amp;"/"&amp;MONTH($A42)&amp;"/"&amp;Année_5),INDIRECT("Fériés!E"&amp;$AL$2&amp;":E"&amp;$AL$2+20),0))),"","Férié")</f>
        <v>Férié</v>
      </c>
      <c r="D43" s="34" t="str">
        <f ca="1">IF(OR(D42="",ISNA(MATCH(DATEVALUE(D$8&amp;"/"&amp;MONTH($A42)&amp;"/"&amp;Année_5),INDIRECT("Fériés!E"&amp;$AL$2&amp;":E"&amp;$AL$2+20),0))),"","Férié")</f>
        <v>Férié</v>
      </c>
      <c r="E43" s="34" t="str">
        <f ca="1">IF(OR(E42="",ISNA(MATCH(DATEVALUE(E$8&amp;"/"&amp;MONTH($A42)&amp;"/"&amp;Année_5),INDIRECT("Fériés!E"&amp;$AL$2&amp;":E"&amp;$AL$2+20),0))),"","Férié")</f>
        <v>Férié</v>
      </c>
      <c r="F43" s="34" t="str">
        <f ca="1">IF(OR(F42="",ISNA(MATCH(DATEVALUE(F$8&amp;"/"&amp;MONTH($A42)&amp;"/"&amp;Année_5),INDIRECT("Fériés!E"&amp;$AL$2&amp;":E"&amp;$AL$2+20),0))),"","Férié")</f>
        <v>Férié</v>
      </c>
      <c r="G43" s="34" t="str">
        <f ca="1">IF(OR(G42="",ISNA(MATCH(DATEVALUE(G$8&amp;"/"&amp;MONTH($A42)&amp;"/"&amp;Année_5),INDIRECT("Fériés!E"&amp;$AL$2&amp;":E"&amp;$AL$2+20),0))),"","Férié")</f>
        <v>Férié</v>
      </c>
      <c r="H43" s="34" t="str">
        <f ca="1">IF(OR(H42="",ISNA(MATCH(DATEVALUE(H$8&amp;"/"&amp;MONTH($A42)&amp;"/"&amp;Année_5),INDIRECT("Fériés!E"&amp;$AL$2&amp;":E"&amp;$AL$2+20),0))),"","Férié")</f>
        <v>Férié</v>
      </c>
      <c r="I43" s="34" t="str">
        <f ca="1">IF(OR(I42="",ISNA(MATCH(DATEVALUE(I$8&amp;"/"&amp;MONTH($A42)&amp;"/"&amp;Année_5),INDIRECT("Fériés!E"&amp;$AL$2&amp;":E"&amp;$AL$2+20),0))),"","Férié")</f>
        <v>Férié</v>
      </c>
      <c r="J43" s="34" t="str">
        <f ca="1">IF(OR(J42="",ISNA(MATCH(DATEVALUE(J$8&amp;"/"&amp;MONTH($A42)&amp;"/"&amp;Année_5),INDIRECT("Fériés!E"&amp;$AL$2&amp;":E"&amp;$AL$2+20),0))),"","Férié")</f>
        <v>Férié</v>
      </c>
      <c r="K43" s="34" t="str">
        <f ca="1">IF(OR(K42="",ISNA(MATCH(DATEVALUE(K$8&amp;"/"&amp;MONTH($A42)&amp;"/"&amp;Année_5),INDIRECT("Fériés!E"&amp;$AL$2&amp;":E"&amp;$AL$2+20),0))),"","Férié")</f>
        <v>Férié</v>
      </c>
      <c r="L43" s="34" t="str">
        <f ca="1">IF(OR(L42="",ISNA(MATCH(DATEVALUE(L$8&amp;"/"&amp;MONTH($A42)&amp;"/"&amp;Année_5),INDIRECT("Fériés!E"&amp;$AL$2&amp;":E"&amp;$AL$2+20),0))),"","Férié")</f>
        <v>Férié</v>
      </c>
      <c r="M43" s="34" t="str">
        <f ca="1">IF(OR(M42="",ISNA(MATCH(DATEVALUE(M$8&amp;"/"&amp;MONTH($A42)&amp;"/"&amp;Année_5),INDIRECT("Fériés!E"&amp;$AL$2&amp;":E"&amp;$AL$2+20),0))),"","Férié")</f>
        <v>Férié</v>
      </c>
      <c r="N43" s="34" t="str">
        <f ca="1">IF(OR(N42="",ISNA(MATCH(DATEVALUE(N$8&amp;"/"&amp;MONTH($A42)&amp;"/"&amp;Année_5),INDIRECT("Fériés!E"&amp;$AL$2&amp;":E"&amp;$AL$2+20),0))),"","Férié")</f>
        <v>Férié</v>
      </c>
      <c r="O43" s="34" t="str">
        <f ca="1">IF(OR(O42="",ISNA(MATCH(DATEVALUE(O$8&amp;"/"&amp;MONTH($A42)&amp;"/"&amp;Année_5),INDIRECT("Fériés!E"&amp;$AL$2&amp;":E"&amp;$AL$2+20),0))),"","Férié")</f>
        <v>Férié</v>
      </c>
      <c r="P43" s="34" t="str">
        <f ca="1">IF(OR(P42="",ISNA(MATCH(DATEVALUE(P$8&amp;"/"&amp;MONTH($A42)&amp;"/"&amp;Année_5),INDIRECT("Fériés!E"&amp;$AL$2&amp;":E"&amp;$AL$2+20),0))),"","Férié")</f>
        <v>Férié</v>
      </c>
      <c r="Q43" s="34" t="str">
        <f ca="1">IF(OR(Q42="",ISNA(MATCH(DATEVALUE(Q$8&amp;"/"&amp;MONTH($A42)&amp;"/"&amp;Année_5),INDIRECT("Fériés!E"&amp;$AL$2&amp;":E"&amp;$AL$2+20),0))),"","Férié")</f>
        <v>Férié</v>
      </c>
      <c r="R43" s="34" t="str">
        <f ca="1">IF(OR(R42="",ISNA(MATCH(DATEVALUE(R$8&amp;"/"&amp;MONTH($A42)&amp;"/"&amp;Année_5),INDIRECT("Fériés!E"&amp;$AL$2&amp;":E"&amp;$AL$2+20),0))),"","Férié")</f>
        <v>Férié</v>
      </c>
      <c r="S43" s="34" t="str">
        <f ca="1">IF(OR(S42="",ISNA(MATCH(DATEVALUE(S$8&amp;"/"&amp;MONTH($A42)&amp;"/"&amp;Année_5),INDIRECT("Fériés!E"&amp;$AL$2&amp;":E"&amp;$AL$2+20),0))),"","Férié")</f>
        <v>Férié</v>
      </c>
      <c r="T43" s="34" t="str">
        <f ca="1">IF(OR(T42="",ISNA(MATCH(DATEVALUE(T$8&amp;"/"&amp;MONTH($A42)&amp;"/"&amp;Année_5),INDIRECT("Fériés!E"&amp;$AL$2&amp;":E"&amp;$AL$2+20),0))),"","Férié")</f>
        <v>Férié</v>
      </c>
      <c r="U43" s="34" t="str">
        <f ca="1">IF(OR(U42="",ISNA(MATCH(DATEVALUE(U$8&amp;"/"&amp;MONTH($A42)&amp;"/"&amp;Année_5),INDIRECT("Fériés!E"&amp;$AL$2&amp;":E"&amp;$AL$2+20),0))),"","Férié")</f>
        <v>Férié</v>
      </c>
      <c r="V43" s="34" t="str">
        <f ca="1">IF(OR(V42="",ISNA(MATCH(DATEVALUE(V$8&amp;"/"&amp;MONTH($A42)&amp;"/"&amp;Année_5),INDIRECT("Fériés!E"&amp;$AL$2&amp;":E"&amp;$AL$2+20),0))),"","Férié")</f>
        <v>Férié</v>
      </c>
      <c r="W43" s="34" t="str">
        <f ca="1">IF(OR(W42="",ISNA(MATCH(DATEVALUE(W$8&amp;"/"&amp;MONTH($A42)&amp;"/"&amp;Année_5),INDIRECT("Fériés!E"&amp;$AL$2&amp;":E"&amp;$AL$2+20),0))),"","Férié")</f>
        <v>Férié</v>
      </c>
      <c r="X43" s="34" t="str">
        <f ca="1">IF(OR(X42="",ISNA(MATCH(DATEVALUE(X$8&amp;"/"&amp;MONTH($A42)&amp;"/"&amp;Année_5),INDIRECT("Fériés!E"&amp;$AL$2&amp;":E"&amp;$AL$2+20),0))),"","Férié")</f>
        <v>Férié</v>
      </c>
      <c r="Y43" s="34" t="str">
        <f ca="1">IF(OR(Y42="",ISNA(MATCH(DATEVALUE(Y$8&amp;"/"&amp;MONTH($A42)&amp;"/"&amp;Année_5),INDIRECT("Fériés!E"&amp;$AL$2&amp;":E"&amp;$AL$2+20),0))),"","Férié")</f>
        <v>Férié</v>
      </c>
      <c r="Z43" s="34" t="str">
        <f ca="1">IF(OR(Z42="",ISNA(MATCH(DATEVALUE(Z$8&amp;"/"&amp;MONTH($A42)&amp;"/"&amp;Année_5),INDIRECT("Fériés!E"&amp;$AL$2&amp;":E"&amp;$AL$2+20),0))),"","Férié")</f>
        <v>Férié</v>
      </c>
      <c r="AA43" s="34" t="str">
        <f ca="1">IF(OR(AA42="",ISNA(MATCH(DATEVALUE(AA$8&amp;"/"&amp;MONTH($A42)&amp;"/"&amp;Année_5),INDIRECT("Fériés!E"&amp;$AL$2&amp;":E"&amp;$AL$2+20),0))),"","Férié")</f>
        <v>Férié</v>
      </c>
      <c r="AB43" s="34" t="str">
        <f ca="1">IF(OR(AB42="",ISNA(MATCH(DATEVALUE(AB$8&amp;"/"&amp;MONTH($A42)&amp;"/"&amp;Année_5),INDIRECT("Fériés!E"&amp;$AL$2&amp;":E"&amp;$AL$2+20),0))),"","Férié")</f>
        <v>Férié</v>
      </c>
      <c r="AC43" s="34" t="str">
        <f ca="1">IF(OR(AC42="",ISNA(MATCH(DATEVALUE(AC$8&amp;"/"&amp;MONTH($A42)&amp;"/"&amp;Année_5),INDIRECT("Fériés!E"&amp;$AL$2&amp;":E"&amp;$AL$2+20),0))),"","Férié")</f>
        <v>Férié</v>
      </c>
      <c r="AD43" s="34" t="str">
        <f ca="1">IF(OR(AD42="",ISNA(MATCH(DATEVALUE(AD$8&amp;"/"&amp;MONTH($A42)&amp;"/"&amp;Année_5),INDIRECT("Fériés!E"&amp;$AL$2&amp;":E"&amp;$AL$2+20),0))),"","Férié")</f>
        <v>Férié</v>
      </c>
      <c r="AE43" s="34" t="str">
        <f ca="1">IF(OR(AE42="",ISNA(MATCH(DATEVALUE(AE$8&amp;"/"&amp;MONTH($A42)&amp;"/"&amp;Année_5),INDIRECT("Fériés!E"&amp;$AL$2&amp;":E"&amp;$AL$2+20),0))),"","Férié")</f>
        <v>Férié</v>
      </c>
      <c r="AF43" s="34">
        <f ca="1">IF(OR(AF42="",ISNA(MATCH(DATEVALUE(AF$8&amp;"/"&amp;MONTH($A42)&amp;"/"&amp;Année_5),INDIRECT("Fériés!E"&amp;$AL$2&amp;":E"&amp;$AL$2+20),0))),"","Férié")</f>
      </c>
      <c r="AH43" s="36"/>
      <c r="AJ43" s="36"/>
      <c r="AL43" s="36"/>
    </row>
    <row r="44" spans="1:32" ht="19.5" customHeight="1">
      <c r="A44" s="50"/>
      <c r="B44" s="38"/>
      <c r="C44" s="34"/>
      <c r="D44" s="34"/>
      <c r="E44" s="38"/>
      <c r="F44" s="34"/>
      <c r="G44" s="34"/>
      <c r="H44" s="34"/>
      <c r="I44" s="40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8"/>
      <c r="W44" s="34"/>
      <c r="X44" s="34"/>
      <c r="Y44" s="34"/>
      <c r="Z44" s="38"/>
      <c r="AA44" s="34"/>
      <c r="AB44" s="34"/>
      <c r="AC44" s="40"/>
      <c r="AD44" s="34" t="str">
        <f>AD43</f>
        <v>Férié</v>
      </c>
      <c r="AE44" s="34" t="str">
        <f>AE43</f>
        <v>Férié</v>
      </c>
      <c r="AF44" s="34">
        <f>AF43</f>
      </c>
    </row>
    <row r="45" spans="1:32" s="45" customFormat="1" ht="14.25" customHeight="1">
      <c r="A45" s="42"/>
      <c r="B45" s="43">
        <f>B$8</f>
        <v>1</v>
      </c>
      <c r="C45" s="44">
        <f>C$8</f>
        <v>2</v>
      </c>
      <c r="D45" s="43">
        <f>D$8</f>
        <v>3</v>
      </c>
      <c r="E45" s="44">
        <f>E$8</f>
        <v>4</v>
      </c>
      <c r="F45" s="43">
        <f>F$8</f>
        <v>5</v>
      </c>
      <c r="G45" s="44">
        <f>G$8</f>
        <v>6</v>
      </c>
      <c r="H45" s="43">
        <f>H$8</f>
        <v>7</v>
      </c>
      <c r="I45" s="44">
        <f>I$8</f>
        <v>8</v>
      </c>
      <c r="J45" s="43">
        <f>J$8</f>
        <v>9</v>
      </c>
      <c r="K45" s="44">
        <f>K$8</f>
        <v>10</v>
      </c>
      <c r="L45" s="43">
        <f>L$8</f>
        <v>11</v>
      </c>
      <c r="M45" s="44">
        <f>M$8</f>
        <v>12</v>
      </c>
      <c r="N45" s="43">
        <f>N$8</f>
        <v>13</v>
      </c>
      <c r="O45" s="44">
        <f>O$8</f>
        <v>14</v>
      </c>
      <c r="P45" s="43">
        <f>P$8</f>
        <v>15</v>
      </c>
      <c r="Q45" s="44">
        <f>Q$8</f>
        <v>16</v>
      </c>
      <c r="R45" s="43">
        <f>R$8</f>
        <v>17</v>
      </c>
      <c r="S45" s="44">
        <f>S$8</f>
        <v>18</v>
      </c>
      <c r="T45" s="43">
        <f>T$8</f>
        <v>19</v>
      </c>
      <c r="U45" s="44">
        <f>U$8</f>
        <v>20</v>
      </c>
      <c r="V45" s="43">
        <f>V$8</f>
        <v>21</v>
      </c>
      <c r="W45" s="44">
        <f>W$8</f>
        <v>22</v>
      </c>
      <c r="X45" s="43">
        <f>X$8</f>
        <v>23</v>
      </c>
      <c r="Y45" s="44">
        <f>Y$8</f>
        <v>24</v>
      </c>
      <c r="Z45" s="43">
        <f>Z$8</f>
        <v>25</v>
      </c>
      <c r="AA45" s="44">
        <f>AA$8</f>
        <v>26</v>
      </c>
      <c r="AB45" s="43">
        <f>AB$8</f>
        <v>27</v>
      </c>
      <c r="AC45" s="44">
        <f>AC$8</f>
        <v>28</v>
      </c>
      <c r="AD45" s="43">
        <f>AD$8</f>
        <v>29</v>
      </c>
      <c r="AE45" s="44">
        <f>AE$8</f>
        <v>30</v>
      </c>
      <c r="AF45" s="43">
        <f>AF$8</f>
        <v>31</v>
      </c>
    </row>
    <row r="46" spans="1:38" ht="19.5" customHeight="1">
      <c r="A46" s="33">
        <f>DATEVALUE("01/10/"&amp;Année_5)</f>
        <v>39356</v>
      </c>
      <c r="B46" s="34" t="str">
        <f>IF(ISERR(WEEKDAY(COLUMNS($B44:B44)&amp;"/"&amp;MONTH($A46)&amp;"/"&amp;Année_5,2)),"",INDEX(Références!$B$16:$B$22,MATCH(WEEKDAY(COLUMNS($B44:B44)&amp;"/"&amp;MONTH($A46)&amp;"/"&amp;Année_5,2),Références!$A$16:$A$22,0)))</f>
        <v>L</v>
      </c>
      <c r="C46" s="34" t="str">
        <f>IF(ISERR(WEEKDAY(COLUMNS($B44:C44)&amp;"/"&amp;MONTH($A46)&amp;"/"&amp;Année_5,2)),"",INDEX(Références!$B$16:$B$22,MATCH(WEEKDAY(COLUMNS($B44:C44)&amp;"/"&amp;MONTH($A46)&amp;"/"&amp;Année_5,2),Références!$A$16:$A$22,0)))</f>
        <v>M</v>
      </c>
      <c r="D46" s="34" t="str">
        <f>IF(ISERR(WEEKDAY(COLUMNS($B44:D44)&amp;"/"&amp;MONTH($A46)&amp;"/"&amp;Année_5,2)),"",INDEX(Références!$B$16:$B$22,MATCH(WEEKDAY(COLUMNS($B44:D44)&amp;"/"&amp;MONTH($A46)&amp;"/"&amp;Année_5,2),Références!$A$16:$A$22,0)))</f>
        <v>Me</v>
      </c>
      <c r="E46" s="34" t="str">
        <f>IF(ISERR(WEEKDAY(COLUMNS($B44:E44)&amp;"/"&amp;MONTH($A46)&amp;"/"&amp;Année_5,2)),"",INDEX(Références!$B$16:$B$22,MATCH(WEEKDAY(COLUMNS($B44:E44)&amp;"/"&amp;MONTH($A46)&amp;"/"&amp;Année_5,2),Références!$A$16:$A$22,0)))</f>
        <v>J</v>
      </c>
      <c r="F46" s="34" t="str">
        <f>IF(ISERR(WEEKDAY(COLUMNS($B44:F44)&amp;"/"&amp;MONTH($A46)&amp;"/"&amp;Année_5,2)),"",INDEX(Références!$B$16:$B$22,MATCH(WEEKDAY(COLUMNS($B44:F44)&amp;"/"&amp;MONTH($A46)&amp;"/"&amp;Année_5,2),Références!$A$16:$A$22,0)))</f>
        <v>V</v>
      </c>
      <c r="G46" s="34" t="str">
        <f>IF(ISERR(WEEKDAY(COLUMNS($B44:G44)&amp;"/"&amp;MONTH($A46)&amp;"/"&amp;Année_5,2)),"",INDEX(Références!$B$16:$B$22,MATCH(WEEKDAY(COLUMNS($B44:G44)&amp;"/"&amp;MONTH($A46)&amp;"/"&amp;Année_5,2),Références!$A$16:$A$22,0)))</f>
        <v>S</v>
      </c>
      <c r="H46" s="34" t="str">
        <f>IF(ISERR(WEEKDAY(COLUMNS($B44:H44)&amp;"/"&amp;MONTH($A46)&amp;"/"&amp;Année_5,2)),"",INDEX(Références!$B$16:$B$22,MATCH(WEEKDAY(COLUMNS($B44:H44)&amp;"/"&amp;MONTH($A46)&amp;"/"&amp;Année_5,2),Références!$A$16:$A$22,0)))</f>
        <v>D</v>
      </c>
      <c r="I46" s="34" t="str">
        <f>IF(ISERR(WEEKDAY(COLUMNS($B44:I44)&amp;"/"&amp;MONTH($A46)&amp;"/"&amp;Année_5,2)),"",INDEX(Références!$B$16:$B$22,MATCH(WEEKDAY(COLUMNS($B44:I44)&amp;"/"&amp;MONTH($A46)&amp;"/"&amp;Année_5,2),Références!$A$16:$A$22,0)))</f>
        <v>L</v>
      </c>
      <c r="J46" s="34" t="str">
        <f>IF(ISERR(WEEKDAY(COLUMNS($B44:J44)&amp;"/"&amp;MONTH($A46)&amp;"/"&amp;Année_5,2)),"",INDEX(Références!$B$16:$B$22,MATCH(WEEKDAY(COLUMNS($B44:J44)&amp;"/"&amp;MONTH($A46)&amp;"/"&amp;Année_5,2),Références!$A$16:$A$22,0)))</f>
        <v>M</v>
      </c>
      <c r="K46" s="34" t="str">
        <f>IF(ISERR(WEEKDAY(COLUMNS($B44:K44)&amp;"/"&amp;MONTH($A46)&amp;"/"&amp;Année_5,2)),"",INDEX(Références!$B$16:$B$22,MATCH(WEEKDAY(COLUMNS($B44:K44)&amp;"/"&amp;MONTH($A46)&amp;"/"&amp;Année_5,2),Références!$A$16:$A$22,0)))</f>
        <v>Me</v>
      </c>
      <c r="L46" s="34" t="str">
        <f>IF(ISERR(WEEKDAY(COLUMNS($B44:L44)&amp;"/"&amp;MONTH($A46)&amp;"/"&amp;Année_5,2)),"",INDEX(Références!$B$16:$B$22,MATCH(WEEKDAY(COLUMNS($B44:L44)&amp;"/"&amp;MONTH($A46)&amp;"/"&amp;Année_5,2),Références!$A$16:$A$22,0)))</f>
        <v>J</v>
      </c>
      <c r="M46" s="34" t="str">
        <f>IF(ISERR(WEEKDAY(COLUMNS($B44:M44)&amp;"/"&amp;MONTH($A46)&amp;"/"&amp;Année_5,2)),"",INDEX(Références!$B$16:$B$22,MATCH(WEEKDAY(COLUMNS($B44:M44)&amp;"/"&amp;MONTH($A46)&amp;"/"&amp;Année_5,2),Références!$A$16:$A$22,0)))</f>
        <v>V</v>
      </c>
      <c r="N46" s="34" t="str">
        <f>IF(ISERR(WEEKDAY(COLUMNS($B44:N44)&amp;"/"&amp;MONTH($A46)&amp;"/"&amp;Année_5,2)),"",INDEX(Références!$B$16:$B$22,MATCH(WEEKDAY(COLUMNS($B44:N44)&amp;"/"&amp;MONTH($A46)&amp;"/"&amp;Année_5,2),Références!$A$16:$A$22,0)))</f>
        <v>S</v>
      </c>
      <c r="O46" s="34" t="str">
        <f>IF(ISERR(WEEKDAY(COLUMNS($B44:O44)&amp;"/"&amp;MONTH($A46)&amp;"/"&amp;Année_5,2)),"",INDEX(Références!$B$16:$B$22,MATCH(WEEKDAY(COLUMNS($B44:O44)&amp;"/"&amp;MONTH($A46)&amp;"/"&amp;Année_5,2),Références!$A$16:$A$22,0)))</f>
        <v>D</v>
      </c>
      <c r="P46" s="34" t="str">
        <f>IF(ISERR(WEEKDAY(COLUMNS($B44:P44)&amp;"/"&amp;MONTH($A46)&amp;"/"&amp;Année_5,2)),"",INDEX(Références!$B$16:$B$22,MATCH(WEEKDAY(COLUMNS($B44:P44)&amp;"/"&amp;MONTH($A46)&amp;"/"&amp;Année_5,2),Références!$A$16:$A$22,0)))</f>
        <v>L</v>
      </c>
      <c r="Q46" s="34" t="str">
        <f>IF(ISERR(WEEKDAY(COLUMNS($B44:Q44)&amp;"/"&amp;MONTH($A46)&amp;"/"&amp;Année_5,2)),"",INDEX(Références!$B$16:$B$22,MATCH(WEEKDAY(COLUMNS($B44:Q44)&amp;"/"&amp;MONTH($A46)&amp;"/"&amp;Année_5,2),Références!$A$16:$A$22,0)))</f>
        <v>M</v>
      </c>
      <c r="R46" s="34" t="str">
        <f>IF(ISERR(WEEKDAY(COLUMNS($B44:R44)&amp;"/"&amp;MONTH($A46)&amp;"/"&amp;Année_5,2)),"",INDEX(Références!$B$16:$B$22,MATCH(WEEKDAY(COLUMNS($B44:R44)&amp;"/"&amp;MONTH($A46)&amp;"/"&amp;Année_5,2),Références!$A$16:$A$22,0)))</f>
        <v>Me</v>
      </c>
      <c r="S46" s="34" t="str">
        <f>IF(ISERR(WEEKDAY(COLUMNS($B44:S44)&amp;"/"&amp;MONTH($A46)&amp;"/"&amp;Année_5,2)),"",INDEX(Références!$B$16:$B$22,MATCH(WEEKDAY(COLUMNS($B44:S44)&amp;"/"&amp;MONTH($A46)&amp;"/"&amp;Année_5,2),Références!$A$16:$A$22,0)))</f>
        <v>J</v>
      </c>
      <c r="T46" s="34" t="str">
        <f>IF(ISERR(WEEKDAY(COLUMNS($B44:T44)&amp;"/"&amp;MONTH($A46)&amp;"/"&amp;Année_5,2)),"",INDEX(Références!$B$16:$B$22,MATCH(WEEKDAY(COLUMNS($B44:T44)&amp;"/"&amp;MONTH($A46)&amp;"/"&amp;Année_5,2),Références!$A$16:$A$22,0)))</f>
        <v>V</v>
      </c>
      <c r="U46" s="34" t="str">
        <f>IF(ISERR(WEEKDAY(COLUMNS($B44:U44)&amp;"/"&amp;MONTH($A46)&amp;"/"&amp;Année_5,2)),"",INDEX(Références!$B$16:$B$22,MATCH(WEEKDAY(COLUMNS($B44:U44)&amp;"/"&amp;MONTH($A46)&amp;"/"&amp;Année_5,2),Références!$A$16:$A$22,0)))</f>
        <v>S</v>
      </c>
      <c r="V46" s="34" t="str">
        <f>IF(ISERR(WEEKDAY(COLUMNS($B44:V44)&amp;"/"&amp;MONTH($A46)&amp;"/"&amp;Année_5,2)),"",INDEX(Références!$B$16:$B$22,MATCH(WEEKDAY(COLUMNS($B44:V44)&amp;"/"&amp;MONTH($A46)&amp;"/"&amp;Année_5,2),Références!$A$16:$A$22,0)))</f>
        <v>D</v>
      </c>
      <c r="W46" s="34" t="str">
        <f>IF(ISERR(WEEKDAY(COLUMNS($B44:W44)&amp;"/"&amp;MONTH($A46)&amp;"/"&amp;Année_5,2)),"",INDEX(Références!$B$16:$B$22,MATCH(WEEKDAY(COLUMNS($B44:W44)&amp;"/"&amp;MONTH($A46)&amp;"/"&amp;Année_5,2),Références!$A$16:$A$22,0)))</f>
        <v>L</v>
      </c>
      <c r="X46" s="34" t="str">
        <f>IF(ISERR(WEEKDAY(COLUMNS($B44:X44)&amp;"/"&amp;MONTH($A46)&amp;"/"&amp;Année_5,2)),"",INDEX(Références!$B$16:$B$22,MATCH(WEEKDAY(COLUMNS($B44:X44)&amp;"/"&amp;MONTH($A46)&amp;"/"&amp;Année_5,2),Références!$A$16:$A$22,0)))</f>
        <v>M</v>
      </c>
      <c r="Y46" s="34" t="str">
        <f>IF(ISERR(WEEKDAY(COLUMNS($B44:Y44)&amp;"/"&amp;MONTH($A46)&amp;"/"&amp;Année_5,2)),"",INDEX(Références!$B$16:$B$22,MATCH(WEEKDAY(COLUMNS($B44:Y44)&amp;"/"&amp;MONTH($A46)&amp;"/"&amp;Année_5,2),Références!$A$16:$A$22,0)))</f>
        <v>Me</v>
      </c>
      <c r="Z46" s="34" t="str">
        <f>IF(ISERR(WEEKDAY(COLUMNS($B44:Z44)&amp;"/"&amp;MONTH($A46)&amp;"/"&amp;Année_5,2)),"",INDEX(Références!$B$16:$B$22,MATCH(WEEKDAY(COLUMNS($B44:Z44)&amp;"/"&amp;MONTH($A46)&amp;"/"&amp;Année_5,2),Références!$A$16:$A$22,0)))</f>
        <v>J</v>
      </c>
      <c r="AA46" s="34" t="str">
        <f>IF(ISERR(WEEKDAY(COLUMNS($B44:AA44)&amp;"/"&amp;MONTH($A46)&amp;"/"&amp;Année_5,2)),"",INDEX(Références!$B$16:$B$22,MATCH(WEEKDAY(COLUMNS($B44:AA44)&amp;"/"&amp;MONTH($A46)&amp;"/"&amp;Année_5,2),Références!$A$16:$A$22,0)))</f>
        <v>V</v>
      </c>
      <c r="AB46" s="34" t="str">
        <f>IF(ISERR(WEEKDAY(COLUMNS($B44:AB44)&amp;"/"&amp;MONTH($A46)&amp;"/"&amp;Année_5,2)),"",INDEX(Références!$B$16:$B$22,MATCH(WEEKDAY(COLUMNS($B44:AB44)&amp;"/"&amp;MONTH($A46)&amp;"/"&amp;Année_5,2),Références!$A$16:$A$22,0)))</f>
        <v>S</v>
      </c>
      <c r="AC46" s="34" t="str">
        <f>IF(ISERR(WEEKDAY(COLUMNS($B44:AC44)&amp;"/"&amp;MONTH($A46)&amp;"/"&amp;Année_5,2)),"",INDEX(Références!$B$16:$B$22,MATCH(WEEKDAY(COLUMNS($B44:AC44)&amp;"/"&amp;MONTH($A46)&amp;"/"&amp;Année_5,2),Références!$A$16:$A$22,0)))</f>
        <v>D</v>
      </c>
      <c r="AD46" s="34" t="str">
        <f>IF(ISERR(WEEKDAY(COLUMNS($B44:AD44)&amp;"/"&amp;MONTH($A46)&amp;"/"&amp;Année_5,2)),"",INDEX(Références!$B$16:$B$22,MATCH(WEEKDAY(COLUMNS($B44:AD44)&amp;"/"&amp;MONTH($A46)&amp;"/"&amp;Année_5,2),Références!$A$16:$A$22,0)))</f>
        <v>L</v>
      </c>
      <c r="AE46" s="34" t="str">
        <f>IF(ISERR(WEEKDAY(COLUMNS($B44:AE44)&amp;"/"&amp;MONTH($A46)&amp;"/"&amp;Année_5,2)),"",INDEX(Références!$B$16:$B$22,MATCH(WEEKDAY(COLUMNS($B44:AE44)&amp;"/"&amp;MONTH($A46)&amp;"/"&amp;Année_5,2),Références!$A$16:$A$22,0)))</f>
        <v>M</v>
      </c>
      <c r="AF46" s="34" t="str">
        <f>IF(ISERR(WEEKDAY(COLUMNS($B44:AF44)&amp;"/"&amp;MONTH($A46)&amp;"/"&amp;Année_5,2)),"",INDEX(Références!$B$16:$B$22,MATCH(WEEKDAY(COLUMNS($B44:AF44)&amp;"/"&amp;MONTH($A46)&amp;"/"&amp;Année_5,2),Références!$A$16:$A$22,0)))</f>
        <v>Me</v>
      </c>
      <c r="AH46" s="34">
        <f>COUNTIF(B46:AF46,"L")+COUNTIF(B46:AF46,"M")+COUNTIF(B46:AF46,"Me")+COUNTIF(B46:AF46,"J")+COUNTIF(B46:AF46,"V")-COUNTIF(B47:AF47,"Férié")</f>
        <v>-8</v>
      </c>
      <c r="AJ46" s="34">
        <f>AH46-COUNTIF(B48:AF48,"RTT")-COUNTIF(B48:AF48,"1/2 RTT")*0.5-COUNTIF(B48:AF48,"CA")-COUNTIF(B48:AF48,"1/2 CA")*0.5</f>
        <v>-8</v>
      </c>
      <c r="AL46" s="34">
        <f>AJ46-COUNTIF(D48:AH48,"HV")-COUNTIF(D48:AH48,"1/2 HV")*0.5</f>
        <v>-8</v>
      </c>
    </row>
    <row r="47" spans="1:38" ht="12.75" customHeight="1" hidden="1">
      <c r="A47" s="35"/>
      <c r="B47" s="34" t="str">
        <f ca="1">IF(OR(B46="",ISNA(MATCH(DATEVALUE(B$8&amp;"/"&amp;MONTH($A46)&amp;"/"&amp;Année_5),INDIRECT("Fériés!E"&amp;$AL$2&amp;":E"&amp;$AL$2+20),0))),"","Férié")</f>
        <v>Férié</v>
      </c>
      <c r="C47" s="34" t="str">
        <f ca="1">IF(OR(C46="",ISNA(MATCH(DATEVALUE(C$8&amp;"/"&amp;MONTH($A46)&amp;"/"&amp;Année_5),INDIRECT("Fériés!E"&amp;$AL$2&amp;":E"&amp;$AL$2+20),0))),"","Férié")</f>
        <v>Férié</v>
      </c>
      <c r="D47" s="34" t="str">
        <f ca="1">IF(OR(D46="",ISNA(MATCH(DATEVALUE(D$8&amp;"/"&amp;MONTH($A46)&amp;"/"&amp;Année_5),INDIRECT("Fériés!E"&amp;$AL$2&amp;":E"&amp;$AL$2+20),0))),"","Férié")</f>
        <v>Férié</v>
      </c>
      <c r="E47" s="34" t="str">
        <f ca="1">IF(OR(E46="",ISNA(MATCH(DATEVALUE(E$8&amp;"/"&amp;MONTH($A46)&amp;"/"&amp;Année_5),INDIRECT("Fériés!E"&amp;$AL$2&amp;":E"&amp;$AL$2+20),0))),"","Férié")</f>
        <v>Férié</v>
      </c>
      <c r="F47" s="34" t="str">
        <f ca="1">IF(OR(F46="",ISNA(MATCH(DATEVALUE(F$8&amp;"/"&amp;MONTH($A46)&amp;"/"&amp;Année_5),INDIRECT("Fériés!E"&amp;$AL$2&amp;":E"&amp;$AL$2+20),0))),"","Férié")</f>
        <v>Férié</v>
      </c>
      <c r="G47" s="34" t="str">
        <f ca="1">IF(OR(G46="",ISNA(MATCH(DATEVALUE(G$8&amp;"/"&amp;MONTH($A46)&amp;"/"&amp;Année_5),INDIRECT("Fériés!E"&amp;$AL$2&amp;":E"&amp;$AL$2+20),0))),"","Férié")</f>
        <v>Férié</v>
      </c>
      <c r="H47" s="34" t="str">
        <f ca="1">IF(OR(H46="",ISNA(MATCH(DATEVALUE(H$8&amp;"/"&amp;MONTH($A46)&amp;"/"&amp;Année_5),INDIRECT("Fériés!E"&amp;$AL$2&amp;":E"&amp;$AL$2+20),0))),"","Férié")</f>
        <v>Férié</v>
      </c>
      <c r="I47" s="34" t="str">
        <f ca="1">IF(OR(I46="",ISNA(MATCH(DATEVALUE(I$8&amp;"/"&amp;MONTH($A46)&amp;"/"&amp;Année_5),INDIRECT("Fériés!E"&amp;$AL$2&amp;":E"&amp;$AL$2+20),0))),"","Férié")</f>
        <v>Férié</v>
      </c>
      <c r="J47" s="34" t="str">
        <f ca="1">IF(OR(J46="",ISNA(MATCH(DATEVALUE(J$8&amp;"/"&amp;MONTH($A46)&amp;"/"&amp;Année_5),INDIRECT("Fériés!E"&amp;$AL$2&amp;":E"&amp;$AL$2+20),0))),"","Férié")</f>
        <v>Férié</v>
      </c>
      <c r="K47" s="34" t="str">
        <f ca="1">IF(OR(K46="",ISNA(MATCH(DATEVALUE(K$8&amp;"/"&amp;MONTH($A46)&amp;"/"&amp;Année_5),INDIRECT("Fériés!E"&amp;$AL$2&amp;":E"&amp;$AL$2+20),0))),"","Férié")</f>
        <v>Férié</v>
      </c>
      <c r="L47" s="34" t="str">
        <f ca="1">IF(OR(L46="",ISNA(MATCH(DATEVALUE(L$8&amp;"/"&amp;MONTH($A46)&amp;"/"&amp;Année_5),INDIRECT("Fériés!E"&amp;$AL$2&amp;":E"&amp;$AL$2+20),0))),"","Férié")</f>
        <v>Férié</v>
      </c>
      <c r="M47" s="34" t="str">
        <f ca="1">IF(OR(M46="",ISNA(MATCH(DATEVALUE(M$8&amp;"/"&amp;MONTH($A46)&amp;"/"&amp;Année_5),INDIRECT("Fériés!E"&amp;$AL$2&amp;":E"&amp;$AL$2+20),0))),"","Férié")</f>
        <v>Férié</v>
      </c>
      <c r="N47" s="34" t="str">
        <f ca="1">IF(OR(N46="",ISNA(MATCH(DATEVALUE(N$8&amp;"/"&amp;MONTH($A46)&amp;"/"&amp;Année_5),INDIRECT("Fériés!E"&amp;$AL$2&amp;":E"&amp;$AL$2+20),0))),"","Férié")</f>
        <v>Férié</v>
      </c>
      <c r="O47" s="34" t="str">
        <f ca="1">IF(OR(O46="",ISNA(MATCH(DATEVALUE(O$8&amp;"/"&amp;MONTH($A46)&amp;"/"&amp;Année_5),INDIRECT("Fériés!E"&amp;$AL$2&amp;":E"&amp;$AL$2+20),0))),"","Férié")</f>
        <v>Férié</v>
      </c>
      <c r="P47" s="34" t="str">
        <f ca="1">IF(OR(P46="",ISNA(MATCH(DATEVALUE(P$8&amp;"/"&amp;MONTH($A46)&amp;"/"&amp;Année_5),INDIRECT("Fériés!E"&amp;$AL$2&amp;":E"&amp;$AL$2+20),0))),"","Férié")</f>
        <v>Férié</v>
      </c>
      <c r="Q47" s="34" t="str">
        <f ca="1">IF(OR(Q46="",ISNA(MATCH(DATEVALUE(Q$8&amp;"/"&amp;MONTH($A46)&amp;"/"&amp;Année_5),INDIRECT("Fériés!E"&amp;$AL$2&amp;":E"&amp;$AL$2+20),0))),"","Férié")</f>
        <v>Férié</v>
      </c>
      <c r="R47" s="34" t="str">
        <f ca="1">IF(OR(R46="",ISNA(MATCH(DATEVALUE(R$8&amp;"/"&amp;MONTH($A46)&amp;"/"&amp;Année_5),INDIRECT("Fériés!E"&amp;$AL$2&amp;":E"&amp;$AL$2+20),0))),"","Férié")</f>
        <v>Férié</v>
      </c>
      <c r="S47" s="34" t="str">
        <f ca="1">IF(OR(S46="",ISNA(MATCH(DATEVALUE(S$8&amp;"/"&amp;MONTH($A46)&amp;"/"&amp;Année_5),INDIRECT("Fériés!E"&amp;$AL$2&amp;":E"&amp;$AL$2+20),0))),"","Férié")</f>
        <v>Férié</v>
      </c>
      <c r="T47" s="34" t="str">
        <f ca="1">IF(OR(T46="",ISNA(MATCH(DATEVALUE(T$8&amp;"/"&amp;MONTH($A46)&amp;"/"&amp;Année_5),INDIRECT("Fériés!E"&amp;$AL$2&amp;":E"&amp;$AL$2+20),0))),"","Férié")</f>
        <v>Férié</v>
      </c>
      <c r="U47" s="34" t="str">
        <f ca="1">IF(OR(U46="",ISNA(MATCH(DATEVALUE(U$8&amp;"/"&amp;MONTH($A46)&amp;"/"&amp;Année_5),INDIRECT("Fériés!E"&amp;$AL$2&amp;":E"&amp;$AL$2+20),0))),"","Férié")</f>
        <v>Férié</v>
      </c>
      <c r="V47" s="34" t="str">
        <f ca="1">IF(OR(V46="",ISNA(MATCH(DATEVALUE(V$8&amp;"/"&amp;MONTH($A46)&amp;"/"&amp;Année_5),INDIRECT("Fériés!E"&amp;$AL$2&amp;":E"&amp;$AL$2+20),0))),"","Férié")</f>
        <v>Férié</v>
      </c>
      <c r="W47" s="34" t="str">
        <f ca="1">IF(OR(W46="",ISNA(MATCH(DATEVALUE(W$8&amp;"/"&amp;MONTH($A46)&amp;"/"&amp;Année_5),INDIRECT("Fériés!E"&amp;$AL$2&amp;":E"&amp;$AL$2+20),0))),"","Férié")</f>
        <v>Férié</v>
      </c>
      <c r="X47" s="34" t="str">
        <f ca="1">IF(OR(X46="",ISNA(MATCH(DATEVALUE(X$8&amp;"/"&amp;MONTH($A46)&amp;"/"&amp;Année_5),INDIRECT("Fériés!E"&amp;$AL$2&amp;":E"&amp;$AL$2+20),0))),"","Férié")</f>
        <v>Férié</v>
      </c>
      <c r="Y47" s="34" t="str">
        <f ca="1">IF(OR(Y46="",ISNA(MATCH(DATEVALUE(Y$8&amp;"/"&amp;MONTH($A46)&amp;"/"&amp;Année_5),INDIRECT("Fériés!E"&amp;$AL$2&amp;":E"&amp;$AL$2+20),0))),"","Férié")</f>
        <v>Férié</v>
      </c>
      <c r="Z47" s="34" t="str">
        <f ca="1">IF(OR(Z46="",ISNA(MATCH(DATEVALUE(Z$8&amp;"/"&amp;MONTH($A46)&amp;"/"&amp;Année_5),INDIRECT("Fériés!E"&amp;$AL$2&amp;":E"&amp;$AL$2+20),0))),"","Férié")</f>
        <v>Férié</v>
      </c>
      <c r="AA47" s="34" t="str">
        <f ca="1">IF(OR(AA46="",ISNA(MATCH(DATEVALUE(AA$8&amp;"/"&amp;MONTH($A46)&amp;"/"&amp;Année_5),INDIRECT("Fériés!E"&amp;$AL$2&amp;":E"&amp;$AL$2+20),0))),"","Férié")</f>
        <v>Férié</v>
      </c>
      <c r="AB47" s="34" t="str">
        <f ca="1">IF(OR(AB46="",ISNA(MATCH(DATEVALUE(AB$8&amp;"/"&amp;MONTH($A46)&amp;"/"&amp;Année_5),INDIRECT("Fériés!E"&amp;$AL$2&amp;":E"&amp;$AL$2+20),0))),"","Férié")</f>
        <v>Férié</v>
      </c>
      <c r="AC47" s="34" t="str">
        <f ca="1">IF(OR(AC46="",ISNA(MATCH(DATEVALUE(AC$8&amp;"/"&amp;MONTH($A46)&amp;"/"&amp;Année_5),INDIRECT("Fériés!E"&amp;$AL$2&amp;":E"&amp;$AL$2+20),0))),"","Férié")</f>
        <v>Férié</v>
      </c>
      <c r="AD47" s="34" t="str">
        <f ca="1">IF(OR(AD46="",ISNA(MATCH(DATEVALUE(AD$8&amp;"/"&amp;MONTH($A46)&amp;"/"&amp;Année_5),INDIRECT("Fériés!E"&amp;$AL$2&amp;":E"&amp;$AL$2+20),0))),"","Férié")</f>
        <v>Férié</v>
      </c>
      <c r="AE47" s="34" t="str">
        <f ca="1">IF(OR(AE46="",ISNA(MATCH(DATEVALUE(AE$8&amp;"/"&amp;MONTH($A46)&amp;"/"&amp;Année_5),INDIRECT("Fériés!E"&amp;$AL$2&amp;":E"&amp;$AL$2+20),0))),"","Férié")</f>
        <v>Férié</v>
      </c>
      <c r="AF47" s="34" t="str">
        <f ca="1">IF(OR(AF46="",ISNA(MATCH(DATEVALUE(AF$8&amp;"/"&amp;MONTH($A46)&amp;"/"&amp;Année_5),INDIRECT("Fériés!E"&amp;$AL$2&amp;":E"&amp;$AL$2+20),0))),"","Férié")</f>
        <v>Férié</v>
      </c>
      <c r="AH47" s="36"/>
      <c r="AJ47" s="36"/>
      <c r="AL47" s="36"/>
    </row>
    <row r="48" spans="1:32" ht="19.5" customHeight="1">
      <c r="A48" s="50"/>
      <c r="B48" s="34"/>
      <c r="C48" s="34"/>
      <c r="D48" s="34"/>
      <c r="E48" s="34"/>
      <c r="F48" s="39"/>
      <c r="G48" s="39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40"/>
      <c r="AB48" s="38"/>
      <c r="AC48" s="34"/>
      <c r="AD48" s="34"/>
      <c r="AE48" s="38"/>
      <c r="AF48" s="38"/>
    </row>
    <row r="49" spans="1:32" s="45" customFormat="1" ht="14.25" customHeight="1">
      <c r="A49" s="42"/>
      <c r="B49" s="43">
        <f>B$8</f>
        <v>1</v>
      </c>
      <c r="C49" s="44">
        <f>C$8</f>
        <v>2</v>
      </c>
      <c r="D49" s="43">
        <f>D$8</f>
        <v>3</v>
      </c>
      <c r="E49" s="44">
        <f>E$8</f>
        <v>4</v>
      </c>
      <c r="F49" s="43">
        <f>F$8</f>
        <v>5</v>
      </c>
      <c r="G49" s="44">
        <f>G$8</f>
        <v>6</v>
      </c>
      <c r="H49" s="43">
        <f>H$8</f>
        <v>7</v>
      </c>
      <c r="I49" s="44">
        <f>I$8</f>
        <v>8</v>
      </c>
      <c r="J49" s="43">
        <f>J$8</f>
        <v>9</v>
      </c>
      <c r="K49" s="44">
        <f>K$8</f>
        <v>10</v>
      </c>
      <c r="L49" s="43">
        <f>L$8</f>
        <v>11</v>
      </c>
      <c r="M49" s="44">
        <f>M$8</f>
        <v>12</v>
      </c>
      <c r="N49" s="43">
        <f>N$8</f>
        <v>13</v>
      </c>
      <c r="O49" s="44">
        <f>O$8</f>
        <v>14</v>
      </c>
      <c r="P49" s="43">
        <f>P$8</f>
        <v>15</v>
      </c>
      <c r="Q49" s="44">
        <f>Q$8</f>
        <v>16</v>
      </c>
      <c r="R49" s="43">
        <f>R$8</f>
        <v>17</v>
      </c>
      <c r="S49" s="44">
        <f>S$8</f>
        <v>18</v>
      </c>
      <c r="T49" s="43">
        <f>T$8</f>
        <v>19</v>
      </c>
      <c r="U49" s="44">
        <f>U$8</f>
        <v>20</v>
      </c>
      <c r="V49" s="43">
        <f>V$8</f>
        <v>21</v>
      </c>
      <c r="W49" s="44">
        <f>W$8</f>
        <v>22</v>
      </c>
      <c r="X49" s="43">
        <f>X$8</f>
        <v>23</v>
      </c>
      <c r="Y49" s="44">
        <f>Y$8</f>
        <v>24</v>
      </c>
      <c r="Z49" s="43">
        <f>Z$8</f>
        <v>25</v>
      </c>
      <c r="AA49" s="44">
        <f>AA$8</f>
        <v>26</v>
      </c>
      <c r="AB49" s="43">
        <f>AB$8</f>
        <v>27</v>
      </c>
      <c r="AC49" s="44">
        <f>AC$8</f>
        <v>28</v>
      </c>
      <c r="AD49" s="43">
        <f>AD$8</f>
        <v>29</v>
      </c>
      <c r="AE49" s="44">
        <f>AE$8</f>
        <v>30</v>
      </c>
      <c r="AF49" s="43">
        <f>AF$8</f>
        <v>31</v>
      </c>
    </row>
    <row r="50" spans="1:38" ht="19.5" customHeight="1">
      <c r="A50" s="33">
        <f>DATEVALUE("01/11/"&amp;Année_5)</f>
        <v>39387</v>
      </c>
      <c r="B50" s="34" t="str">
        <f>IF(ISERR(WEEKDAY(COLUMNS($B48:B48)&amp;"/"&amp;MONTH($A50)&amp;"/"&amp;Année_5,2)),"",INDEX(Références!$B$16:$B$22,MATCH(WEEKDAY(COLUMNS($B48:B48)&amp;"/"&amp;MONTH($A50)&amp;"/"&amp;Année_5,2),Références!$A$16:$A$22,0)))</f>
        <v>J</v>
      </c>
      <c r="C50" s="34" t="str">
        <f>IF(ISERR(WEEKDAY(COLUMNS($B48:C48)&amp;"/"&amp;MONTH($A50)&amp;"/"&amp;Année_5,2)),"",INDEX(Références!$B$16:$B$22,MATCH(WEEKDAY(COLUMNS($B48:C48)&amp;"/"&amp;MONTH($A50)&amp;"/"&amp;Année_5,2),Références!$A$16:$A$22,0)))</f>
        <v>V</v>
      </c>
      <c r="D50" s="34" t="str">
        <f>IF(ISERR(WEEKDAY(COLUMNS($B48:D48)&amp;"/"&amp;MONTH($A50)&amp;"/"&amp;Année_5,2)),"",INDEX(Références!$B$16:$B$22,MATCH(WEEKDAY(COLUMNS($B48:D48)&amp;"/"&amp;MONTH($A50)&amp;"/"&amp;Année_5,2),Références!$A$16:$A$22,0)))</f>
        <v>S</v>
      </c>
      <c r="E50" s="34" t="str">
        <f>IF(ISERR(WEEKDAY(COLUMNS($B48:E48)&amp;"/"&amp;MONTH($A50)&amp;"/"&amp;Année_5,2)),"",INDEX(Références!$B$16:$B$22,MATCH(WEEKDAY(COLUMNS($B48:E48)&amp;"/"&amp;MONTH($A50)&amp;"/"&amp;Année_5,2),Références!$A$16:$A$22,0)))</f>
        <v>D</v>
      </c>
      <c r="F50" s="34" t="str">
        <f>IF(ISERR(WEEKDAY(COLUMNS($B48:F48)&amp;"/"&amp;MONTH($A50)&amp;"/"&amp;Année_5,2)),"",INDEX(Références!$B$16:$B$22,MATCH(WEEKDAY(COLUMNS($B48:F48)&amp;"/"&amp;MONTH($A50)&amp;"/"&amp;Année_5,2),Références!$A$16:$A$22,0)))</f>
        <v>L</v>
      </c>
      <c r="G50" s="34" t="str">
        <f>IF(ISERR(WEEKDAY(COLUMNS($B48:G48)&amp;"/"&amp;MONTH($A50)&amp;"/"&amp;Année_5,2)),"",INDEX(Références!$B$16:$B$22,MATCH(WEEKDAY(COLUMNS($B48:G48)&amp;"/"&amp;MONTH($A50)&amp;"/"&amp;Année_5,2),Références!$A$16:$A$22,0)))</f>
        <v>M</v>
      </c>
      <c r="H50" s="34" t="str">
        <f>IF(ISERR(WEEKDAY(COLUMNS($B48:H48)&amp;"/"&amp;MONTH($A50)&amp;"/"&amp;Année_5,2)),"",INDEX(Références!$B$16:$B$22,MATCH(WEEKDAY(COLUMNS($B48:H48)&amp;"/"&amp;MONTH($A50)&amp;"/"&amp;Année_5,2),Références!$A$16:$A$22,0)))</f>
        <v>Me</v>
      </c>
      <c r="I50" s="34" t="str">
        <f>IF(ISERR(WEEKDAY(COLUMNS($B48:I48)&amp;"/"&amp;MONTH($A50)&amp;"/"&amp;Année_5,2)),"",INDEX(Références!$B$16:$B$22,MATCH(WEEKDAY(COLUMNS($B48:I48)&amp;"/"&amp;MONTH($A50)&amp;"/"&amp;Année_5,2),Références!$A$16:$A$22,0)))</f>
        <v>J</v>
      </c>
      <c r="J50" s="34" t="str">
        <f>IF(ISERR(WEEKDAY(COLUMNS($B48:J48)&amp;"/"&amp;MONTH($A50)&amp;"/"&amp;Année_5,2)),"",INDEX(Références!$B$16:$B$22,MATCH(WEEKDAY(COLUMNS($B48:J48)&amp;"/"&amp;MONTH($A50)&amp;"/"&amp;Année_5,2),Références!$A$16:$A$22,0)))</f>
        <v>V</v>
      </c>
      <c r="K50" s="34" t="str">
        <f>IF(ISERR(WEEKDAY(COLUMNS($B48:K48)&amp;"/"&amp;MONTH($A50)&amp;"/"&amp;Année_5,2)),"",INDEX(Références!$B$16:$B$22,MATCH(WEEKDAY(COLUMNS($B48:K48)&amp;"/"&amp;MONTH($A50)&amp;"/"&amp;Année_5,2),Références!$A$16:$A$22,0)))</f>
        <v>S</v>
      </c>
      <c r="L50" s="34" t="str">
        <f>IF(ISERR(WEEKDAY(COLUMNS($B48:L48)&amp;"/"&amp;MONTH($A50)&amp;"/"&amp;Année_5,2)),"",INDEX(Références!$B$16:$B$22,MATCH(WEEKDAY(COLUMNS($B48:L48)&amp;"/"&amp;MONTH($A50)&amp;"/"&amp;Année_5,2),Références!$A$16:$A$22,0)))</f>
        <v>D</v>
      </c>
      <c r="M50" s="34" t="str">
        <f>IF(ISERR(WEEKDAY(COLUMNS($B48:M48)&amp;"/"&amp;MONTH($A50)&amp;"/"&amp;Année_5,2)),"",INDEX(Références!$B$16:$B$22,MATCH(WEEKDAY(COLUMNS($B48:M48)&amp;"/"&amp;MONTH($A50)&amp;"/"&amp;Année_5,2),Références!$A$16:$A$22,0)))</f>
        <v>L</v>
      </c>
      <c r="N50" s="34" t="str">
        <f>IF(ISERR(WEEKDAY(COLUMNS($B48:N48)&amp;"/"&amp;MONTH($A50)&amp;"/"&amp;Année_5,2)),"",INDEX(Références!$B$16:$B$22,MATCH(WEEKDAY(COLUMNS($B48:N48)&amp;"/"&amp;MONTH($A50)&amp;"/"&amp;Année_5,2),Références!$A$16:$A$22,0)))</f>
        <v>M</v>
      </c>
      <c r="O50" s="34" t="str">
        <f>IF(ISERR(WEEKDAY(COLUMNS($B48:O48)&amp;"/"&amp;MONTH($A50)&amp;"/"&amp;Année_5,2)),"",INDEX(Références!$B$16:$B$22,MATCH(WEEKDAY(COLUMNS($B48:O48)&amp;"/"&amp;MONTH($A50)&amp;"/"&amp;Année_5,2),Références!$A$16:$A$22,0)))</f>
        <v>Me</v>
      </c>
      <c r="P50" s="34" t="str">
        <f>IF(ISERR(WEEKDAY(COLUMNS($B48:P48)&amp;"/"&amp;MONTH($A50)&amp;"/"&amp;Année_5,2)),"",INDEX(Références!$B$16:$B$22,MATCH(WEEKDAY(COLUMNS($B48:P48)&amp;"/"&amp;MONTH($A50)&amp;"/"&amp;Année_5,2),Références!$A$16:$A$22,0)))</f>
        <v>J</v>
      </c>
      <c r="Q50" s="34" t="str">
        <f>IF(ISERR(WEEKDAY(COLUMNS($B48:Q48)&amp;"/"&amp;MONTH($A50)&amp;"/"&amp;Année_5,2)),"",INDEX(Références!$B$16:$B$22,MATCH(WEEKDAY(COLUMNS($B48:Q48)&amp;"/"&amp;MONTH($A50)&amp;"/"&amp;Année_5,2),Références!$A$16:$A$22,0)))</f>
        <v>V</v>
      </c>
      <c r="R50" s="34" t="str">
        <f>IF(ISERR(WEEKDAY(COLUMNS($B48:R48)&amp;"/"&amp;MONTH($A50)&amp;"/"&amp;Année_5,2)),"",INDEX(Références!$B$16:$B$22,MATCH(WEEKDAY(COLUMNS($B48:R48)&amp;"/"&amp;MONTH($A50)&amp;"/"&amp;Année_5,2),Références!$A$16:$A$22,0)))</f>
        <v>S</v>
      </c>
      <c r="S50" s="34" t="str">
        <f>IF(ISERR(WEEKDAY(COLUMNS($B48:S48)&amp;"/"&amp;MONTH($A50)&amp;"/"&amp;Année_5,2)),"",INDEX(Références!$B$16:$B$22,MATCH(WEEKDAY(COLUMNS($B48:S48)&amp;"/"&amp;MONTH($A50)&amp;"/"&amp;Année_5,2),Références!$A$16:$A$22,0)))</f>
        <v>D</v>
      </c>
      <c r="T50" s="34" t="str">
        <f>IF(ISERR(WEEKDAY(COLUMNS($B48:T48)&amp;"/"&amp;MONTH($A50)&amp;"/"&amp;Année_5,2)),"",INDEX(Références!$B$16:$B$22,MATCH(WEEKDAY(COLUMNS($B48:T48)&amp;"/"&amp;MONTH($A50)&amp;"/"&amp;Année_5,2),Références!$A$16:$A$22,0)))</f>
        <v>L</v>
      </c>
      <c r="U50" s="34" t="str">
        <f>IF(ISERR(WEEKDAY(COLUMNS($B48:U48)&amp;"/"&amp;MONTH($A50)&amp;"/"&amp;Année_5,2)),"",INDEX(Références!$B$16:$B$22,MATCH(WEEKDAY(COLUMNS($B48:U48)&amp;"/"&amp;MONTH($A50)&amp;"/"&amp;Année_5,2),Références!$A$16:$A$22,0)))</f>
        <v>M</v>
      </c>
      <c r="V50" s="34" t="str">
        <f>IF(ISERR(WEEKDAY(COLUMNS($B48:V48)&amp;"/"&amp;MONTH($A50)&amp;"/"&amp;Année_5,2)),"",INDEX(Références!$B$16:$B$22,MATCH(WEEKDAY(COLUMNS($B48:V48)&amp;"/"&amp;MONTH($A50)&amp;"/"&amp;Année_5,2),Références!$A$16:$A$22,0)))</f>
        <v>Me</v>
      </c>
      <c r="W50" s="34" t="str">
        <f>IF(ISERR(WEEKDAY(COLUMNS($B48:W48)&amp;"/"&amp;MONTH($A50)&amp;"/"&amp;Année_5,2)),"",INDEX(Références!$B$16:$B$22,MATCH(WEEKDAY(COLUMNS($B48:W48)&amp;"/"&amp;MONTH($A50)&amp;"/"&amp;Année_5,2),Références!$A$16:$A$22,0)))</f>
        <v>J</v>
      </c>
      <c r="X50" s="34" t="str">
        <f>IF(ISERR(WEEKDAY(COLUMNS($B48:X48)&amp;"/"&amp;MONTH($A50)&amp;"/"&amp;Année_5,2)),"",INDEX(Références!$B$16:$B$22,MATCH(WEEKDAY(COLUMNS($B48:X48)&amp;"/"&amp;MONTH($A50)&amp;"/"&amp;Année_5,2),Références!$A$16:$A$22,0)))</f>
        <v>V</v>
      </c>
      <c r="Y50" s="34" t="str">
        <f>IF(ISERR(WEEKDAY(COLUMNS($B48:Y48)&amp;"/"&amp;MONTH($A50)&amp;"/"&amp;Année_5,2)),"",INDEX(Références!$B$16:$B$22,MATCH(WEEKDAY(COLUMNS($B48:Y48)&amp;"/"&amp;MONTH($A50)&amp;"/"&amp;Année_5,2),Références!$A$16:$A$22,0)))</f>
        <v>S</v>
      </c>
      <c r="Z50" s="34" t="str">
        <f>IF(ISERR(WEEKDAY(COLUMNS($B48:Z48)&amp;"/"&amp;MONTH($A50)&amp;"/"&amp;Année_5,2)),"",INDEX(Références!$B$16:$B$22,MATCH(WEEKDAY(COLUMNS($B48:Z48)&amp;"/"&amp;MONTH($A50)&amp;"/"&amp;Année_5,2),Références!$A$16:$A$22,0)))</f>
        <v>D</v>
      </c>
      <c r="AA50" s="34" t="str">
        <f>IF(ISERR(WEEKDAY(COLUMNS($B48:AA48)&amp;"/"&amp;MONTH($A50)&amp;"/"&amp;Année_5,2)),"",INDEX(Références!$B$16:$B$22,MATCH(WEEKDAY(COLUMNS($B48:AA48)&amp;"/"&amp;MONTH($A50)&amp;"/"&amp;Année_5,2),Références!$A$16:$A$22,0)))</f>
        <v>L</v>
      </c>
      <c r="AB50" s="34" t="str">
        <f>IF(ISERR(WEEKDAY(COLUMNS($B48:AB48)&amp;"/"&amp;MONTH($A50)&amp;"/"&amp;Année_5,2)),"",INDEX(Références!$B$16:$B$22,MATCH(WEEKDAY(COLUMNS($B48:AB48)&amp;"/"&amp;MONTH($A50)&amp;"/"&amp;Année_5,2),Références!$A$16:$A$22,0)))</f>
        <v>M</v>
      </c>
      <c r="AC50" s="34" t="str">
        <f>IF(ISERR(WEEKDAY(COLUMNS($B48:AC48)&amp;"/"&amp;MONTH($A50)&amp;"/"&amp;Année_5,2)),"",INDEX(Références!$B$16:$B$22,MATCH(WEEKDAY(COLUMNS($B48:AC48)&amp;"/"&amp;MONTH($A50)&amp;"/"&amp;Année_5,2),Références!$A$16:$A$22,0)))</f>
        <v>Me</v>
      </c>
      <c r="AD50" s="34" t="str">
        <f>IF(ISERR(WEEKDAY(COLUMNS($B48:AD48)&amp;"/"&amp;MONTH($A50)&amp;"/"&amp;Année_5,2)),"",INDEX(Références!$B$16:$B$22,MATCH(WEEKDAY(COLUMNS($B48:AD48)&amp;"/"&amp;MONTH($A50)&amp;"/"&amp;Année_5,2),Références!$A$16:$A$22,0)))</f>
        <v>J</v>
      </c>
      <c r="AE50" s="34" t="str">
        <f>IF(ISERR(WEEKDAY(COLUMNS($B48:AE48)&amp;"/"&amp;MONTH($A50)&amp;"/"&amp;Année_5,2)),"",INDEX(Références!$B$16:$B$22,MATCH(WEEKDAY(COLUMNS($B48:AE48)&amp;"/"&amp;MONTH($A50)&amp;"/"&amp;Année_5,2),Références!$A$16:$A$22,0)))</f>
        <v>V</v>
      </c>
      <c r="AF50" s="34">
        <f>IF(ISERR(WEEKDAY(COLUMNS($B48:AF48)&amp;"/"&amp;MONTH($A50)&amp;"/"&amp;Année_5,2)),"",INDEX(Références!$B$16:$B$22,MATCH(WEEKDAY(COLUMNS($B48:AF48)&amp;"/"&amp;MONTH($A50)&amp;"/"&amp;Année_5,2),Références!$A$16:$A$22,0)))</f>
      </c>
      <c r="AH50" s="34">
        <f>COUNTIF(B50:AF50,"L")+COUNTIF(B50:AF50,"M")+COUNTIF(B50:AF50,"Me")+COUNTIF(B50:AF50,"J")+COUNTIF(B50:AF50,"V")-COUNTIF(B51:AF51,"Férié")</f>
        <v>-8</v>
      </c>
      <c r="AJ50" s="34">
        <f>AH50-COUNTIF(B52:AF52,"RTT")-COUNTIF(B52:AF52,"1/2 RTT")*0.5-COUNTIF(B52:AF52,"CA")-COUNTIF(B52:AF52,"1/2 CA")*0.5</f>
        <v>-8</v>
      </c>
      <c r="AL50" s="34">
        <f>AJ50-COUNTIF(D52:AH52,"HV")-COUNTIF(D52:AH52,"1/2 HV")*0.5</f>
        <v>-8</v>
      </c>
    </row>
    <row r="51" spans="1:38" ht="12.75" customHeight="1" hidden="1">
      <c r="A51" s="35"/>
      <c r="B51" s="34" t="str">
        <f ca="1">IF(OR(B50="",ISNA(MATCH(DATEVALUE(B$8&amp;"/"&amp;MONTH($A50)&amp;"/"&amp;Année_5),INDIRECT("Fériés!E"&amp;$AL$2&amp;":E"&amp;$AL$2+20),0))),"","Férié")</f>
        <v>Férié</v>
      </c>
      <c r="C51" s="34" t="str">
        <f ca="1">IF(OR(C50="",ISNA(MATCH(DATEVALUE(C$8&amp;"/"&amp;MONTH($A50)&amp;"/"&amp;Année_5),INDIRECT("Fériés!E"&amp;$AL$2&amp;":E"&amp;$AL$2+20),0))),"","Férié")</f>
        <v>Férié</v>
      </c>
      <c r="D51" s="34" t="str">
        <f ca="1">IF(OR(D50="",ISNA(MATCH(DATEVALUE(D$8&amp;"/"&amp;MONTH($A50)&amp;"/"&amp;Année_5),INDIRECT("Fériés!E"&amp;$AL$2&amp;":E"&amp;$AL$2+20),0))),"","Férié")</f>
        <v>Férié</v>
      </c>
      <c r="E51" s="34" t="str">
        <f ca="1">IF(OR(E50="",ISNA(MATCH(DATEVALUE(E$8&amp;"/"&amp;MONTH($A50)&amp;"/"&amp;Année_5),INDIRECT("Fériés!E"&amp;$AL$2&amp;":E"&amp;$AL$2+20),0))),"","Férié")</f>
        <v>Férié</v>
      </c>
      <c r="F51" s="34" t="str">
        <f ca="1">IF(OR(F50="",ISNA(MATCH(DATEVALUE(F$8&amp;"/"&amp;MONTH($A50)&amp;"/"&amp;Année_5),INDIRECT("Fériés!E"&amp;$AL$2&amp;":E"&amp;$AL$2+20),0))),"","Férié")</f>
        <v>Férié</v>
      </c>
      <c r="G51" s="34" t="str">
        <f ca="1">IF(OR(G50="",ISNA(MATCH(DATEVALUE(G$8&amp;"/"&amp;MONTH($A50)&amp;"/"&amp;Année_5),INDIRECT("Fériés!E"&amp;$AL$2&amp;":E"&amp;$AL$2+20),0))),"","Férié")</f>
        <v>Férié</v>
      </c>
      <c r="H51" s="34" t="str">
        <f ca="1">IF(OR(H50="",ISNA(MATCH(DATEVALUE(H$8&amp;"/"&amp;MONTH($A50)&amp;"/"&amp;Année_5),INDIRECT("Fériés!E"&amp;$AL$2&amp;":E"&amp;$AL$2+20),0))),"","Férié")</f>
        <v>Férié</v>
      </c>
      <c r="I51" s="34" t="str">
        <f ca="1">IF(OR(I50="",ISNA(MATCH(DATEVALUE(I$8&amp;"/"&amp;MONTH($A50)&amp;"/"&amp;Année_5),INDIRECT("Fériés!E"&amp;$AL$2&amp;":E"&amp;$AL$2+20),0))),"","Férié")</f>
        <v>Férié</v>
      </c>
      <c r="J51" s="34" t="str">
        <f ca="1">IF(OR(J50="",ISNA(MATCH(DATEVALUE(J$8&amp;"/"&amp;MONTH($A50)&amp;"/"&amp;Année_5),INDIRECT("Fériés!E"&amp;$AL$2&amp;":E"&amp;$AL$2+20),0))),"","Férié")</f>
        <v>Férié</v>
      </c>
      <c r="K51" s="34" t="str">
        <f ca="1">IF(OR(K50="",ISNA(MATCH(DATEVALUE(K$8&amp;"/"&amp;MONTH($A50)&amp;"/"&amp;Année_5),INDIRECT("Fériés!E"&amp;$AL$2&amp;":E"&amp;$AL$2+20),0))),"","Férié")</f>
        <v>Férié</v>
      </c>
      <c r="L51" s="34" t="str">
        <f ca="1">IF(OR(L50="",ISNA(MATCH(DATEVALUE(L$8&amp;"/"&amp;MONTH($A50)&amp;"/"&amp;Année_5),INDIRECT("Fériés!E"&amp;$AL$2&amp;":E"&amp;$AL$2+20),0))),"","Férié")</f>
        <v>Férié</v>
      </c>
      <c r="M51" s="34" t="str">
        <f ca="1">IF(OR(M50="",ISNA(MATCH(DATEVALUE(M$8&amp;"/"&amp;MONTH($A50)&amp;"/"&amp;Année_5),INDIRECT("Fériés!E"&amp;$AL$2&amp;":E"&amp;$AL$2+20),0))),"","Férié")</f>
        <v>Férié</v>
      </c>
      <c r="N51" s="34" t="str">
        <f ca="1">IF(OR(N50="",ISNA(MATCH(DATEVALUE(N$8&amp;"/"&amp;MONTH($A50)&amp;"/"&amp;Année_5),INDIRECT("Fériés!E"&amp;$AL$2&amp;":E"&amp;$AL$2+20),0))),"","Férié")</f>
        <v>Férié</v>
      </c>
      <c r="O51" s="34" t="str">
        <f ca="1">IF(OR(O50="",ISNA(MATCH(DATEVALUE(O$8&amp;"/"&amp;MONTH($A50)&amp;"/"&amp;Année_5),INDIRECT("Fériés!E"&amp;$AL$2&amp;":E"&amp;$AL$2+20),0))),"","Férié")</f>
        <v>Férié</v>
      </c>
      <c r="P51" s="34" t="str">
        <f ca="1">IF(OR(P50="",ISNA(MATCH(DATEVALUE(P$8&amp;"/"&amp;MONTH($A50)&amp;"/"&amp;Année_5),INDIRECT("Fériés!E"&amp;$AL$2&amp;":E"&amp;$AL$2+20),0))),"","Férié")</f>
        <v>Férié</v>
      </c>
      <c r="Q51" s="34" t="str">
        <f ca="1">IF(OR(Q50="",ISNA(MATCH(DATEVALUE(Q$8&amp;"/"&amp;MONTH($A50)&amp;"/"&amp;Année_5),INDIRECT("Fériés!E"&amp;$AL$2&amp;":E"&amp;$AL$2+20),0))),"","Férié")</f>
        <v>Férié</v>
      </c>
      <c r="R51" s="34" t="str">
        <f ca="1">IF(OR(R50="",ISNA(MATCH(DATEVALUE(R$8&amp;"/"&amp;MONTH($A50)&amp;"/"&amp;Année_5),INDIRECT("Fériés!E"&amp;$AL$2&amp;":E"&amp;$AL$2+20),0))),"","Férié")</f>
        <v>Férié</v>
      </c>
      <c r="S51" s="34" t="str">
        <f ca="1">IF(OR(S50="",ISNA(MATCH(DATEVALUE(S$8&amp;"/"&amp;MONTH($A50)&amp;"/"&amp;Année_5),INDIRECT("Fériés!E"&amp;$AL$2&amp;":E"&amp;$AL$2+20),0))),"","Férié")</f>
        <v>Férié</v>
      </c>
      <c r="T51" s="34" t="str">
        <f ca="1">IF(OR(T50="",ISNA(MATCH(DATEVALUE(T$8&amp;"/"&amp;MONTH($A50)&amp;"/"&amp;Année_5),INDIRECT("Fériés!E"&amp;$AL$2&amp;":E"&amp;$AL$2+20),0))),"","Férié")</f>
        <v>Férié</v>
      </c>
      <c r="U51" s="34" t="str">
        <f ca="1">IF(OR(U50="",ISNA(MATCH(DATEVALUE(U$8&amp;"/"&amp;MONTH($A50)&amp;"/"&amp;Année_5),INDIRECT("Fériés!E"&amp;$AL$2&amp;":E"&amp;$AL$2+20),0))),"","Férié")</f>
        <v>Férié</v>
      </c>
      <c r="V51" s="34" t="str">
        <f ca="1">IF(OR(V50="",ISNA(MATCH(DATEVALUE(V$8&amp;"/"&amp;MONTH($A50)&amp;"/"&amp;Année_5),INDIRECT("Fériés!E"&amp;$AL$2&amp;":E"&amp;$AL$2+20),0))),"","Férié")</f>
        <v>Férié</v>
      </c>
      <c r="W51" s="34" t="str">
        <f ca="1">IF(OR(W50="",ISNA(MATCH(DATEVALUE(W$8&amp;"/"&amp;MONTH($A50)&amp;"/"&amp;Année_5),INDIRECT("Fériés!E"&amp;$AL$2&amp;":E"&amp;$AL$2+20),0))),"","Férié")</f>
        <v>Férié</v>
      </c>
      <c r="X51" s="34" t="str">
        <f ca="1">IF(OR(X50="",ISNA(MATCH(DATEVALUE(X$8&amp;"/"&amp;MONTH($A50)&amp;"/"&amp;Année_5),INDIRECT("Fériés!E"&amp;$AL$2&amp;":E"&amp;$AL$2+20),0))),"","Férié")</f>
        <v>Férié</v>
      </c>
      <c r="Y51" s="34" t="str">
        <f ca="1">IF(OR(Y50="",ISNA(MATCH(DATEVALUE(Y$8&amp;"/"&amp;MONTH($A50)&amp;"/"&amp;Année_5),INDIRECT("Fériés!E"&amp;$AL$2&amp;":E"&amp;$AL$2+20),0))),"","Férié")</f>
        <v>Férié</v>
      </c>
      <c r="Z51" s="34" t="str">
        <f ca="1">IF(OR(Z50="",ISNA(MATCH(DATEVALUE(Z$8&amp;"/"&amp;MONTH($A50)&amp;"/"&amp;Année_5),INDIRECT("Fériés!E"&amp;$AL$2&amp;":E"&amp;$AL$2+20),0))),"","Férié")</f>
        <v>Férié</v>
      </c>
      <c r="AA51" s="34" t="str">
        <f ca="1">IF(OR(AA50="",ISNA(MATCH(DATEVALUE(AA$8&amp;"/"&amp;MONTH($A50)&amp;"/"&amp;Année_5),INDIRECT("Fériés!E"&amp;$AL$2&amp;":E"&amp;$AL$2+20),0))),"","Férié")</f>
        <v>Férié</v>
      </c>
      <c r="AB51" s="34" t="str">
        <f ca="1">IF(OR(AB50="",ISNA(MATCH(DATEVALUE(AB$8&amp;"/"&amp;MONTH($A50)&amp;"/"&amp;Année_5),INDIRECT("Fériés!E"&amp;$AL$2&amp;":E"&amp;$AL$2+20),0))),"","Férié")</f>
        <v>Férié</v>
      </c>
      <c r="AC51" s="34" t="str">
        <f ca="1">IF(OR(AC50="",ISNA(MATCH(DATEVALUE(AC$8&amp;"/"&amp;MONTH($A50)&amp;"/"&amp;Année_5),INDIRECT("Fériés!E"&amp;$AL$2&amp;":E"&amp;$AL$2+20),0))),"","Férié")</f>
        <v>Férié</v>
      </c>
      <c r="AD51" s="34" t="str">
        <f ca="1">IF(OR(AD50="",ISNA(MATCH(DATEVALUE(AD$8&amp;"/"&amp;MONTH($A50)&amp;"/"&amp;Année_5),INDIRECT("Fériés!E"&amp;$AL$2&amp;":E"&amp;$AL$2+20),0))),"","Férié")</f>
        <v>Férié</v>
      </c>
      <c r="AE51" s="34" t="str">
        <f ca="1">IF(OR(AE50="",ISNA(MATCH(DATEVALUE(AE$8&amp;"/"&amp;MONTH($A50)&amp;"/"&amp;Année_5),INDIRECT("Fériés!E"&amp;$AL$2&amp;":E"&amp;$AL$2+20),0))),"","Férié")</f>
        <v>Férié</v>
      </c>
      <c r="AF51" s="34">
        <f ca="1">IF(OR(AF50="",ISNA(MATCH(DATEVALUE(AF$8&amp;"/"&amp;MONTH($A50)&amp;"/"&amp;Année_5),INDIRECT("Fériés!E"&amp;$AL$2&amp;":E"&amp;$AL$2+20),0))),"","Férié")</f>
      </c>
      <c r="AH51" s="36"/>
      <c r="AJ51" s="36"/>
      <c r="AL51" s="36"/>
    </row>
    <row r="52" spans="1:32" ht="19.5" customHeight="1">
      <c r="A52" s="50"/>
      <c r="B52" s="34" t="str">
        <f>B51</f>
        <v>Férié</v>
      </c>
      <c r="C52" s="38"/>
      <c r="D52" s="38"/>
      <c r="E52" s="34" t="str">
        <f>E51</f>
        <v>Férié</v>
      </c>
      <c r="F52" s="34" t="str">
        <f>F51</f>
        <v>Férié</v>
      </c>
      <c r="G52" s="34" t="str">
        <f>G51</f>
        <v>Férié</v>
      </c>
      <c r="H52" s="34" t="str">
        <f>H51</f>
        <v>Férié</v>
      </c>
      <c r="I52" s="34" t="str">
        <f>I51</f>
        <v>Férié</v>
      </c>
      <c r="J52" s="39" t="str">
        <f>J51</f>
        <v>Férié</v>
      </c>
      <c r="K52" s="39" t="str">
        <f>K51</f>
        <v>Férié</v>
      </c>
      <c r="L52" s="34" t="str">
        <f>L51</f>
        <v>Férié</v>
      </c>
      <c r="M52" s="34" t="str">
        <f>M51</f>
        <v>Férié</v>
      </c>
      <c r="N52" s="34" t="str">
        <f>N51</f>
        <v>Férié</v>
      </c>
      <c r="O52" s="34" t="str">
        <f>O51</f>
        <v>Férié</v>
      </c>
      <c r="P52" s="34" t="str">
        <f>P51</f>
        <v>Férié</v>
      </c>
      <c r="Q52" s="39" t="str">
        <f>Q51</f>
        <v>Férié</v>
      </c>
      <c r="R52" s="34" t="str">
        <f>R51</f>
        <v>Férié</v>
      </c>
      <c r="S52" s="34" t="str">
        <f>S51</f>
        <v>Férié</v>
      </c>
      <c r="T52" s="34" t="str">
        <f>T51</f>
        <v>Férié</v>
      </c>
      <c r="U52" s="34" t="str">
        <f>U51</f>
        <v>Férié</v>
      </c>
      <c r="V52" s="34" t="str">
        <f>V51</f>
        <v>Férié</v>
      </c>
      <c r="W52" s="34" t="str">
        <f>W51</f>
        <v>Férié</v>
      </c>
      <c r="X52" s="34" t="str">
        <f>X51</f>
        <v>Férié</v>
      </c>
      <c r="Y52" s="34" t="str">
        <f>Y51</f>
        <v>Férié</v>
      </c>
      <c r="Z52" s="34" t="str">
        <f>Z51</f>
        <v>Férié</v>
      </c>
      <c r="AA52" s="34" t="str">
        <f>AA51</f>
        <v>Férié</v>
      </c>
      <c r="AB52" s="40"/>
      <c r="AC52" s="34" t="str">
        <f>AC51</f>
        <v>Férié</v>
      </c>
      <c r="AD52" s="40"/>
      <c r="AE52" s="39" t="str">
        <f>AE51</f>
        <v>Férié</v>
      </c>
      <c r="AF52" s="34">
        <f>AF51</f>
      </c>
    </row>
    <row r="53" spans="1:32" s="45" customFormat="1" ht="14.25" customHeight="1">
      <c r="A53" s="42"/>
      <c r="B53" s="43">
        <f>B$8</f>
        <v>1</v>
      </c>
      <c r="C53" s="44">
        <f>C$8</f>
        <v>2</v>
      </c>
      <c r="D53" s="43">
        <f>D$8</f>
        <v>3</v>
      </c>
      <c r="E53" s="44">
        <f>E$8</f>
        <v>4</v>
      </c>
      <c r="F53" s="43">
        <f>F$8</f>
        <v>5</v>
      </c>
      <c r="G53" s="44">
        <f>G$8</f>
        <v>6</v>
      </c>
      <c r="H53" s="43">
        <f>H$8</f>
        <v>7</v>
      </c>
      <c r="I53" s="44">
        <f>I$8</f>
        <v>8</v>
      </c>
      <c r="J53" s="43">
        <f>J$8</f>
        <v>9</v>
      </c>
      <c r="K53" s="44">
        <f>K$8</f>
        <v>10</v>
      </c>
      <c r="L53" s="43">
        <f>L$8</f>
        <v>11</v>
      </c>
      <c r="M53" s="44">
        <f>M$8</f>
        <v>12</v>
      </c>
      <c r="N53" s="43">
        <f>N$8</f>
        <v>13</v>
      </c>
      <c r="O53" s="44">
        <f>O$8</f>
        <v>14</v>
      </c>
      <c r="P53" s="43">
        <f>P$8</f>
        <v>15</v>
      </c>
      <c r="Q53" s="44">
        <f>Q$8</f>
        <v>16</v>
      </c>
      <c r="R53" s="43">
        <f>R$8</f>
        <v>17</v>
      </c>
      <c r="S53" s="44">
        <f>S$8</f>
        <v>18</v>
      </c>
      <c r="T53" s="43">
        <f>T$8</f>
        <v>19</v>
      </c>
      <c r="U53" s="44">
        <f>U$8</f>
        <v>20</v>
      </c>
      <c r="V53" s="43">
        <f>V$8</f>
        <v>21</v>
      </c>
      <c r="W53" s="44">
        <f>W$8</f>
        <v>22</v>
      </c>
      <c r="X53" s="43">
        <f>X$8</f>
        <v>23</v>
      </c>
      <c r="Y53" s="44">
        <f>Y$8</f>
        <v>24</v>
      </c>
      <c r="Z53" s="43">
        <f>Z$8</f>
        <v>25</v>
      </c>
      <c r="AA53" s="44">
        <f>AA$8</f>
        <v>26</v>
      </c>
      <c r="AB53" s="43">
        <f>AB$8</f>
        <v>27</v>
      </c>
      <c r="AC53" s="44">
        <f>AC$8</f>
        <v>28</v>
      </c>
      <c r="AD53" s="43">
        <f>AD$8</f>
        <v>29</v>
      </c>
      <c r="AE53" s="44">
        <f>AE$8</f>
        <v>30</v>
      </c>
      <c r="AF53" s="43">
        <f>AF$8</f>
        <v>31</v>
      </c>
    </row>
    <row r="54" spans="1:38" ht="19.5" customHeight="1">
      <c r="A54" s="33">
        <f>DATEVALUE("01/12/"&amp;Année_5)</f>
        <v>39417</v>
      </c>
      <c r="B54" s="34" t="str">
        <f>IF(ISERR(WEEKDAY(COLUMNS($B52:B52)&amp;"/"&amp;MONTH($A54)&amp;"/"&amp;Année_5,2)),"",INDEX(Références!$B$16:$B$22,MATCH(WEEKDAY(COLUMNS($B52:B52)&amp;"/"&amp;MONTH($A54)&amp;"/"&amp;Année_5,2),Références!$A$16:$A$22,0)))</f>
        <v>S</v>
      </c>
      <c r="C54" s="34" t="str">
        <f>IF(ISERR(WEEKDAY(COLUMNS($B52:C52)&amp;"/"&amp;MONTH($A54)&amp;"/"&amp;Année_5,2)),"",INDEX(Références!$B$16:$B$22,MATCH(WEEKDAY(COLUMNS($B52:C52)&amp;"/"&amp;MONTH($A54)&amp;"/"&amp;Année_5,2),Références!$A$16:$A$22,0)))</f>
        <v>D</v>
      </c>
      <c r="D54" s="34" t="str">
        <f>IF(ISERR(WEEKDAY(COLUMNS($B52:D52)&amp;"/"&amp;MONTH($A54)&amp;"/"&amp;Année_5,2)),"",INDEX(Références!$B$16:$B$22,MATCH(WEEKDAY(COLUMNS($B52:D52)&amp;"/"&amp;MONTH($A54)&amp;"/"&amp;Année_5,2),Références!$A$16:$A$22,0)))</f>
        <v>L</v>
      </c>
      <c r="E54" s="34" t="str">
        <f>IF(ISERR(WEEKDAY(COLUMNS($B52:E52)&amp;"/"&amp;MONTH($A54)&amp;"/"&amp;Année_5,2)),"",INDEX(Références!$B$16:$B$22,MATCH(WEEKDAY(COLUMNS($B52:E52)&amp;"/"&amp;MONTH($A54)&amp;"/"&amp;Année_5,2),Références!$A$16:$A$22,0)))</f>
        <v>M</v>
      </c>
      <c r="F54" s="34" t="str">
        <f>IF(ISERR(WEEKDAY(COLUMNS($B52:F52)&amp;"/"&amp;MONTH($A54)&amp;"/"&amp;Année_5,2)),"",INDEX(Références!$B$16:$B$22,MATCH(WEEKDAY(COLUMNS($B52:F52)&amp;"/"&amp;MONTH($A54)&amp;"/"&amp;Année_5,2),Références!$A$16:$A$22,0)))</f>
        <v>Me</v>
      </c>
      <c r="G54" s="34" t="str">
        <f>IF(ISERR(WEEKDAY(COLUMNS($B52:G52)&amp;"/"&amp;MONTH($A54)&amp;"/"&amp;Année_5,2)),"",INDEX(Références!$B$16:$B$22,MATCH(WEEKDAY(COLUMNS($B52:G52)&amp;"/"&amp;MONTH($A54)&amp;"/"&amp;Année_5,2),Références!$A$16:$A$22,0)))</f>
        <v>J</v>
      </c>
      <c r="H54" s="34" t="str">
        <f>IF(ISERR(WEEKDAY(COLUMNS($B52:H52)&amp;"/"&amp;MONTH($A54)&amp;"/"&amp;Année_5,2)),"",INDEX(Références!$B$16:$B$22,MATCH(WEEKDAY(COLUMNS($B52:H52)&amp;"/"&amp;MONTH($A54)&amp;"/"&amp;Année_5,2),Références!$A$16:$A$22,0)))</f>
        <v>V</v>
      </c>
      <c r="I54" s="34" t="str">
        <f>IF(ISERR(WEEKDAY(COLUMNS($B52:I52)&amp;"/"&amp;MONTH($A54)&amp;"/"&amp;Année_5,2)),"",INDEX(Références!$B$16:$B$22,MATCH(WEEKDAY(COLUMNS($B52:I52)&amp;"/"&amp;MONTH($A54)&amp;"/"&amp;Année_5,2),Références!$A$16:$A$22,0)))</f>
        <v>S</v>
      </c>
      <c r="J54" s="34" t="str">
        <f>IF(ISERR(WEEKDAY(COLUMNS($B52:J52)&amp;"/"&amp;MONTH($A54)&amp;"/"&amp;Année_5,2)),"",INDEX(Références!$B$16:$B$22,MATCH(WEEKDAY(COLUMNS($B52:J52)&amp;"/"&amp;MONTH($A54)&amp;"/"&amp;Année_5,2),Références!$A$16:$A$22,0)))</f>
        <v>D</v>
      </c>
      <c r="K54" s="34" t="str">
        <f>IF(ISERR(WEEKDAY(COLUMNS($B52:K52)&amp;"/"&amp;MONTH($A54)&amp;"/"&amp;Année_5,2)),"",INDEX(Références!$B$16:$B$22,MATCH(WEEKDAY(COLUMNS($B52:K52)&amp;"/"&amp;MONTH($A54)&amp;"/"&amp;Année_5,2),Références!$A$16:$A$22,0)))</f>
        <v>L</v>
      </c>
      <c r="L54" s="34" t="str">
        <f>IF(ISERR(WEEKDAY(COLUMNS($B52:L52)&amp;"/"&amp;MONTH($A54)&amp;"/"&amp;Année_5,2)),"",INDEX(Références!$B$16:$B$22,MATCH(WEEKDAY(COLUMNS($B52:L52)&amp;"/"&amp;MONTH($A54)&amp;"/"&amp;Année_5,2),Références!$A$16:$A$22,0)))</f>
        <v>M</v>
      </c>
      <c r="M54" s="34" t="str">
        <f>IF(ISERR(WEEKDAY(COLUMNS($B52:M52)&amp;"/"&amp;MONTH($A54)&amp;"/"&amp;Année_5,2)),"",INDEX(Références!$B$16:$B$22,MATCH(WEEKDAY(COLUMNS($B52:M52)&amp;"/"&amp;MONTH($A54)&amp;"/"&amp;Année_5,2),Références!$A$16:$A$22,0)))</f>
        <v>Me</v>
      </c>
      <c r="N54" s="34" t="str">
        <f>IF(ISERR(WEEKDAY(COLUMNS($B52:N52)&amp;"/"&amp;MONTH($A54)&amp;"/"&amp;Année_5,2)),"",INDEX(Références!$B$16:$B$22,MATCH(WEEKDAY(COLUMNS($B52:N52)&amp;"/"&amp;MONTH($A54)&amp;"/"&amp;Année_5,2),Références!$A$16:$A$22,0)))</f>
        <v>J</v>
      </c>
      <c r="O54" s="34" t="str">
        <f>IF(ISERR(WEEKDAY(COLUMNS($B52:O52)&amp;"/"&amp;MONTH($A54)&amp;"/"&amp;Année_5,2)),"",INDEX(Références!$B$16:$B$22,MATCH(WEEKDAY(COLUMNS($B52:O52)&amp;"/"&amp;MONTH($A54)&amp;"/"&amp;Année_5,2),Références!$A$16:$A$22,0)))</f>
        <v>V</v>
      </c>
      <c r="P54" s="34" t="str">
        <f>IF(ISERR(WEEKDAY(COLUMNS($B52:P52)&amp;"/"&amp;MONTH($A54)&amp;"/"&amp;Année_5,2)),"",INDEX(Références!$B$16:$B$22,MATCH(WEEKDAY(COLUMNS($B52:P52)&amp;"/"&amp;MONTH($A54)&amp;"/"&amp;Année_5,2),Références!$A$16:$A$22,0)))</f>
        <v>S</v>
      </c>
      <c r="Q54" s="34" t="str">
        <f>IF(ISERR(WEEKDAY(COLUMNS($B52:Q52)&amp;"/"&amp;MONTH($A54)&amp;"/"&amp;Année_5,2)),"",INDEX(Références!$B$16:$B$22,MATCH(WEEKDAY(COLUMNS($B52:Q52)&amp;"/"&amp;MONTH($A54)&amp;"/"&amp;Année_5,2),Références!$A$16:$A$22,0)))</f>
        <v>D</v>
      </c>
      <c r="R54" s="34" t="str">
        <f>IF(ISERR(WEEKDAY(COLUMNS($B52:R52)&amp;"/"&amp;MONTH($A54)&amp;"/"&amp;Année_5,2)),"",INDEX(Références!$B$16:$B$22,MATCH(WEEKDAY(COLUMNS($B52:R52)&amp;"/"&amp;MONTH($A54)&amp;"/"&amp;Année_5,2),Références!$A$16:$A$22,0)))</f>
        <v>L</v>
      </c>
      <c r="S54" s="34" t="str">
        <f>IF(ISERR(WEEKDAY(COLUMNS($B52:S52)&amp;"/"&amp;MONTH($A54)&amp;"/"&amp;Année_5,2)),"",INDEX(Références!$B$16:$B$22,MATCH(WEEKDAY(COLUMNS($B52:S52)&amp;"/"&amp;MONTH($A54)&amp;"/"&amp;Année_5,2),Références!$A$16:$A$22,0)))</f>
        <v>M</v>
      </c>
      <c r="T54" s="34" t="str">
        <f>IF(ISERR(WEEKDAY(COLUMNS($B52:T52)&amp;"/"&amp;MONTH($A54)&amp;"/"&amp;Année_5,2)),"",INDEX(Références!$B$16:$B$22,MATCH(WEEKDAY(COLUMNS($B52:T52)&amp;"/"&amp;MONTH($A54)&amp;"/"&amp;Année_5,2),Références!$A$16:$A$22,0)))</f>
        <v>Me</v>
      </c>
      <c r="U54" s="34" t="str">
        <f>IF(ISERR(WEEKDAY(COLUMNS($B52:U52)&amp;"/"&amp;MONTH($A54)&amp;"/"&amp;Année_5,2)),"",INDEX(Références!$B$16:$B$22,MATCH(WEEKDAY(COLUMNS($B52:U52)&amp;"/"&amp;MONTH($A54)&amp;"/"&amp;Année_5,2),Références!$A$16:$A$22,0)))</f>
        <v>J</v>
      </c>
      <c r="V54" s="34" t="str">
        <f>IF(ISERR(WEEKDAY(COLUMNS($B52:V52)&amp;"/"&amp;MONTH($A54)&amp;"/"&amp;Année_5,2)),"",INDEX(Références!$B$16:$B$22,MATCH(WEEKDAY(COLUMNS($B52:V52)&amp;"/"&amp;MONTH($A54)&amp;"/"&amp;Année_5,2),Références!$A$16:$A$22,0)))</f>
        <v>V</v>
      </c>
      <c r="W54" s="34" t="str">
        <f>IF(ISERR(WEEKDAY(COLUMNS($B52:W52)&amp;"/"&amp;MONTH($A54)&amp;"/"&amp;Année_5,2)),"",INDEX(Références!$B$16:$B$22,MATCH(WEEKDAY(COLUMNS($B52:W52)&amp;"/"&amp;MONTH($A54)&amp;"/"&amp;Année_5,2),Références!$A$16:$A$22,0)))</f>
        <v>S</v>
      </c>
      <c r="X54" s="34" t="str">
        <f>IF(ISERR(WEEKDAY(COLUMNS($B52:X52)&amp;"/"&amp;MONTH($A54)&amp;"/"&amp;Année_5,2)),"",INDEX(Références!$B$16:$B$22,MATCH(WEEKDAY(COLUMNS($B52:X52)&amp;"/"&amp;MONTH($A54)&amp;"/"&amp;Année_5,2),Références!$A$16:$A$22,0)))</f>
        <v>D</v>
      </c>
      <c r="Y54" s="34" t="str">
        <f>IF(ISERR(WEEKDAY(COLUMNS($B52:Y52)&amp;"/"&amp;MONTH($A54)&amp;"/"&amp;Année_5,2)),"",INDEX(Références!$B$16:$B$22,MATCH(WEEKDAY(COLUMNS($B52:Y52)&amp;"/"&amp;MONTH($A54)&amp;"/"&amp;Année_5,2),Références!$A$16:$A$22,0)))</f>
        <v>L</v>
      </c>
      <c r="Z54" s="34" t="str">
        <f>IF(ISERR(WEEKDAY(COLUMNS($B52:Z52)&amp;"/"&amp;MONTH($A54)&amp;"/"&amp;Année_5,2)),"",INDEX(Références!$B$16:$B$22,MATCH(WEEKDAY(COLUMNS($B52:Z52)&amp;"/"&amp;MONTH($A54)&amp;"/"&amp;Année_5,2),Références!$A$16:$A$22,0)))</f>
        <v>M</v>
      </c>
      <c r="AA54" s="34" t="str">
        <f>IF(ISERR(WEEKDAY(COLUMNS($B52:AA52)&amp;"/"&amp;MONTH($A54)&amp;"/"&amp;Année_5,2)),"",INDEX(Références!$B$16:$B$22,MATCH(WEEKDAY(COLUMNS($B52:AA52)&amp;"/"&amp;MONTH($A54)&amp;"/"&amp;Année_5,2),Références!$A$16:$A$22,0)))</f>
        <v>Me</v>
      </c>
      <c r="AB54" s="34" t="str">
        <f>IF(ISERR(WEEKDAY(COLUMNS($B52:AB52)&amp;"/"&amp;MONTH($A54)&amp;"/"&amp;Année_5,2)),"",INDEX(Références!$B$16:$B$22,MATCH(WEEKDAY(COLUMNS($B52:AB52)&amp;"/"&amp;MONTH($A54)&amp;"/"&amp;Année_5,2),Références!$A$16:$A$22,0)))</f>
        <v>J</v>
      </c>
      <c r="AC54" s="34" t="str">
        <f>IF(ISERR(WEEKDAY(COLUMNS($B52:AC52)&amp;"/"&amp;MONTH($A54)&amp;"/"&amp;Année_5,2)),"",INDEX(Références!$B$16:$B$22,MATCH(WEEKDAY(COLUMNS($B52:AC52)&amp;"/"&amp;MONTH($A54)&amp;"/"&amp;Année_5,2),Références!$A$16:$A$22,0)))</f>
        <v>V</v>
      </c>
      <c r="AD54" s="34" t="str">
        <f>IF(ISERR(WEEKDAY(COLUMNS($B52:AD52)&amp;"/"&amp;MONTH($A54)&amp;"/"&amp;Année_5,2)),"",INDEX(Références!$B$16:$B$22,MATCH(WEEKDAY(COLUMNS($B52:AD52)&amp;"/"&amp;MONTH($A54)&amp;"/"&amp;Année_5,2),Références!$A$16:$A$22,0)))</f>
        <v>S</v>
      </c>
      <c r="AE54" s="34" t="str">
        <f>IF(ISERR(WEEKDAY(COLUMNS($B52:AE52)&amp;"/"&amp;MONTH($A54)&amp;"/"&amp;Année_5,2)),"",INDEX(Références!$B$16:$B$22,MATCH(WEEKDAY(COLUMNS($B52:AE52)&amp;"/"&amp;MONTH($A54)&amp;"/"&amp;Année_5,2),Références!$A$16:$A$22,0)))</f>
        <v>D</v>
      </c>
      <c r="AF54" s="34" t="str">
        <f>IF(ISERR(WEEKDAY(COLUMNS($B52:AF52)&amp;"/"&amp;MONTH($A54)&amp;"/"&amp;Année_5,2)),"",INDEX(Références!$B$16:$B$22,MATCH(WEEKDAY(COLUMNS($B52:AF52)&amp;"/"&amp;MONTH($A54)&amp;"/"&amp;Année_5,2),Références!$A$16:$A$22,0)))</f>
        <v>L</v>
      </c>
      <c r="AH54" s="34">
        <f>COUNTIF(B54:AF54,"L")+COUNTIF(B54:AF54,"M")+COUNTIF(B54:AF54,"Me")+COUNTIF(B54:AF54,"J")+COUNTIF(B54:AF54,"V")-COUNTIF(B55:AF55,"Férié")</f>
        <v>-10</v>
      </c>
      <c r="AJ54" s="34">
        <f>AH54-COUNTIF(B56:AF56,"RTT")-COUNTIF(B56:AF56,"1/2 RTT")*0.5-COUNTIF(B56:AF56,"CA")-COUNTIF(B56:AF56,"1/2 CA")*0.5</f>
        <v>-10</v>
      </c>
      <c r="AL54" s="34">
        <f>AJ54-COUNTIF(D56:AH56,"HV")-COUNTIF(D56:AH56,"1/2 HV")*0.5</f>
        <v>-10</v>
      </c>
    </row>
    <row r="55" spans="1:38" ht="12.75" customHeight="1" hidden="1">
      <c r="A55" s="35"/>
      <c r="B55" s="34" t="str">
        <f ca="1">IF(OR(B54="",ISNA(MATCH(DATEVALUE(B$8&amp;"/"&amp;MONTH($A54)&amp;"/"&amp;Année_5),INDIRECT("Fériés!E"&amp;$AL$2&amp;":E"&amp;$AL$2+20),0))),"","Férié")</f>
        <v>Férié</v>
      </c>
      <c r="C55" s="34" t="str">
        <f ca="1">IF(OR(C54="",ISNA(MATCH(DATEVALUE(C$8&amp;"/"&amp;MONTH($A54)&amp;"/"&amp;Année_5),INDIRECT("Fériés!E"&amp;$AL$2&amp;":E"&amp;$AL$2+20),0))),"","Férié")</f>
        <v>Férié</v>
      </c>
      <c r="D55" s="34" t="str">
        <f ca="1">IF(OR(D54="",ISNA(MATCH(DATEVALUE(D$8&amp;"/"&amp;MONTH($A54)&amp;"/"&amp;Année_5),INDIRECT("Fériés!E"&amp;$AL$2&amp;":E"&amp;$AL$2+20),0))),"","Férié")</f>
        <v>Férié</v>
      </c>
      <c r="E55" s="34" t="str">
        <f ca="1">IF(OR(E54="",ISNA(MATCH(DATEVALUE(E$8&amp;"/"&amp;MONTH($A54)&amp;"/"&amp;Année_5),INDIRECT("Fériés!E"&amp;$AL$2&amp;":E"&amp;$AL$2+20),0))),"","Férié")</f>
        <v>Férié</v>
      </c>
      <c r="F55" s="34" t="str">
        <f ca="1">IF(OR(F54="",ISNA(MATCH(DATEVALUE(F$8&amp;"/"&amp;MONTH($A54)&amp;"/"&amp;Année_5),INDIRECT("Fériés!E"&amp;$AL$2&amp;":E"&amp;$AL$2+20),0))),"","Férié")</f>
        <v>Férié</v>
      </c>
      <c r="G55" s="34" t="str">
        <f ca="1">IF(OR(G54="",ISNA(MATCH(DATEVALUE(G$8&amp;"/"&amp;MONTH($A54)&amp;"/"&amp;Année_5),INDIRECT("Fériés!E"&amp;$AL$2&amp;":E"&amp;$AL$2+20),0))),"","Férié")</f>
        <v>Férié</v>
      </c>
      <c r="H55" s="34" t="str">
        <f ca="1">IF(OR(H54="",ISNA(MATCH(DATEVALUE(H$8&amp;"/"&amp;MONTH($A54)&amp;"/"&amp;Année_5),INDIRECT("Fériés!E"&amp;$AL$2&amp;":E"&amp;$AL$2+20),0))),"","Férié")</f>
        <v>Férié</v>
      </c>
      <c r="I55" s="34" t="str">
        <f ca="1">IF(OR(I54="",ISNA(MATCH(DATEVALUE(I$8&amp;"/"&amp;MONTH($A54)&amp;"/"&amp;Année_5),INDIRECT("Fériés!E"&amp;$AL$2&amp;":E"&amp;$AL$2+20),0))),"","Férié")</f>
        <v>Férié</v>
      </c>
      <c r="J55" s="34" t="str">
        <f ca="1">IF(OR(J54="",ISNA(MATCH(DATEVALUE(J$8&amp;"/"&amp;MONTH($A54)&amp;"/"&amp;Année_5),INDIRECT("Fériés!E"&amp;$AL$2&amp;":E"&amp;$AL$2+20),0))),"","Férié")</f>
        <v>Férié</v>
      </c>
      <c r="K55" s="34" t="str">
        <f ca="1">IF(OR(K54="",ISNA(MATCH(DATEVALUE(K$8&amp;"/"&amp;MONTH($A54)&amp;"/"&amp;Année_5),INDIRECT("Fériés!E"&amp;$AL$2&amp;":E"&amp;$AL$2+20),0))),"","Férié")</f>
        <v>Férié</v>
      </c>
      <c r="L55" s="34" t="str">
        <f ca="1">IF(OR(L54="",ISNA(MATCH(DATEVALUE(L$8&amp;"/"&amp;MONTH($A54)&amp;"/"&amp;Année_5),INDIRECT("Fériés!E"&amp;$AL$2&amp;":E"&amp;$AL$2+20),0))),"","Férié")</f>
        <v>Férié</v>
      </c>
      <c r="M55" s="34" t="str">
        <f ca="1">IF(OR(M54="",ISNA(MATCH(DATEVALUE(M$8&amp;"/"&amp;MONTH($A54)&amp;"/"&amp;Année_5),INDIRECT("Fériés!E"&amp;$AL$2&amp;":E"&amp;$AL$2+20),0))),"","Férié")</f>
        <v>Férié</v>
      </c>
      <c r="N55" s="34" t="str">
        <f ca="1">IF(OR(N54="",ISNA(MATCH(DATEVALUE(N$8&amp;"/"&amp;MONTH($A54)&amp;"/"&amp;Année_5),INDIRECT("Fériés!E"&amp;$AL$2&amp;":E"&amp;$AL$2+20),0))),"","Férié")</f>
        <v>Férié</v>
      </c>
      <c r="O55" s="34" t="str">
        <f ca="1">IF(OR(O54="",ISNA(MATCH(DATEVALUE(O$8&amp;"/"&amp;MONTH($A54)&amp;"/"&amp;Année_5),INDIRECT("Fériés!E"&amp;$AL$2&amp;":E"&amp;$AL$2+20),0))),"","Férié")</f>
        <v>Férié</v>
      </c>
      <c r="P55" s="34" t="str">
        <f ca="1">IF(OR(P54="",ISNA(MATCH(DATEVALUE(P$8&amp;"/"&amp;MONTH($A54)&amp;"/"&amp;Année_5),INDIRECT("Fériés!E"&amp;$AL$2&amp;":E"&amp;$AL$2+20),0))),"","Férié")</f>
        <v>Férié</v>
      </c>
      <c r="Q55" s="34" t="str">
        <f ca="1">IF(OR(Q54="",ISNA(MATCH(DATEVALUE(Q$8&amp;"/"&amp;MONTH($A54)&amp;"/"&amp;Année_5),INDIRECT("Fériés!E"&amp;$AL$2&amp;":E"&amp;$AL$2+20),0))),"","Férié")</f>
        <v>Férié</v>
      </c>
      <c r="R55" s="34" t="str">
        <f ca="1">IF(OR(R54="",ISNA(MATCH(DATEVALUE(R$8&amp;"/"&amp;MONTH($A54)&amp;"/"&amp;Année_5),INDIRECT("Fériés!E"&amp;$AL$2&amp;":E"&amp;$AL$2+20),0))),"","Férié")</f>
        <v>Férié</v>
      </c>
      <c r="S55" s="34" t="str">
        <f ca="1">IF(OR(S54="",ISNA(MATCH(DATEVALUE(S$8&amp;"/"&amp;MONTH($A54)&amp;"/"&amp;Année_5),INDIRECT("Fériés!E"&amp;$AL$2&amp;":E"&amp;$AL$2+20),0))),"","Férié")</f>
        <v>Férié</v>
      </c>
      <c r="T55" s="34" t="str">
        <f ca="1">IF(OR(T54="",ISNA(MATCH(DATEVALUE(T$8&amp;"/"&amp;MONTH($A54)&amp;"/"&amp;Année_5),INDIRECT("Fériés!E"&amp;$AL$2&amp;":E"&amp;$AL$2+20),0))),"","Férié")</f>
        <v>Férié</v>
      </c>
      <c r="U55" s="34" t="str">
        <f ca="1">IF(OR(U54="",ISNA(MATCH(DATEVALUE(U$8&amp;"/"&amp;MONTH($A54)&amp;"/"&amp;Année_5),INDIRECT("Fériés!E"&amp;$AL$2&amp;":E"&amp;$AL$2+20),0))),"","Férié")</f>
        <v>Férié</v>
      </c>
      <c r="V55" s="34" t="str">
        <f ca="1">IF(OR(V54="",ISNA(MATCH(DATEVALUE(V$8&amp;"/"&amp;MONTH($A54)&amp;"/"&amp;Année_5),INDIRECT("Fériés!E"&amp;$AL$2&amp;":E"&amp;$AL$2+20),0))),"","Férié")</f>
        <v>Férié</v>
      </c>
      <c r="W55" s="34" t="str">
        <f ca="1">IF(OR(W54="",ISNA(MATCH(DATEVALUE(W$8&amp;"/"&amp;MONTH($A54)&amp;"/"&amp;Année_5),INDIRECT("Fériés!E"&amp;$AL$2&amp;":E"&amp;$AL$2+20),0))),"","Férié")</f>
        <v>Férié</v>
      </c>
      <c r="X55" s="34" t="str">
        <f ca="1">IF(OR(X54="",ISNA(MATCH(DATEVALUE(X$8&amp;"/"&amp;MONTH($A54)&amp;"/"&amp;Année_5),INDIRECT("Fériés!E"&amp;$AL$2&amp;":E"&amp;$AL$2+20),0))),"","Férié")</f>
        <v>Férié</v>
      </c>
      <c r="Y55" s="34" t="str">
        <f ca="1">IF(OR(Y54="",ISNA(MATCH(DATEVALUE(Y$8&amp;"/"&amp;MONTH($A54)&amp;"/"&amp;Année_5),INDIRECT("Fériés!E"&amp;$AL$2&amp;":E"&amp;$AL$2+20),0))),"","Férié")</f>
        <v>Férié</v>
      </c>
      <c r="Z55" s="34" t="str">
        <f ca="1">IF(OR(Z54="",ISNA(MATCH(DATEVALUE(Z$8&amp;"/"&amp;MONTH($A54)&amp;"/"&amp;Année_5),INDIRECT("Fériés!E"&amp;$AL$2&amp;":E"&amp;$AL$2+20),0))),"","Férié")</f>
        <v>Férié</v>
      </c>
      <c r="AA55" s="34" t="str">
        <f ca="1">IF(OR(AA54="",ISNA(MATCH(DATEVALUE(AA$8&amp;"/"&amp;MONTH($A54)&amp;"/"&amp;Année_5),INDIRECT("Fériés!E"&amp;$AL$2&amp;":E"&amp;$AL$2+20),0))),"","Férié")</f>
        <v>Férié</v>
      </c>
      <c r="AB55" s="34" t="str">
        <f ca="1">IF(OR(AB54="",ISNA(MATCH(DATEVALUE(AB$8&amp;"/"&amp;MONTH($A54)&amp;"/"&amp;Année_5),INDIRECT("Fériés!E"&amp;$AL$2&amp;":E"&amp;$AL$2+20),0))),"","Férié")</f>
        <v>Férié</v>
      </c>
      <c r="AC55" s="34" t="str">
        <f ca="1">IF(OR(AC54="",ISNA(MATCH(DATEVALUE(AC$8&amp;"/"&amp;MONTH($A54)&amp;"/"&amp;Année_5),INDIRECT("Fériés!E"&amp;$AL$2&amp;":E"&amp;$AL$2+20),0))),"","Férié")</f>
        <v>Férié</v>
      </c>
      <c r="AD55" s="34" t="str">
        <f ca="1">IF(OR(AD54="",ISNA(MATCH(DATEVALUE(AD$8&amp;"/"&amp;MONTH($A54)&amp;"/"&amp;Année_5),INDIRECT("Fériés!E"&amp;$AL$2&amp;":E"&amp;$AL$2+20),0))),"","Férié")</f>
        <v>Férié</v>
      </c>
      <c r="AE55" s="34" t="str">
        <f ca="1">IF(OR(AE54="",ISNA(MATCH(DATEVALUE(AE$8&amp;"/"&amp;MONTH($A54)&amp;"/"&amp;Année_5),INDIRECT("Fériés!E"&amp;$AL$2&amp;":E"&amp;$AL$2+20),0))),"","Férié")</f>
        <v>Férié</v>
      </c>
      <c r="AF55" s="34" t="str">
        <f ca="1">IF(OR(AF54="",ISNA(MATCH(DATEVALUE(AF$8&amp;"/"&amp;MONTH($A54)&amp;"/"&amp;Année_5),INDIRECT("Fériés!E"&amp;$AL$2&amp;":E"&amp;$AL$2+20),0))),"","Férié")</f>
        <v>Férié</v>
      </c>
      <c r="AH55" s="36"/>
      <c r="AJ55" s="36"/>
      <c r="AL55" s="36"/>
    </row>
    <row r="56" spans="1:32" ht="19.5" customHeight="1">
      <c r="A56" s="51"/>
      <c r="B56" s="34" t="str">
        <f>B55</f>
        <v>Férié</v>
      </c>
      <c r="C56" s="34" t="str">
        <f>C55</f>
        <v>Férié</v>
      </c>
      <c r="D56" s="34" t="str">
        <f>D55</f>
        <v>Férié</v>
      </c>
      <c r="E56" s="34" t="str">
        <f>E55</f>
        <v>Férié</v>
      </c>
      <c r="F56" s="34" t="str">
        <f>F55</f>
        <v>Férié</v>
      </c>
      <c r="G56" s="34" t="str">
        <f>G55</f>
        <v>Férié</v>
      </c>
      <c r="H56" s="34" t="str">
        <f>H55</f>
        <v>Férié</v>
      </c>
      <c r="I56" s="34" t="str">
        <f>I55</f>
        <v>Férié</v>
      </c>
      <c r="J56" s="34" t="str">
        <f>J55</f>
        <v>Férié</v>
      </c>
      <c r="K56" s="34" t="str">
        <f>K55</f>
        <v>Férié</v>
      </c>
      <c r="L56" s="34" t="str">
        <f>L55</f>
        <v>Férié</v>
      </c>
      <c r="M56" s="34" t="str">
        <f>M55</f>
        <v>Férié</v>
      </c>
      <c r="N56" s="34" t="str">
        <f>N55</f>
        <v>Férié</v>
      </c>
      <c r="O56" s="39" t="str">
        <f>O55</f>
        <v>Férié</v>
      </c>
      <c r="P56" s="34" t="str">
        <f>P55</f>
        <v>Férié</v>
      </c>
      <c r="Q56" s="34" t="str">
        <f>Q55</f>
        <v>Férié</v>
      </c>
      <c r="R56" s="34" t="str">
        <f>R55</f>
        <v>Férié</v>
      </c>
      <c r="S56" s="34" t="str">
        <f>S55</f>
        <v>Férié</v>
      </c>
      <c r="T56" s="34" t="str">
        <f>T55</f>
        <v>Férié</v>
      </c>
      <c r="U56" s="34" t="str">
        <f>U55</f>
        <v>Férié</v>
      </c>
      <c r="V56" s="52"/>
      <c r="W56" s="52"/>
      <c r="X56" s="34" t="str">
        <f>X55</f>
        <v>Férié</v>
      </c>
      <c r="Y56" s="34" t="str">
        <f>Y55</f>
        <v>Férié</v>
      </c>
      <c r="Z56" s="34" t="str">
        <f>Z55</f>
        <v>Férié</v>
      </c>
      <c r="AA56" s="52"/>
      <c r="AB56" s="52"/>
      <c r="AC56" s="53"/>
      <c r="AD56" s="53"/>
      <c r="AE56" s="34" t="str">
        <f>AE55</f>
        <v>Férié</v>
      </c>
      <c r="AF56" s="34" t="str">
        <f>AF55</f>
        <v>Férié</v>
      </c>
    </row>
    <row r="57" spans="2:32" ht="8.25" customHeight="1">
      <c r="B57" s="32"/>
      <c r="D57" s="32"/>
      <c r="F57" s="32"/>
      <c r="H57" s="32"/>
      <c r="J57" s="32"/>
      <c r="L57" s="32"/>
      <c r="N57" s="32"/>
      <c r="P57" s="32"/>
      <c r="R57" s="32"/>
      <c r="T57" s="32"/>
      <c r="V57" s="32"/>
      <c r="X57" s="32"/>
      <c r="Z57" s="32"/>
      <c r="AB57" s="32"/>
      <c r="AD57" s="32"/>
      <c r="AF57" s="32"/>
    </row>
    <row r="58" ht="4.5" customHeight="1">
      <c r="AF58" s="54"/>
    </row>
    <row r="59" spans="20:38" ht="19.5" customHeight="1">
      <c r="T59" s="55" t="s">
        <v>9</v>
      </c>
      <c r="U59" s="56">
        <f>SUM(AH10:AH54)</f>
        <v>-103</v>
      </c>
      <c r="AD59" s="57" t="str">
        <f>"pondéré du reliquat d'ARTT et de CA "&amp;Année_5-1</f>
        <v>pondéré du reliquat d'ARTT et de CA 2006</v>
      </c>
      <c r="AE59" s="58">
        <f>U59-O2-Y2</f>
        <v>-129.879</v>
      </c>
      <c r="AG59" s="59" t="s">
        <v>10</v>
      </c>
      <c r="AH59" s="34">
        <f>SUM(AH10:AH54)</f>
        <v>-103</v>
      </c>
      <c r="AJ59" s="58">
        <f>SUM(AJ10:AJ54)</f>
        <v>-111</v>
      </c>
      <c r="AL59" s="58">
        <f>SUM(AL10:AL54)</f>
        <v>-117</v>
      </c>
    </row>
    <row r="60" ht="4.5" customHeight="1"/>
    <row r="61" ht="4.5" customHeight="1"/>
    <row r="62" ht="4.5" customHeight="1"/>
  </sheetData>
  <mergeCells count="3">
    <mergeCell ref="O2:P2"/>
    <mergeCell ref="O4:P4"/>
    <mergeCell ref="O6:P6"/>
  </mergeCells>
  <conditionalFormatting sqref="B12:AF12 B16:AF16 B20:AF20 B24:AF24 B28:AF28 B32:AF32 B36:AF36 B40:AF40 B44:AF44 B48:AF48 B52:AF52 B56:AF56">
    <cfRule type="expression" priority="1" dxfId="0" stopIfTrue="1">
      <formula>IF(AND(FIND(B10,"L,M,Me,J,V")&gt;0,B11&lt;&gt;"Férié"),TRUE,FALSE)</formula>
    </cfRule>
    <cfRule type="expression" priority="2" dxfId="1" stopIfTrue="1">
      <formula>IF(B11&lt;&gt;"Férié",TRUE,FALSE)</formula>
    </cfRule>
    <cfRule type="expression" priority="3" dxfId="2" stopIfTrue="1">
      <formula>IF(B11="férié",TRUE,FALSE)</formula>
    </cfRule>
  </conditionalFormatting>
  <conditionalFormatting sqref="B10:AF10 B14:AC14 B18:AF18 B22:AF22 B26:AF26 B30:AF30 B34:AF34 B38:AF38 B42:AF42 B46:AF46 B50:AF50 B54:AF54 AE14:AF14">
    <cfRule type="expression" priority="4" dxfId="0" stopIfTrue="1">
      <formula>IF(AND(FIND(B10,"L,M,Me,J,V")&gt;0,B11&lt;&gt;"Férié"),TRUE,FALSE)</formula>
    </cfRule>
    <cfRule type="expression" priority="5" dxfId="1" stopIfTrue="1">
      <formula>IF(B11&lt;&gt;"Férié",TRUE,FALSE)</formula>
    </cfRule>
    <cfRule type="expression" priority="6" dxfId="2" stopIfTrue="1">
      <formula>IF(B11="Férié",TRUE,FALSE)</formula>
    </cfRule>
  </conditionalFormatting>
  <conditionalFormatting sqref="B11:AF11 B15:AF15 B19:AF19 B23:AF23 B27:AF27 B31:AF31 B35:AF35 B39:AF39 B43:AF43 B47:AF47 B51:AF51 B55:AF55">
    <cfRule type="expression" priority="7" dxfId="3" stopIfTrue="1">
      <formula>IF(FIND(B11,"L,M,Me,J,V")&gt;0,TRUE,FALSE)</formula>
    </cfRule>
    <cfRule type="expression" priority="8" dxfId="1" stopIfTrue="1">
      <formula>IF(FIND(B11,"S,D")&gt;0,TRUE,FALSE)</formula>
    </cfRule>
  </conditionalFormatting>
  <conditionalFormatting sqref="AD14">
    <cfRule type="expression" priority="9" dxfId="0" stopIfTrue="1">
      <formula>IF(AND(FIND(AD14,"L,M,Me,J,V")&gt;0,AD15&lt;&gt;"Férié"),TRUE,FALSE)</formula>
    </cfRule>
    <cfRule type="expression" priority="10" dxfId="1" stopIfTrue="1">
      <formula>IF(AD15&lt;&gt;"Férié",TRUE,FALSE)</formula>
    </cfRule>
    <cfRule type="expression" priority="11" dxfId="2" stopIfTrue="1">
      <formula>IF(AD15="Férié",TRUE,FALSE)</formula>
    </cfRule>
  </conditionalFormatting>
  <printOptions horizont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L50"/>
  <sheetViews>
    <sheetView showGridLines="0" zoomScale="80" zoomScaleNormal="80" workbookViewId="0" topLeftCell="A1">
      <selection activeCell="V4" sqref="V4"/>
    </sheetView>
  </sheetViews>
  <sheetFormatPr defaultColWidth="11.421875" defaultRowHeight="12.75"/>
  <cols>
    <col min="1" max="1" width="25.7109375" style="0" customWidth="1"/>
    <col min="2" max="4" width="4.7109375" style="0" customWidth="1"/>
    <col min="5" max="5" width="30.7109375" style="0" customWidth="1"/>
    <col min="6" max="12" width="4.7109375" style="0" customWidth="1"/>
  </cols>
  <sheetData>
    <row r="1" ht="19.5" customHeight="1"/>
    <row r="2" spans="1:12" ht="19.5" customHeight="1">
      <c r="A2" s="60" t="s">
        <v>11</v>
      </c>
      <c r="B2" s="61" t="s">
        <v>12</v>
      </c>
      <c r="C2" s="61" t="s">
        <v>13</v>
      </c>
      <c r="D2" s="61" t="s">
        <v>14</v>
      </c>
      <c r="E2" s="61" t="s">
        <v>15</v>
      </c>
      <c r="F2" s="61" t="s">
        <v>16</v>
      </c>
      <c r="H2" s="62" t="s">
        <v>12</v>
      </c>
      <c r="I2" s="62" t="s">
        <v>13</v>
      </c>
      <c r="J2" s="62" t="s">
        <v>14</v>
      </c>
      <c r="K2" s="62" t="s">
        <v>15</v>
      </c>
      <c r="L2" s="62" t="s">
        <v>16</v>
      </c>
    </row>
    <row r="3" spans="1:12" ht="19.5" customHeight="1">
      <c r="A3" s="60"/>
      <c r="B3" s="63">
        <v>1</v>
      </c>
      <c r="C3" s="63">
        <v>1</v>
      </c>
      <c r="D3" s="63">
        <v>1</v>
      </c>
      <c r="E3" s="63">
        <v>1</v>
      </c>
      <c r="F3" s="63">
        <v>1</v>
      </c>
      <c r="H3" s="64">
        <v>0.5</v>
      </c>
      <c r="I3" s="64">
        <v>0.5</v>
      </c>
      <c r="J3" s="64">
        <v>0.5</v>
      </c>
      <c r="K3" s="64">
        <v>0.5</v>
      </c>
      <c r="L3" s="64">
        <v>0.5</v>
      </c>
    </row>
    <row r="4" ht="19.5" customHeight="1">
      <c r="A4" s="60"/>
    </row>
    <row r="5" spans="1:6" ht="19.5" customHeight="1">
      <c r="A5" s="60" t="s">
        <v>17</v>
      </c>
      <c r="B5" s="65" t="s">
        <v>12</v>
      </c>
      <c r="C5" s="65" t="s">
        <v>13</v>
      </c>
      <c r="D5" s="65" t="s">
        <v>14</v>
      </c>
      <c r="E5" s="65" t="s">
        <v>15</v>
      </c>
      <c r="F5" s="65" t="s">
        <v>16</v>
      </c>
    </row>
    <row r="6" spans="1:6" ht="19.5" customHeight="1">
      <c r="A6" s="60"/>
      <c r="B6" s="66">
        <v>1</v>
      </c>
      <c r="C6" s="66">
        <v>1</v>
      </c>
      <c r="D6" s="66">
        <v>1</v>
      </c>
      <c r="E6" s="66">
        <v>1</v>
      </c>
      <c r="F6" s="66">
        <v>1</v>
      </c>
    </row>
    <row r="7" ht="19.5" customHeight="1">
      <c r="A7" s="60"/>
    </row>
    <row r="8" spans="1:12" ht="19.5" customHeight="1">
      <c r="A8" s="60" t="s">
        <v>18</v>
      </c>
      <c r="B8" s="67" t="s">
        <v>12</v>
      </c>
      <c r="C8" s="67" t="s">
        <v>13</v>
      </c>
      <c r="D8" s="67" t="s">
        <v>14</v>
      </c>
      <c r="E8" s="67" t="s">
        <v>15</v>
      </c>
      <c r="F8" s="67" t="s">
        <v>16</v>
      </c>
      <c r="H8" s="62" t="s">
        <v>12</v>
      </c>
      <c r="I8" s="62" t="s">
        <v>13</v>
      </c>
      <c r="J8" s="62" t="s">
        <v>14</v>
      </c>
      <c r="K8" s="62" t="s">
        <v>15</v>
      </c>
      <c r="L8" s="62" t="s">
        <v>16</v>
      </c>
    </row>
    <row r="9" spans="1:12" ht="19.5" customHeight="1">
      <c r="A9" s="60"/>
      <c r="B9" s="68">
        <v>1</v>
      </c>
      <c r="C9" s="68">
        <v>1</v>
      </c>
      <c r="D9" s="68">
        <v>1</v>
      </c>
      <c r="E9" s="68">
        <v>1</v>
      </c>
      <c r="F9" s="68">
        <v>1</v>
      </c>
      <c r="H9" s="69">
        <v>0.5</v>
      </c>
      <c r="I9" s="69">
        <v>0.5</v>
      </c>
      <c r="J9" s="69">
        <v>0.5</v>
      </c>
      <c r="K9" s="69">
        <v>0.5</v>
      </c>
      <c r="L9" s="69">
        <v>0.5</v>
      </c>
    </row>
    <row r="10" ht="19.5" customHeight="1">
      <c r="A10" s="60"/>
    </row>
    <row r="11" spans="1:6" ht="19.5" customHeight="1">
      <c r="A11" s="60" t="s">
        <v>19</v>
      </c>
      <c r="B11" s="70" t="s">
        <v>12</v>
      </c>
      <c r="C11" s="70" t="s">
        <v>13</v>
      </c>
      <c r="D11" s="70" t="s">
        <v>14</v>
      </c>
      <c r="E11" s="70" t="s">
        <v>15</v>
      </c>
      <c r="F11" s="70" t="s">
        <v>16</v>
      </c>
    </row>
    <row r="12" spans="1:6" ht="19.5" customHeight="1">
      <c r="A12" s="60"/>
      <c r="B12" s="71">
        <v>1</v>
      </c>
      <c r="C12" s="71">
        <v>1</v>
      </c>
      <c r="D12" s="71">
        <v>1</v>
      </c>
      <c r="E12" s="71">
        <v>1</v>
      </c>
      <c r="F12" s="71">
        <v>1</v>
      </c>
    </row>
    <row r="13" ht="12.75">
      <c r="A13" s="72"/>
    </row>
    <row r="15" ht="12.75">
      <c r="A15" t="s">
        <v>20</v>
      </c>
    </row>
    <row r="16" spans="1:3" ht="12.75">
      <c r="A16">
        <v>1</v>
      </c>
      <c r="B16" t="s">
        <v>12</v>
      </c>
      <c r="C16" t="s">
        <v>21</v>
      </c>
    </row>
    <row r="17" spans="1:3" ht="12.75">
      <c r="A17">
        <v>2</v>
      </c>
      <c r="B17" t="s">
        <v>22</v>
      </c>
      <c r="C17" t="s">
        <v>23</v>
      </c>
    </row>
    <row r="18" spans="1:3" ht="12.75">
      <c r="A18">
        <v>3</v>
      </c>
      <c r="B18" t="s">
        <v>14</v>
      </c>
      <c r="C18" t="s">
        <v>24</v>
      </c>
    </row>
    <row r="19" spans="1:3" ht="12.75">
      <c r="A19">
        <v>4</v>
      </c>
      <c r="B19" t="s">
        <v>15</v>
      </c>
      <c r="C19" t="s">
        <v>25</v>
      </c>
    </row>
    <row r="20" spans="1:3" ht="12.75">
      <c r="A20">
        <v>5</v>
      </c>
      <c r="B20" t="s">
        <v>16</v>
      </c>
      <c r="C20" t="s">
        <v>26</v>
      </c>
    </row>
    <row r="21" spans="1:3" ht="12.75">
      <c r="A21">
        <v>6</v>
      </c>
      <c r="B21" t="s">
        <v>27</v>
      </c>
      <c r="C21" t="s">
        <v>28</v>
      </c>
    </row>
    <row r="22" spans="1:3" ht="12.75">
      <c r="A22">
        <v>7</v>
      </c>
      <c r="B22" t="s">
        <v>29</v>
      </c>
      <c r="C22" t="s">
        <v>30</v>
      </c>
    </row>
    <row r="46" ht="12.75">
      <c r="E46" s="73">
        <f>IF(OR(D46="",A46&lt;&gt;""),"",DATEVALUE(MID(D46,FIND(" ",D46)+1,50)))</f>
      </c>
    </row>
    <row r="47" ht="12.75">
      <c r="E47" s="73">
        <f>IF(OR(D47="",A47&lt;&gt;""),"",DATEVALUE(MID(D47,FIND(" ",D47)+1,50)))</f>
      </c>
    </row>
    <row r="48" ht="12.75">
      <c r="E48" s="73">
        <f>IF(OR(D48="",A48&lt;&gt;""),"",DATEVALUE(MID(D48,FIND(" ",D48)+1,50)))</f>
      </c>
    </row>
    <row r="49" ht="12.75">
      <c r="E49" s="73">
        <f>IF(OR(D49="",A49&lt;&gt;""),"",DATEVALUE(MID(D49,FIND(" ",D49)+1,50)))</f>
      </c>
    </row>
    <row r="50" ht="12.75">
      <c r="E50" s="73">
        <f>IF(OR(D50="",A50&lt;&gt;""),"",DATEVALUE(MID(D50,FIND(" ",D50)+1,50)))</f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E175"/>
  <sheetViews>
    <sheetView showGridLines="0" zoomScale="80" zoomScaleNormal="80" workbookViewId="0" topLeftCell="A33">
      <selection activeCell="V4" sqref="V4"/>
    </sheetView>
  </sheetViews>
  <sheetFormatPr defaultColWidth="11.421875" defaultRowHeight="12.75"/>
  <cols>
    <col min="1" max="1" width="10.28125" style="74" customWidth="1"/>
    <col min="2" max="2" width="11.421875" style="74" customWidth="1"/>
    <col min="3" max="3" width="16.8515625" style="74" customWidth="1"/>
    <col min="4" max="4" width="24.421875" style="74" customWidth="1"/>
    <col min="5" max="5" width="13.57421875" style="74" customWidth="1"/>
    <col min="6" max="16384" width="11.421875" style="74" customWidth="1"/>
  </cols>
  <sheetData>
    <row r="1" s="75" customFormat="1" ht="29.25">
      <c r="A1" s="75" t="s">
        <v>31</v>
      </c>
    </row>
    <row r="2" spans="1:5" ht="12.75">
      <c r="A2" s="76"/>
      <c r="B2" s="77"/>
      <c r="C2" s="77" t="s">
        <v>32</v>
      </c>
      <c r="D2" s="78" t="s">
        <v>33</v>
      </c>
      <c r="E2" s="79">
        <f>IF(OR(D2="",A2&lt;&gt;""),"",DATEVALUE(MID(D2,FIND(" ",D2)+1,50)))</f>
        <v>37622</v>
      </c>
    </row>
    <row r="3" spans="1:5" ht="12.75">
      <c r="A3" s="80" t="s">
        <v>34</v>
      </c>
      <c r="B3" s="81"/>
      <c r="C3" s="82" t="s">
        <v>35</v>
      </c>
      <c r="D3" s="83" t="s">
        <v>36</v>
      </c>
      <c r="E3" s="84">
        <f>IF(OR(D3="",A3&lt;&gt;""),"",DATEVALUE(MID(D3,FIND(" ",D3)+1,50)))</f>
      </c>
    </row>
    <row r="4" spans="1:5" ht="12.75">
      <c r="A4" s="80"/>
      <c r="B4" s="81"/>
      <c r="C4" s="81" t="s">
        <v>37</v>
      </c>
      <c r="D4" s="83" t="s">
        <v>38</v>
      </c>
      <c r="E4" s="84">
        <f>IF(OR(D4="",A4&lt;&gt;""),"",DATEVALUE(MID(D4,FIND(" ",D4)+1,50)))</f>
        <v>37731</v>
      </c>
    </row>
    <row r="5" spans="1:5" ht="12.75">
      <c r="A5" s="80"/>
      <c r="B5" s="81"/>
      <c r="C5" s="81" t="s">
        <v>39</v>
      </c>
      <c r="D5" s="83" t="s">
        <v>40</v>
      </c>
      <c r="E5" s="84">
        <f>IF(OR(D5="",A5&lt;&gt;""),"",DATEVALUE(MID(D5,FIND(" ",D5)+1,50)))</f>
        <v>37732</v>
      </c>
    </row>
    <row r="6" spans="1:5" ht="12.75">
      <c r="A6" s="80"/>
      <c r="B6" s="81"/>
      <c r="C6" s="81" t="s">
        <v>41</v>
      </c>
      <c r="D6" s="83" t="s">
        <v>42</v>
      </c>
      <c r="E6" s="84">
        <f>IF(OR(D6="",A6&lt;&gt;""),"",DATEVALUE(MID(D6,FIND(" ",D6)+1,50)))</f>
        <v>37742</v>
      </c>
    </row>
    <row r="7" spans="1:5" ht="12.75">
      <c r="A7" s="80"/>
      <c r="B7" s="81"/>
      <c r="C7" s="81" t="s">
        <v>43</v>
      </c>
      <c r="D7" s="83" t="s">
        <v>44</v>
      </c>
      <c r="E7" s="84">
        <f>IF(OR(D7="",A7&lt;&gt;""),"",DATEVALUE(MID(D7,FIND(" ",D7)+1,50)))</f>
        <v>37749</v>
      </c>
    </row>
    <row r="8" spans="1:5" ht="12.75">
      <c r="A8" s="80"/>
      <c r="B8" s="81"/>
      <c r="C8" s="81" t="s">
        <v>45</v>
      </c>
      <c r="D8" s="83" t="s">
        <v>46</v>
      </c>
      <c r="E8" s="84">
        <f>IF(OR(D8="",A8&lt;&gt;""),"",DATEVALUE(MID(D8,FIND(" ",D8)+1,50)))</f>
        <v>37770</v>
      </c>
    </row>
    <row r="9" spans="1:5" ht="12.75">
      <c r="A9" s="80"/>
      <c r="B9" s="81"/>
      <c r="C9" s="81" t="s">
        <v>47</v>
      </c>
      <c r="D9" s="83" t="s">
        <v>48</v>
      </c>
      <c r="E9" s="84">
        <f>IF(OR(D9="",A9&lt;&gt;""),"",DATEVALUE(MID(D9,FIND(" ",D9)+1,50)))</f>
        <v>37780</v>
      </c>
    </row>
    <row r="10" spans="1:5" ht="12.75">
      <c r="A10" s="80"/>
      <c r="B10" s="81"/>
      <c r="C10" s="81" t="s">
        <v>49</v>
      </c>
      <c r="D10" s="83" t="s">
        <v>50</v>
      </c>
      <c r="E10" s="84">
        <f>IF(OR(D10="",A10&lt;&gt;""),"",DATEVALUE(MID(D10,FIND(" ",D10)+1,50)))</f>
        <v>37781</v>
      </c>
    </row>
    <row r="11" spans="1:5" ht="12.75">
      <c r="A11" s="80"/>
      <c r="B11" s="81"/>
      <c r="C11" s="81" t="s">
        <v>51</v>
      </c>
      <c r="D11" s="83" t="s">
        <v>52</v>
      </c>
      <c r="E11" s="84">
        <f>IF(OR(D11="",A11&lt;&gt;""),"",DATEVALUE(MID(D11,FIND(" ",D11)+1,50)))</f>
        <v>37816</v>
      </c>
    </row>
    <row r="12" spans="1:5" ht="12.75">
      <c r="A12" s="80"/>
      <c r="B12" s="81"/>
      <c r="C12" s="81" t="s">
        <v>53</v>
      </c>
      <c r="D12" s="83" t="s">
        <v>54</v>
      </c>
      <c r="E12" s="84">
        <f>IF(OR(D12="",A12&lt;&gt;""),"",DATEVALUE(MID(D12,FIND(" ",D12)+1,50)))</f>
        <v>37848</v>
      </c>
    </row>
    <row r="13" spans="1:5" ht="12.75">
      <c r="A13" s="80"/>
      <c r="B13" s="81"/>
      <c r="C13" s="81" t="s">
        <v>55</v>
      </c>
      <c r="D13" s="83" t="s">
        <v>56</v>
      </c>
      <c r="E13" s="84">
        <f>IF(OR(D13="",A13&lt;&gt;""),"",DATEVALUE(MID(D13,FIND(" ",D13)+1,50)))</f>
        <v>37926</v>
      </c>
    </row>
    <row r="14" spans="1:5" ht="12.75">
      <c r="A14" s="80"/>
      <c r="B14" s="81"/>
      <c r="C14" s="81" t="s">
        <v>57</v>
      </c>
      <c r="D14" s="83" t="s">
        <v>58</v>
      </c>
      <c r="E14" s="84">
        <f>IF(OR(D14="",A14&lt;&gt;""),"",DATEVALUE(MID(D14,FIND(" ",D14)+1,50)))</f>
        <v>37936</v>
      </c>
    </row>
    <row r="15" spans="1:5" ht="12.75">
      <c r="A15" s="80"/>
      <c r="B15" s="81"/>
      <c r="C15" s="81" t="s">
        <v>59</v>
      </c>
      <c r="D15" s="83" t="s">
        <v>60</v>
      </c>
      <c r="E15" s="84">
        <f>IF(OR(D15="",A15&lt;&gt;""),"",DATEVALUE(MID(D15,FIND(" ",D15)+1,50)))</f>
        <v>37980</v>
      </c>
    </row>
    <row r="16" spans="1:5" ht="12.75">
      <c r="A16" s="80" t="s">
        <v>34</v>
      </c>
      <c r="B16" s="81"/>
      <c r="C16" s="82" t="s">
        <v>61</v>
      </c>
      <c r="D16" s="83" t="s">
        <v>62</v>
      </c>
      <c r="E16" s="84">
        <f>IF(OR(D16="",A16&lt;&gt;""),"",DATEVALUE(MID(D16,FIND(" ",D16)+1,50)))</f>
      </c>
    </row>
    <row r="17" spans="1:5" ht="12.75">
      <c r="A17" s="85"/>
      <c r="B17" s="86"/>
      <c r="C17" s="86"/>
      <c r="D17" s="86"/>
      <c r="E17" s="84">
        <f>IF(OR(D17="",A17&lt;&gt;""),"",DATEVALUE(MID(D17,FIND(" ",D17)+1,50)))</f>
      </c>
    </row>
    <row r="18" spans="1:5" ht="12.75">
      <c r="A18" s="85"/>
      <c r="B18" s="86"/>
      <c r="C18" s="86"/>
      <c r="D18" s="86"/>
      <c r="E18" s="84">
        <f>IF(OR(D18="",A18&lt;&gt;""),"",DATEVALUE(MID(D18,FIND(" ",D18)+1,50)))</f>
      </c>
    </row>
    <row r="19" spans="1:5" ht="12.75">
      <c r="A19" s="85"/>
      <c r="B19" s="86"/>
      <c r="C19" s="86"/>
      <c r="D19" s="86"/>
      <c r="E19" s="84">
        <f>IF(OR(D19="",A19&lt;&gt;""),"",DATEVALUE(MID(D19,FIND(" ",D19)+1,50)))</f>
      </c>
    </row>
    <row r="20" spans="1:5" ht="12.75">
      <c r="A20" s="85"/>
      <c r="B20" s="86"/>
      <c r="C20" s="86"/>
      <c r="D20" s="86"/>
      <c r="E20" s="84">
        <f>IF(OR(D20="",A20&lt;&gt;""),"",DATEVALUE(MID(D20,FIND(" ",D20)+1,50)))</f>
      </c>
    </row>
    <row r="21" spans="1:5" ht="12.75">
      <c r="A21" s="85"/>
      <c r="B21" s="86"/>
      <c r="C21" s="86"/>
      <c r="D21" s="86"/>
      <c r="E21" s="84">
        <f>IF(OR(D21="",A21&lt;&gt;""),"",DATEVALUE(MID(D21,FIND(" ",D21)+1,50)))</f>
      </c>
    </row>
    <row r="22" spans="1:5" ht="12.75">
      <c r="A22" s="87"/>
      <c r="B22" s="88"/>
      <c r="C22" s="88"/>
      <c r="D22" s="88"/>
      <c r="E22" s="89"/>
    </row>
    <row r="23" s="75" customFormat="1" ht="29.25">
      <c r="A23" s="75" t="s">
        <v>63</v>
      </c>
    </row>
    <row r="24" spans="1:5" ht="12.75">
      <c r="A24" s="90"/>
      <c r="B24" s="91"/>
      <c r="C24" s="91" t="s">
        <v>32</v>
      </c>
      <c r="D24" s="92" t="s">
        <v>64</v>
      </c>
      <c r="E24" s="93">
        <f>IF(OR(D24="",A24&lt;&gt;""),"",DATEVALUE(MID(D24,FIND(" ",D24)+1,50)))</f>
        <v>37987</v>
      </c>
    </row>
    <row r="25" spans="1:5" ht="12.75">
      <c r="A25" s="94" t="s">
        <v>34</v>
      </c>
      <c r="B25" s="95"/>
      <c r="C25" s="96" t="s">
        <v>35</v>
      </c>
      <c r="D25" s="97" t="s">
        <v>65</v>
      </c>
      <c r="E25" s="98">
        <f>IF(OR(D25="",A25&lt;&gt;""),"",DATEVALUE(MID(D25,FIND(" ",D25)+1,50)))</f>
      </c>
    </row>
    <row r="26" spans="1:5" ht="12.75">
      <c r="A26" s="94"/>
      <c r="B26" s="95"/>
      <c r="C26" s="95" t="s">
        <v>37</v>
      </c>
      <c r="D26" s="97" t="s">
        <v>66</v>
      </c>
      <c r="E26" s="98">
        <f>IF(OR(D26="",A26&lt;&gt;""),"",DATEVALUE(MID(D26,FIND(" ",D26)+1,50)))</f>
        <v>38088</v>
      </c>
    </row>
    <row r="27" spans="1:5" ht="12.75">
      <c r="A27" s="94"/>
      <c r="B27" s="95"/>
      <c r="C27" s="95" t="s">
        <v>39</v>
      </c>
      <c r="D27" s="97" t="s">
        <v>67</v>
      </c>
      <c r="E27" s="98">
        <f>IF(OR(D27="",A27&lt;&gt;""),"",DATEVALUE(MID(D27,FIND(" ",D27)+1,50)))</f>
        <v>38089</v>
      </c>
    </row>
    <row r="28" spans="1:5" ht="12.75">
      <c r="A28" s="94"/>
      <c r="B28" s="95"/>
      <c r="C28" s="95" t="s">
        <v>41</v>
      </c>
      <c r="D28" s="97" t="s">
        <v>68</v>
      </c>
      <c r="E28" s="98">
        <f>IF(OR(D28="",A28&lt;&gt;""),"",DATEVALUE(MID(D28,FIND(" ",D28)+1,50)))</f>
        <v>38108</v>
      </c>
    </row>
    <row r="29" spans="1:5" ht="12.75">
      <c r="A29" s="94"/>
      <c r="B29" s="95"/>
      <c r="C29" s="95" t="s">
        <v>43</v>
      </c>
      <c r="D29" s="97" t="s">
        <v>69</v>
      </c>
      <c r="E29" s="98">
        <f>IF(OR(D29="",A29&lt;&gt;""),"",DATEVALUE(MID(D29,FIND(" ",D29)+1,50)))</f>
        <v>38115</v>
      </c>
    </row>
    <row r="30" spans="1:5" ht="12.75">
      <c r="A30" s="94"/>
      <c r="B30" s="95"/>
      <c r="C30" s="95" t="s">
        <v>45</v>
      </c>
      <c r="D30" s="97" t="s">
        <v>70</v>
      </c>
      <c r="E30" s="98">
        <f>IF(OR(D30="",A30&lt;&gt;""),"",DATEVALUE(MID(D30,FIND(" ",D30)+1,50)))</f>
        <v>38127</v>
      </c>
    </row>
    <row r="31" spans="1:5" ht="12.75">
      <c r="A31" s="94"/>
      <c r="B31" s="95"/>
      <c r="C31" s="95" t="s">
        <v>47</v>
      </c>
      <c r="D31" s="97" t="s">
        <v>71</v>
      </c>
      <c r="E31" s="98">
        <f>IF(OR(D31="",A31&lt;&gt;""),"",DATEVALUE(MID(D31,FIND(" ",D31)+1,50)))</f>
        <v>38137</v>
      </c>
    </row>
    <row r="32" spans="1:5" ht="12.75">
      <c r="A32" s="94"/>
      <c r="B32" s="95"/>
      <c r="C32" s="95" t="s">
        <v>49</v>
      </c>
      <c r="D32" s="97" t="s">
        <v>72</v>
      </c>
      <c r="E32" s="98">
        <f>IF(OR(D32="",A32&lt;&gt;""),"",DATEVALUE(MID(D32,FIND(" ",D32)+1,50)))</f>
        <v>38138</v>
      </c>
    </row>
    <row r="33" spans="1:5" ht="12.75">
      <c r="A33" s="94"/>
      <c r="B33" s="95"/>
      <c r="C33" s="95" t="s">
        <v>51</v>
      </c>
      <c r="D33" s="97" t="s">
        <v>73</v>
      </c>
      <c r="E33" s="98">
        <f>IF(OR(D33="",A33&lt;&gt;""),"",DATEVALUE(MID(D33,FIND(" ",D33)+1,50)))</f>
        <v>38182</v>
      </c>
    </row>
    <row r="34" spans="1:5" ht="12.75">
      <c r="A34" s="94"/>
      <c r="B34" s="95"/>
      <c r="C34" s="95" t="s">
        <v>53</v>
      </c>
      <c r="D34" s="97" t="s">
        <v>74</v>
      </c>
      <c r="E34" s="98">
        <f>IF(OR(D34="",A34&lt;&gt;""),"",DATEVALUE(MID(D34,FIND(" ",D34)+1,50)))</f>
        <v>38214</v>
      </c>
    </row>
    <row r="35" spans="1:5" ht="12.75">
      <c r="A35" s="94"/>
      <c r="B35" s="95"/>
      <c r="C35" s="95" t="s">
        <v>55</v>
      </c>
      <c r="D35" s="97" t="s">
        <v>75</v>
      </c>
      <c r="E35" s="98">
        <f>IF(OR(D35="",A35&lt;&gt;""),"",DATEVALUE(MID(D35,FIND(" ",D35)+1,50)))</f>
        <v>38292</v>
      </c>
    </row>
    <row r="36" spans="1:5" ht="12.75">
      <c r="A36" s="94"/>
      <c r="B36" s="95"/>
      <c r="C36" s="95" t="s">
        <v>57</v>
      </c>
      <c r="D36" s="97" t="s">
        <v>76</v>
      </c>
      <c r="E36" s="98">
        <f>IF(OR(D36="",A36&lt;&gt;""),"",DATEVALUE(MID(D36,FIND(" ",D36)+1,50)))</f>
        <v>38302</v>
      </c>
    </row>
    <row r="37" spans="1:5" ht="12.75">
      <c r="A37" s="94"/>
      <c r="B37" s="95"/>
      <c r="C37" s="95" t="s">
        <v>59</v>
      </c>
      <c r="D37" s="97" t="s">
        <v>77</v>
      </c>
      <c r="E37" s="98">
        <f>IF(OR(D37="",A37&lt;&gt;""),"",DATEVALUE(MID(D37,FIND(" ",D37)+1,50)))</f>
        <v>38346</v>
      </c>
    </row>
    <row r="38" spans="1:5" ht="12.75">
      <c r="A38" s="94" t="s">
        <v>34</v>
      </c>
      <c r="B38" s="95"/>
      <c r="C38" s="96" t="s">
        <v>61</v>
      </c>
      <c r="D38" s="97" t="s">
        <v>78</v>
      </c>
      <c r="E38" s="98">
        <f>IF(OR(D38="",A38&lt;&gt;""),"",DATEVALUE(MID(D38,FIND(" ",D38)+1,50)))</f>
      </c>
    </row>
    <row r="39" spans="1:5" ht="12.75">
      <c r="A39" s="99"/>
      <c r="B39" s="100"/>
      <c r="C39" s="100"/>
      <c r="D39" s="100"/>
      <c r="E39" s="98">
        <f>IF(OR(D39="",A39&lt;&gt;""),"",DATEVALUE(MID(D39,FIND(" ",D39)+1,50)))</f>
      </c>
    </row>
    <row r="40" spans="1:5" ht="12.75">
      <c r="A40" s="99"/>
      <c r="B40" s="100"/>
      <c r="C40" s="100"/>
      <c r="D40" s="100"/>
      <c r="E40" s="98">
        <f>IF(OR(D40="",A40&lt;&gt;""),"",DATEVALUE(MID(D40,FIND(" ",D40)+1,50)))</f>
      </c>
    </row>
    <row r="41" spans="1:5" ht="12.75">
      <c r="A41" s="99"/>
      <c r="B41" s="100"/>
      <c r="C41" s="100"/>
      <c r="D41" s="100"/>
      <c r="E41" s="98">
        <f>IF(OR(D41="",A41&lt;&gt;""),"",DATEVALUE(MID(D41,FIND(" ",D41)+1,50)))</f>
      </c>
    </row>
    <row r="42" spans="1:5" ht="12.75">
      <c r="A42" s="99"/>
      <c r="B42" s="100"/>
      <c r="C42" s="100"/>
      <c r="D42" s="100"/>
      <c r="E42" s="98">
        <f>IF(OR(D42="",A42&lt;&gt;""),"",DATEVALUE(MID(D42,FIND(" ",D42)+1,50)))</f>
      </c>
    </row>
    <row r="43" spans="1:5" ht="12.75">
      <c r="A43" s="99"/>
      <c r="B43" s="100"/>
      <c r="C43" s="100"/>
      <c r="D43" s="100"/>
      <c r="E43" s="98">
        <f>IF(OR(D43="",A43&lt;&gt;""),"",DATEVALUE(MID(D43,FIND(" ",D43)+1,50)))</f>
      </c>
    </row>
    <row r="44" spans="1:5" ht="12.75">
      <c r="A44" s="101"/>
      <c r="B44" s="102"/>
      <c r="C44" s="102"/>
      <c r="D44" s="102"/>
      <c r="E44" s="103">
        <f>IF(OR(D44="",A44&lt;&gt;""),"",DATEVALUE(MID(D44,FIND(" ",D44)+1,50)))</f>
      </c>
    </row>
    <row r="45" spans="1:5" ht="29.25">
      <c r="A45" s="75" t="s">
        <v>79</v>
      </c>
      <c r="B45" s="75"/>
      <c r="C45" s="75"/>
      <c r="D45" s="75"/>
      <c r="E45" s="75"/>
    </row>
    <row r="46" spans="1:5" ht="12.75">
      <c r="A46" s="90"/>
      <c r="B46" s="91"/>
      <c r="C46" s="91" t="s">
        <v>32</v>
      </c>
      <c r="D46" s="92" t="s">
        <v>80</v>
      </c>
      <c r="E46" s="93">
        <f>IF(OR(D46="",A46&lt;&gt;""),"",DATEVALUE(MID(D46,FIND(" ",D46)+1,50)))</f>
        <v>38353</v>
      </c>
    </row>
    <row r="47" spans="1:5" ht="12.75">
      <c r="A47" s="94" t="s">
        <v>34</v>
      </c>
      <c r="B47" s="95"/>
      <c r="C47" s="96" t="s">
        <v>35</v>
      </c>
      <c r="D47" s="97" t="s">
        <v>81</v>
      </c>
      <c r="E47" s="98">
        <f>IF(OR(D47="",A47&lt;&gt;""),"",DATEVALUE(MID(D47,FIND(" ",D47)+1,50)))</f>
      </c>
    </row>
    <row r="48" spans="1:5" ht="12.75">
      <c r="A48" s="94"/>
      <c r="B48" s="95"/>
      <c r="C48" s="95" t="s">
        <v>37</v>
      </c>
      <c r="D48" s="97" t="s">
        <v>82</v>
      </c>
      <c r="E48" s="98">
        <f>IF(OR(D48="",A48&lt;&gt;""),"",DATEVALUE(MID(D48,FIND(" ",D48)+1,50)))</f>
        <v>38438</v>
      </c>
    </row>
    <row r="49" spans="1:5" ht="12.75">
      <c r="A49" s="94"/>
      <c r="B49" s="95"/>
      <c r="C49" s="95" t="s">
        <v>39</v>
      </c>
      <c r="D49" s="97" t="s">
        <v>83</v>
      </c>
      <c r="E49" s="98">
        <f>IF(OR(D49="",A49&lt;&gt;""),"",DATEVALUE(MID(D49,FIND(" ",D49)+1,50)))</f>
        <v>38439</v>
      </c>
    </row>
    <row r="50" spans="1:5" ht="12.75">
      <c r="A50" s="94"/>
      <c r="B50" s="95"/>
      <c r="C50" s="95" t="s">
        <v>41</v>
      </c>
      <c r="D50" s="97" t="s">
        <v>84</v>
      </c>
      <c r="E50" s="98">
        <f>IF(OR(D50="",A50&lt;&gt;""),"",DATEVALUE(MID(D50,FIND(" ",D50)+1,50)))</f>
        <v>38473</v>
      </c>
    </row>
    <row r="51" spans="1:5" ht="12.75">
      <c r="A51" s="94"/>
      <c r="B51" s="95"/>
      <c r="C51" s="95" t="s">
        <v>43</v>
      </c>
      <c r="D51" s="97" t="s">
        <v>85</v>
      </c>
      <c r="E51" s="98">
        <f>IF(OR(D51="",A51&lt;&gt;""),"",DATEVALUE(MID(D51,FIND(" ",D51)+1,50)))</f>
        <v>38480</v>
      </c>
    </row>
    <row r="52" spans="1:5" ht="12.75">
      <c r="A52" s="94"/>
      <c r="B52" s="95"/>
      <c r="C52" s="95" t="s">
        <v>45</v>
      </c>
      <c r="D52" s="97" t="s">
        <v>86</v>
      </c>
      <c r="E52" s="98">
        <f>IF(OR(D52="",A52&lt;&gt;""),"",DATEVALUE(MID(D52,FIND(" ",D52)+1,50)))</f>
        <v>38477</v>
      </c>
    </row>
    <row r="53" spans="1:5" ht="12.75">
      <c r="A53" s="94"/>
      <c r="B53" s="95"/>
      <c r="C53" s="95" t="s">
        <v>47</v>
      </c>
      <c r="D53" s="97" t="s">
        <v>87</v>
      </c>
      <c r="E53" s="98">
        <f>IF(OR(D53="",A53&lt;&gt;""),"",DATEVALUE(MID(D53,FIND(" ",D53)+1,50)))</f>
        <v>38487</v>
      </c>
    </row>
    <row r="54" spans="1:5" ht="12.75">
      <c r="A54" s="94"/>
      <c r="B54" s="95"/>
      <c r="C54" s="95" t="s">
        <v>51</v>
      </c>
      <c r="D54" s="97" t="s">
        <v>88</v>
      </c>
      <c r="E54" s="98">
        <f>IF(OR(D54="",A54&lt;&gt;""),"",DATEVALUE(MID(D54,FIND(" ",D54)+1,50)))</f>
        <v>38547</v>
      </c>
    </row>
    <row r="55" spans="1:5" ht="12.75">
      <c r="A55" s="94"/>
      <c r="B55" s="95"/>
      <c r="C55" s="95" t="s">
        <v>53</v>
      </c>
      <c r="D55" s="97" t="s">
        <v>89</v>
      </c>
      <c r="E55" s="98">
        <f>IF(OR(D55="",A55&lt;&gt;""),"",DATEVALUE(MID(D55,FIND(" ",D55)+1,50)))</f>
        <v>38579</v>
      </c>
    </row>
    <row r="56" spans="1:5" ht="12.75">
      <c r="A56" s="94"/>
      <c r="B56" s="95"/>
      <c r="C56" s="95" t="s">
        <v>55</v>
      </c>
      <c r="D56" s="97" t="s">
        <v>90</v>
      </c>
      <c r="E56" s="98">
        <f>IF(OR(D56="",A56&lt;&gt;""),"",DATEVALUE(MID(D56,FIND(" ",D56)+1,50)))</f>
        <v>38657</v>
      </c>
    </row>
    <row r="57" spans="1:5" ht="12.75">
      <c r="A57" s="94"/>
      <c r="B57" s="95"/>
      <c r="C57" s="95" t="s">
        <v>57</v>
      </c>
      <c r="D57" s="97" t="s">
        <v>91</v>
      </c>
      <c r="E57" s="98">
        <f>IF(OR(D57="",A57&lt;&gt;""),"",DATEVALUE(MID(D57,FIND(" ",D57)+1,50)))</f>
        <v>38667</v>
      </c>
    </row>
    <row r="58" spans="1:5" ht="12.75">
      <c r="A58" s="94"/>
      <c r="B58" s="95"/>
      <c r="C58" s="95" t="s">
        <v>59</v>
      </c>
      <c r="D58" s="97" t="s">
        <v>92</v>
      </c>
      <c r="E58" s="98">
        <f>IF(OR(D58="",A58&lt;&gt;""),"",DATEVALUE(MID(D58,FIND(" ",D58)+1,50)))</f>
        <v>38711</v>
      </c>
    </row>
    <row r="59" spans="1:5" ht="12.75">
      <c r="A59" s="94" t="s">
        <v>34</v>
      </c>
      <c r="B59" s="95"/>
      <c r="C59" s="96" t="s">
        <v>61</v>
      </c>
      <c r="D59" s="97" t="s">
        <v>93</v>
      </c>
      <c r="E59" s="98">
        <f>IF(OR(D59="",A59&lt;&gt;""),"",DATEVALUE(MID(D59,FIND(" ",D59)+1,50)))</f>
      </c>
    </row>
    <row r="60" spans="1:5" ht="12.75">
      <c r="A60" s="99"/>
      <c r="B60" s="100"/>
      <c r="C60" s="100"/>
      <c r="D60" s="100"/>
      <c r="E60" s="98">
        <f>IF(OR(D60="",A60&lt;&gt;""),"",DATEVALUE(MID(D60,FIND(" ",D60)+1,50)))</f>
      </c>
    </row>
    <row r="61" spans="1:5" ht="12.75">
      <c r="A61" s="99"/>
      <c r="B61" s="100"/>
      <c r="C61" s="100"/>
      <c r="D61" s="100"/>
      <c r="E61" s="98">
        <f>IF(OR(D61="",A61&lt;&gt;""),"",DATEVALUE(MID(D61,FIND(" ",D61)+1,50)))</f>
      </c>
    </row>
    <row r="62" spans="1:5" ht="12.75">
      <c r="A62" s="99"/>
      <c r="B62" s="100"/>
      <c r="C62" s="100"/>
      <c r="D62" s="100"/>
      <c r="E62" s="98">
        <f>IF(OR(D62="",A62&lt;&gt;""),"",DATEVALUE(MID(D62,FIND(" ",D62)+1,50)))</f>
      </c>
    </row>
    <row r="63" spans="1:5" ht="12.75">
      <c r="A63" s="99"/>
      <c r="B63" s="100"/>
      <c r="C63" s="100"/>
      <c r="D63" s="100"/>
      <c r="E63" s="98">
        <f>IF(OR(D63="",A63&lt;&gt;""),"",DATEVALUE(MID(D63,FIND(" ",D63)+1,50)))</f>
      </c>
    </row>
    <row r="64" spans="1:5" ht="12.75">
      <c r="A64" s="99"/>
      <c r="B64" s="100"/>
      <c r="C64" s="100"/>
      <c r="D64" s="100"/>
      <c r="E64" s="98">
        <f>IF(OR(D64="",A64&lt;&gt;""),"",DATEVALUE(MID(D64,FIND(" ",D64)+1,50)))</f>
      </c>
    </row>
    <row r="65" spans="1:5" ht="12.75">
      <c r="A65" s="101"/>
      <c r="B65" s="102"/>
      <c r="C65" s="102"/>
      <c r="D65" s="102"/>
      <c r="E65" s="103">
        <f>IF(OR(D65="",A65&lt;&gt;""),"",DATEVALUE(MID(D65,FIND(" ",D65)+1,50)))</f>
      </c>
    </row>
    <row r="66" ht="29.25">
      <c r="A66" s="75" t="s">
        <v>94</v>
      </c>
    </row>
    <row r="67" spans="1:5" ht="12.75">
      <c r="A67" s="90"/>
      <c r="B67" s="91"/>
      <c r="C67" s="91" t="s">
        <v>32</v>
      </c>
      <c r="D67" s="92" t="s">
        <v>95</v>
      </c>
      <c r="E67" s="93">
        <f>IF(OR(D67="",A67&lt;&gt;""),"",DATEVALUE(MID(D67,FIND(" ",D67)+1,50)))</f>
        <v>38718</v>
      </c>
    </row>
    <row r="68" spans="1:5" ht="12.75">
      <c r="A68" s="94" t="s">
        <v>34</v>
      </c>
      <c r="B68" s="95"/>
      <c r="C68" s="96" t="s">
        <v>35</v>
      </c>
      <c r="D68" s="97" t="s">
        <v>96</v>
      </c>
      <c r="E68" s="98">
        <f>IF(OR(D68="",A68&lt;&gt;""),"",DATEVALUE(MID(D68,FIND(" ",D68)+1,50)))</f>
      </c>
    </row>
    <row r="69" spans="1:5" ht="12.75">
      <c r="A69" s="94"/>
      <c r="B69" s="95"/>
      <c r="C69" s="95" t="s">
        <v>37</v>
      </c>
      <c r="D69" s="97" t="s">
        <v>97</v>
      </c>
      <c r="E69" s="98">
        <f>IF(OR(D69="",A69&lt;&gt;""),"",DATEVALUE(MID(D69,FIND(" ",D69)+1,50)))</f>
        <v>38823</v>
      </c>
    </row>
    <row r="70" spans="1:5" ht="12.75">
      <c r="A70" s="94"/>
      <c r="B70" s="95"/>
      <c r="C70" s="95" t="s">
        <v>39</v>
      </c>
      <c r="D70" s="97" t="s">
        <v>98</v>
      </c>
      <c r="E70" s="98">
        <f>IF(OR(D70="",A70&lt;&gt;""),"",DATEVALUE(MID(D70,FIND(" ",D70)+1,50)))</f>
        <v>38824</v>
      </c>
    </row>
    <row r="71" spans="1:5" ht="12.75">
      <c r="A71" s="94"/>
      <c r="B71" s="95"/>
      <c r="C71" s="95" t="s">
        <v>41</v>
      </c>
      <c r="D71" s="97" t="s">
        <v>99</v>
      </c>
      <c r="E71" s="98">
        <f>IF(OR(D71="",A71&lt;&gt;""),"",DATEVALUE(MID(D71,FIND(" ",D71)+1,50)))</f>
        <v>38838</v>
      </c>
    </row>
    <row r="72" spans="1:5" ht="12.75">
      <c r="A72" s="94"/>
      <c r="B72" s="95"/>
      <c r="C72" s="95" t="s">
        <v>43</v>
      </c>
      <c r="D72" s="97" t="s">
        <v>100</v>
      </c>
      <c r="E72" s="98">
        <f>IF(OR(D72="",A72&lt;&gt;""),"",DATEVALUE(MID(D72,FIND(" ",D72)+1,50)))</f>
        <v>38845</v>
      </c>
    </row>
    <row r="73" spans="1:5" ht="12.75">
      <c r="A73" s="94"/>
      <c r="B73" s="95"/>
      <c r="C73" s="95" t="s">
        <v>45</v>
      </c>
      <c r="D73" s="97" t="s">
        <v>101</v>
      </c>
      <c r="E73" s="98">
        <f>IF(OR(D73="",A73&lt;&gt;""),"",DATEVALUE(MID(D73,FIND(" ",D73)+1,50)))</f>
        <v>38862</v>
      </c>
    </row>
    <row r="74" spans="1:5" ht="12.75">
      <c r="A74" s="94"/>
      <c r="B74" s="95"/>
      <c r="C74" s="95" t="s">
        <v>47</v>
      </c>
      <c r="D74" s="97" t="s">
        <v>102</v>
      </c>
      <c r="E74" s="98">
        <f>IF(OR(D74="",A74&lt;&gt;""),"",DATEVALUE(MID(D74,FIND(" ",D74)+1,50)))</f>
        <v>38872</v>
      </c>
    </row>
    <row r="75" spans="1:5" ht="12.75">
      <c r="A75" s="94"/>
      <c r="B75" s="95"/>
      <c r="C75" s="95" t="s">
        <v>49</v>
      </c>
      <c r="D75" s="97" t="s">
        <v>103</v>
      </c>
      <c r="E75" s="98">
        <f>IF(OR(D75="",A75&lt;&gt;""),"",DATEVALUE(MID(D75,FIND(" ",D75)+1,50)))</f>
        <v>38873</v>
      </c>
    </row>
    <row r="76" spans="1:5" ht="12.75">
      <c r="A76" s="94"/>
      <c r="B76" s="95"/>
      <c r="C76" s="95" t="s">
        <v>51</v>
      </c>
      <c r="D76" s="97" t="s">
        <v>104</v>
      </c>
      <c r="E76" s="98">
        <f>IF(OR(D76="",A76&lt;&gt;""),"",DATEVALUE(MID(D76,FIND(" ",D76)+1,50)))</f>
        <v>38912</v>
      </c>
    </row>
    <row r="77" spans="1:5" ht="12.75">
      <c r="A77" s="94"/>
      <c r="B77" s="95"/>
      <c r="C77" s="95" t="s">
        <v>53</v>
      </c>
      <c r="D77" s="97" t="s">
        <v>105</v>
      </c>
      <c r="E77" s="98">
        <f>IF(OR(D77="",A77&lt;&gt;""),"",DATEVALUE(MID(D77,FIND(" ",D77)+1,50)))</f>
        <v>38944</v>
      </c>
    </row>
    <row r="78" spans="1:5" ht="12.75">
      <c r="A78" s="94"/>
      <c r="B78" s="95"/>
      <c r="C78" s="95" t="s">
        <v>55</v>
      </c>
      <c r="D78" s="97" t="s">
        <v>106</v>
      </c>
      <c r="E78" s="98">
        <f>IF(OR(D78="",A78&lt;&gt;""),"",DATEVALUE(MID(D78,FIND(" ",D78)+1,50)))</f>
        <v>39022</v>
      </c>
    </row>
    <row r="79" spans="1:5" ht="12.75">
      <c r="A79" s="94"/>
      <c r="B79" s="95"/>
      <c r="C79" s="95" t="s">
        <v>57</v>
      </c>
      <c r="D79" s="97" t="s">
        <v>107</v>
      </c>
      <c r="E79" s="98">
        <f>IF(OR(D79="",A79&lt;&gt;""),"",DATEVALUE(MID(D79,FIND(" ",D79)+1,50)))</f>
        <v>39032</v>
      </c>
    </row>
    <row r="80" spans="1:5" ht="12.75">
      <c r="A80" s="94"/>
      <c r="B80" s="95"/>
      <c r="C80" s="95" t="s">
        <v>59</v>
      </c>
      <c r="D80" s="97" t="s">
        <v>108</v>
      </c>
      <c r="E80" s="98">
        <f>IF(OR(D80="",A80&lt;&gt;""),"",DATEVALUE(MID(D80,FIND(" ",D80)+1,50)))</f>
        <v>39076</v>
      </c>
    </row>
    <row r="81" spans="1:5" ht="12.75">
      <c r="A81" s="94" t="s">
        <v>34</v>
      </c>
      <c r="B81" s="95"/>
      <c r="C81" s="96" t="s">
        <v>61</v>
      </c>
      <c r="D81" s="97" t="s">
        <v>109</v>
      </c>
      <c r="E81" s="98">
        <f>IF(OR(D81="",A81&lt;&gt;""),"",DATEVALUE(MID(D81,FIND(" ",D81)+1,50)))</f>
      </c>
    </row>
    <row r="82" spans="1:5" ht="12.75">
      <c r="A82" s="99"/>
      <c r="B82" s="100"/>
      <c r="C82" s="100"/>
      <c r="D82" s="100"/>
      <c r="E82" s="98">
        <f>IF(OR(D82="",A82&lt;&gt;""),"",DATEVALUE(MID(D82,FIND(" ",D82)+1,50)))</f>
      </c>
    </row>
    <row r="83" spans="1:5" ht="12.75">
      <c r="A83" s="99"/>
      <c r="B83" s="100"/>
      <c r="C83" s="100"/>
      <c r="D83" s="100"/>
      <c r="E83" s="98">
        <f>IF(OR(D83="",A83&lt;&gt;""),"",DATEVALUE(MID(D83,FIND(" ",D83)+1,50)))</f>
      </c>
    </row>
    <row r="84" spans="1:5" ht="12.75">
      <c r="A84" s="99"/>
      <c r="B84" s="100"/>
      <c r="C84" s="100"/>
      <c r="D84" s="100"/>
      <c r="E84" s="98">
        <f>IF(OR(D84="",A84&lt;&gt;""),"",DATEVALUE(MID(D84,FIND(" ",D84)+1,50)))</f>
      </c>
    </row>
    <row r="85" spans="1:5" ht="12.75">
      <c r="A85" s="99"/>
      <c r="B85" s="100"/>
      <c r="C85" s="100"/>
      <c r="D85" s="100"/>
      <c r="E85" s="98">
        <f>IF(OR(D85="",A85&lt;&gt;""),"",DATEVALUE(MID(D85,FIND(" ",D85)+1,50)))</f>
      </c>
    </row>
    <row r="86" spans="1:5" ht="12.75">
      <c r="A86" s="99"/>
      <c r="B86" s="100"/>
      <c r="C86" s="100"/>
      <c r="D86" s="100"/>
      <c r="E86" s="98">
        <f>IF(OR(D86="",A86&lt;&gt;""),"",DATEVALUE(MID(D86,FIND(" ",D86)+1,50)))</f>
      </c>
    </row>
    <row r="87" spans="1:5" ht="12.75">
      <c r="A87" s="101"/>
      <c r="B87" s="102"/>
      <c r="C87" s="102"/>
      <c r="D87" s="102"/>
      <c r="E87" s="103">
        <f>IF(OR(D87="",A87&lt;&gt;""),"",DATEVALUE(MID(D87,FIND(" ",D87)+1,50)))</f>
      </c>
    </row>
    <row r="88" ht="29.25">
      <c r="A88" s="75" t="s">
        <v>110</v>
      </c>
    </row>
    <row r="89" spans="1:5" ht="12.75">
      <c r="A89" s="90"/>
      <c r="B89" s="91"/>
      <c r="C89" s="91" t="s">
        <v>32</v>
      </c>
      <c r="D89" s="92" t="s">
        <v>111</v>
      </c>
      <c r="E89" s="93">
        <f>IF(OR(D89="",A89&lt;&gt;""),"",DATEVALUE(MID(D89,FIND(" ",D89)+1,50)))</f>
        <v>39083</v>
      </c>
    </row>
    <row r="90" spans="1:5" ht="12.75">
      <c r="A90" s="94" t="s">
        <v>34</v>
      </c>
      <c r="B90" s="95"/>
      <c r="C90" s="96" t="s">
        <v>35</v>
      </c>
      <c r="D90" s="97" t="s">
        <v>112</v>
      </c>
      <c r="E90" s="98">
        <f>IF(OR(D90="",A90&lt;&gt;""),"",DATEVALUE(MID(D90,FIND(" ",D90)+1,50)))</f>
      </c>
    </row>
    <row r="91" spans="1:5" ht="12.75">
      <c r="A91" s="94"/>
      <c r="B91" s="95"/>
      <c r="C91" s="95" t="s">
        <v>37</v>
      </c>
      <c r="D91" s="97" t="s">
        <v>113</v>
      </c>
      <c r="E91" s="98">
        <f>IF(OR(D91="",A91&lt;&gt;""),"",DATEVALUE(MID(D91,FIND(" ",D91)+1,50)))</f>
        <v>39180</v>
      </c>
    </row>
    <row r="92" spans="1:5" ht="12.75">
      <c r="A92" s="94"/>
      <c r="B92" s="95"/>
      <c r="C92" s="95" t="s">
        <v>39</v>
      </c>
      <c r="D92" s="97" t="s">
        <v>114</v>
      </c>
      <c r="E92" s="98">
        <f>IF(OR(D92="",A92&lt;&gt;""),"",DATEVALUE(MID(D92,FIND(" ",D92)+1,50)))</f>
        <v>39181</v>
      </c>
    </row>
    <row r="93" spans="1:5" ht="12.75">
      <c r="A93" s="94"/>
      <c r="B93" s="95"/>
      <c r="C93" s="95" t="s">
        <v>41</v>
      </c>
      <c r="D93" s="97" t="s">
        <v>115</v>
      </c>
      <c r="E93" s="98">
        <f>IF(OR(D93="",A93&lt;&gt;""),"",DATEVALUE(MID(D93,FIND(" ",D93)+1,50)))</f>
        <v>39203</v>
      </c>
    </row>
    <row r="94" spans="1:5" ht="12.75">
      <c r="A94" s="94"/>
      <c r="B94" s="95"/>
      <c r="C94" s="95" t="s">
        <v>43</v>
      </c>
      <c r="D94" s="97" t="s">
        <v>116</v>
      </c>
      <c r="E94" s="98">
        <f>IF(OR(D94="",A94&lt;&gt;""),"",DATEVALUE(MID(D94,FIND(" ",D94)+1,50)))</f>
        <v>39210</v>
      </c>
    </row>
    <row r="95" spans="1:5" ht="12.75">
      <c r="A95" s="94"/>
      <c r="B95" s="95"/>
      <c r="C95" s="95" t="s">
        <v>45</v>
      </c>
      <c r="D95" s="97" t="s">
        <v>117</v>
      </c>
      <c r="E95" s="98">
        <f>IF(OR(D95="",A95&lt;&gt;""),"",DATEVALUE(MID(D95,FIND(" ",D95)+1,50)))</f>
        <v>39219</v>
      </c>
    </row>
    <row r="96" spans="1:5" ht="12.75">
      <c r="A96" s="94"/>
      <c r="B96" s="95"/>
      <c r="C96" s="95" t="s">
        <v>47</v>
      </c>
      <c r="D96" s="97" t="s">
        <v>118</v>
      </c>
      <c r="E96" s="98">
        <f>IF(OR(D96="",A96&lt;&gt;""),"",DATEVALUE(MID(D96,FIND(" ",D96)+1,50)))</f>
        <v>39229</v>
      </c>
    </row>
    <row r="97" spans="1:5" ht="12.75">
      <c r="A97" s="94"/>
      <c r="B97" s="95"/>
      <c r="C97" s="95" t="s">
        <v>49</v>
      </c>
      <c r="D97" s="97" t="s">
        <v>119</v>
      </c>
      <c r="E97" s="98">
        <f>IF(OR(D97="",A97&lt;&gt;""),"",DATEVALUE(MID(D97,FIND(" ",D97)+1,50)))</f>
        <v>39230</v>
      </c>
    </row>
    <row r="98" spans="1:5" ht="12.75">
      <c r="A98" s="94"/>
      <c r="B98" s="95"/>
      <c r="C98" s="95" t="s">
        <v>51</v>
      </c>
      <c r="D98" s="97" t="s">
        <v>120</v>
      </c>
      <c r="E98" s="98">
        <f>IF(OR(D98="",A98&lt;&gt;""),"",DATEVALUE(MID(D98,FIND(" ",D98)+1,50)))</f>
        <v>39277</v>
      </c>
    </row>
    <row r="99" spans="1:5" ht="12.75">
      <c r="A99" s="94"/>
      <c r="B99" s="95"/>
      <c r="C99" s="95" t="s">
        <v>53</v>
      </c>
      <c r="D99" s="97" t="s">
        <v>121</v>
      </c>
      <c r="E99" s="98">
        <f>IF(OR(D99="",A99&lt;&gt;""),"",DATEVALUE(MID(D99,FIND(" ",D99)+1,50)))</f>
        <v>39309</v>
      </c>
    </row>
    <row r="100" spans="1:5" ht="12.75">
      <c r="A100" s="94"/>
      <c r="B100" s="95"/>
      <c r="C100" s="95" t="s">
        <v>55</v>
      </c>
      <c r="D100" s="97" t="s">
        <v>122</v>
      </c>
      <c r="E100" s="98">
        <f>IF(OR(D100="",A100&lt;&gt;""),"",DATEVALUE(MID(D100,FIND(" ",D100)+1,50)))</f>
        <v>39387</v>
      </c>
    </row>
    <row r="101" spans="1:5" ht="12.75">
      <c r="A101" s="94"/>
      <c r="B101" s="95"/>
      <c r="C101" s="95" t="s">
        <v>57</v>
      </c>
      <c r="D101" s="97" t="s">
        <v>123</v>
      </c>
      <c r="E101" s="98">
        <f>IF(OR(D101="",A101&lt;&gt;""),"",DATEVALUE(MID(D101,FIND(" ",D101)+1,50)))</f>
        <v>39397</v>
      </c>
    </row>
    <row r="102" spans="1:5" ht="12.75">
      <c r="A102" s="94"/>
      <c r="B102" s="95"/>
      <c r="C102" s="95" t="s">
        <v>59</v>
      </c>
      <c r="D102" s="97" t="s">
        <v>124</v>
      </c>
      <c r="E102" s="98">
        <f>IF(OR(D102="",A102&lt;&gt;""),"",DATEVALUE(MID(D102,FIND(" ",D102)+1,50)))</f>
        <v>39441</v>
      </c>
    </row>
    <row r="103" spans="1:5" ht="12.75">
      <c r="A103" s="94" t="s">
        <v>34</v>
      </c>
      <c r="B103" s="95"/>
      <c r="C103" s="96" t="s">
        <v>61</v>
      </c>
      <c r="D103" s="97" t="s">
        <v>125</v>
      </c>
      <c r="E103" s="98">
        <f>IF(OR(D103="",A103&lt;&gt;""),"",DATEVALUE(MID(D103,FIND(" ",D103)+1,50)))</f>
      </c>
    </row>
    <row r="104" spans="1:5" ht="12.75">
      <c r="A104" s="99"/>
      <c r="B104" s="100"/>
      <c r="C104" s="100"/>
      <c r="D104" s="100"/>
      <c r="E104" s="98">
        <f>IF(OR(D104="",A104&lt;&gt;""),"",DATEVALUE(MID(D104,FIND(" ",D104)+1,50)))</f>
      </c>
    </row>
    <row r="105" spans="1:5" ht="12.75">
      <c r="A105" s="99"/>
      <c r="B105" s="100"/>
      <c r="C105" s="100"/>
      <c r="D105" s="100"/>
      <c r="E105" s="98">
        <f>IF(OR(D105="",A105&lt;&gt;""),"",DATEVALUE(MID(D105,FIND(" ",D105)+1,50)))</f>
      </c>
    </row>
    <row r="106" spans="1:5" ht="12.75">
      <c r="A106" s="99"/>
      <c r="B106" s="100"/>
      <c r="C106" s="100"/>
      <c r="D106" s="100"/>
      <c r="E106" s="98">
        <f>IF(OR(D106="",A106&lt;&gt;""),"",DATEVALUE(MID(D106,FIND(" ",D106)+1,50)))</f>
      </c>
    </row>
    <row r="107" spans="1:5" ht="12.75">
      <c r="A107" s="99"/>
      <c r="B107" s="100"/>
      <c r="C107" s="100"/>
      <c r="D107" s="100"/>
      <c r="E107" s="98">
        <f>IF(OR(D107="",A107&lt;&gt;""),"",DATEVALUE(MID(D107,FIND(" ",D107)+1,50)))</f>
      </c>
    </row>
    <row r="108" spans="1:5" ht="12.75">
      <c r="A108" s="99"/>
      <c r="B108" s="100"/>
      <c r="C108" s="100"/>
      <c r="D108" s="100"/>
      <c r="E108" s="98">
        <f>IF(OR(D108="",A108&lt;&gt;""),"",DATEVALUE(MID(D108,FIND(" ",D108)+1,50)))</f>
      </c>
    </row>
    <row r="109" spans="1:5" ht="12.75">
      <c r="A109" s="101"/>
      <c r="B109" s="102"/>
      <c r="C109" s="102"/>
      <c r="D109" s="102"/>
      <c r="E109" s="103">
        <f>IF(OR(D109="",A109&lt;&gt;""),"",DATEVALUE(MID(D109,FIND(" ",D109)+1,50)))</f>
      </c>
    </row>
    <row r="110" ht="29.25">
      <c r="A110" s="75" t="s">
        <v>126</v>
      </c>
    </row>
    <row r="111" spans="1:5" ht="12.75">
      <c r="A111" s="90"/>
      <c r="B111" s="91"/>
      <c r="C111" s="91" t="s">
        <v>32</v>
      </c>
      <c r="D111" s="92" t="s">
        <v>127</v>
      </c>
      <c r="E111" s="93">
        <f>IF(OR(D111="",A111&lt;&gt;""),"",DATEVALUE(MID(D111,FIND(" ",D111)+1,50)))</f>
        <v>39448</v>
      </c>
    </row>
    <row r="112" spans="1:5" ht="12.75">
      <c r="A112" s="94" t="s">
        <v>34</v>
      </c>
      <c r="B112" s="95"/>
      <c r="C112" s="96" t="s">
        <v>35</v>
      </c>
      <c r="D112" s="97" t="s">
        <v>128</v>
      </c>
      <c r="E112" s="98">
        <f>IF(OR(D112="",A112&lt;&gt;""),"",DATEVALUE(MID(D112,FIND(" ",D112)+1,50)))</f>
      </c>
    </row>
    <row r="113" spans="1:5" ht="12.75">
      <c r="A113" s="94"/>
      <c r="B113" s="95"/>
      <c r="C113" s="95" t="s">
        <v>37</v>
      </c>
      <c r="D113" s="97" t="s">
        <v>129</v>
      </c>
      <c r="E113" s="98">
        <f>IF(OR(D113="",A113&lt;&gt;""),"",DATEVALUE(MID(D113,FIND(" ",D113)+1,50)))</f>
        <v>39530</v>
      </c>
    </row>
    <row r="114" spans="1:5" ht="12.75">
      <c r="A114" s="94"/>
      <c r="B114" s="95"/>
      <c r="C114" s="95" t="s">
        <v>39</v>
      </c>
      <c r="D114" s="97" t="s">
        <v>130</v>
      </c>
      <c r="E114" s="98">
        <f>IF(OR(D114="",A114&lt;&gt;""),"",DATEVALUE(MID(D114,FIND(" ",D114)+1,50)))</f>
        <v>39531</v>
      </c>
    </row>
    <row r="115" spans="1:5" ht="12.75">
      <c r="A115" s="94"/>
      <c r="B115" s="95"/>
      <c r="C115" s="95" t="s">
        <v>41</v>
      </c>
      <c r="D115" s="97" t="s">
        <v>131</v>
      </c>
      <c r="E115" s="98">
        <f>IF(OR(D115="",A115&lt;&gt;""),"",DATEVALUE(MID(D115,FIND(" ",D115)+1,50)))</f>
        <v>39569</v>
      </c>
    </row>
    <row r="116" spans="1:5" ht="12.75">
      <c r="A116" s="94"/>
      <c r="B116" s="95"/>
      <c r="C116" s="95" t="s">
        <v>43</v>
      </c>
      <c r="D116" s="97" t="s">
        <v>132</v>
      </c>
      <c r="E116" s="98">
        <f>IF(OR(D116="",A116&lt;&gt;""),"",DATEVALUE(MID(D116,FIND(" ",D116)+1,50)))</f>
        <v>39576</v>
      </c>
    </row>
    <row r="117" spans="1:5" ht="12.75">
      <c r="A117" s="94"/>
      <c r="B117" s="95"/>
      <c r="C117" s="95" t="s">
        <v>45</v>
      </c>
      <c r="D117" s="97" t="s">
        <v>131</v>
      </c>
      <c r="E117" s="98">
        <f>IF(OR(D117="",A117&lt;&gt;""),"",DATEVALUE(MID(D117,FIND(" ",D117)+1,50)))</f>
        <v>39569</v>
      </c>
    </row>
    <row r="118" spans="1:5" ht="12.75">
      <c r="A118" s="94"/>
      <c r="B118" s="95"/>
      <c r="C118" s="95" t="s">
        <v>47</v>
      </c>
      <c r="D118" s="97" t="s">
        <v>133</v>
      </c>
      <c r="E118" s="98">
        <f>IF(OR(D118="",A118&lt;&gt;""),"",DATEVALUE(MID(D118,FIND(" ",D118)+1,50)))</f>
        <v>39579</v>
      </c>
    </row>
    <row r="119" spans="1:5" ht="12.75">
      <c r="A119" s="94"/>
      <c r="B119" s="95"/>
      <c r="C119" s="95" t="s">
        <v>49</v>
      </c>
      <c r="D119" s="97" t="s">
        <v>134</v>
      </c>
      <c r="E119" s="98">
        <f>IF(OR(D119="",A119&lt;&gt;""),"",DATEVALUE(MID(D119,FIND(" ",D119)+1,50)))</f>
        <v>39580</v>
      </c>
    </row>
    <row r="120" spans="1:5" ht="12.75">
      <c r="A120" s="94"/>
      <c r="B120" s="95"/>
      <c r="C120" s="95" t="s">
        <v>51</v>
      </c>
      <c r="D120" s="97" t="s">
        <v>135</v>
      </c>
      <c r="E120" s="98">
        <f>IF(OR(D120="",A120&lt;&gt;""),"",DATEVALUE(MID(D120,FIND(" ",D120)+1,50)))</f>
        <v>39643</v>
      </c>
    </row>
    <row r="121" spans="1:5" ht="12.75">
      <c r="A121" s="94"/>
      <c r="B121" s="95"/>
      <c r="C121" s="95" t="s">
        <v>53</v>
      </c>
      <c r="D121" s="97" t="s">
        <v>136</v>
      </c>
      <c r="E121" s="98">
        <f>IF(OR(D121="",A121&lt;&gt;""),"",DATEVALUE(MID(D121,FIND(" ",D121)+1,50)))</f>
        <v>39675</v>
      </c>
    </row>
    <row r="122" spans="1:5" ht="12.75">
      <c r="A122" s="94"/>
      <c r="B122" s="95"/>
      <c r="C122" s="95" t="s">
        <v>55</v>
      </c>
      <c r="D122" s="97" t="s">
        <v>137</v>
      </c>
      <c r="E122" s="98">
        <f>IF(OR(D122="",A122&lt;&gt;""),"",DATEVALUE(MID(D122,FIND(" ",D122)+1,50)))</f>
        <v>39753</v>
      </c>
    </row>
    <row r="123" spans="1:5" ht="12.75">
      <c r="A123" s="94"/>
      <c r="B123" s="95"/>
      <c r="C123" s="95" t="s">
        <v>57</v>
      </c>
      <c r="D123" s="97" t="s">
        <v>138</v>
      </c>
      <c r="E123" s="98">
        <f>IF(OR(D123="",A123&lt;&gt;""),"",DATEVALUE(MID(D123,FIND(" ",D123)+1,50)))</f>
        <v>39763</v>
      </c>
    </row>
    <row r="124" spans="1:5" ht="12.75">
      <c r="A124" s="94"/>
      <c r="B124" s="95"/>
      <c r="C124" s="95" t="s">
        <v>59</v>
      </c>
      <c r="D124" s="97" t="s">
        <v>139</v>
      </c>
      <c r="E124" s="98">
        <f>IF(OR(D124="",A124&lt;&gt;""),"",DATEVALUE(MID(D124,FIND(" ",D124)+1,50)))</f>
        <v>39807</v>
      </c>
    </row>
    <row r="125" spans="1:5" ht="12.75">
      <c r="A125" s="94" t="s">
        <v>34</v>
      </c>
      <c r="B125" s="95"/>
      <c r="C125" s="96" t="s">
        <v>61</v>
      </c>
      <c r="D125" s="97" t="s">
        <v>140</v>
      </c>
      <c r="E125" s="98">
        <f>IF(OR(D125="",A125&lt;&gt;""),"",DATEVALUE(MID(D125,FIND(" ",D125)+1,50)))</f>
      </c>
    </row>
    <row r="126" spans="1:5" ht="12.75">
      <c r="A126" s="99"/>
      <c r="B126" s="100"/>
      <c r="C126" s="100"/>
      <c r="D126" s="100"/>
      <c r="E126" s="98">
        <f>IF(OR(D126="",A126&lt;&gt;""),"",DATEVALUE(MID(D126,FIND(" ",D126)+1,50)))</f>
      </c>
    </row>
    <row r="127" spans="1:5" ht="12.75">
      <c r="A127" s="99"/>
      <c r="B127" s="100"/>
      <c r="C127" s="100"/>
      <c r="D127" s="100"/>
      <c r="E127" s="98">
        <f>IF(OR(D127="",A127&lt;&gt;""),"",DATEVALUE(MID(D127,FIND(" ",D127)+1,50)))</f>
      </c>
    </row>
    <row r="128" spans="1:5" ht="12.75">
      <c r="A128" s="99"/>
      <c r="B128" s="100"/>
      <c r="C128" s="100"/>
      <c r="D128" s="100"/>
      <c r="E128" s="98">
        <f>IF(OR(D128="",A128&lt;&gt;""),"",DATEVALUE(MID(D128,FIND(" ",D128)+1,50)))</f>
      </c>
    </row>
    <row r="129" spans="1:5" ht="12.75">
      <c r="A129" s="99"/>
      <c r="B129" s="100"/>
      <c r="C129" s="100"/>
      <c r="D129" s="100"/>
      <c r="E129" s="98">
        <f>IF(OR(D129="",A129&lt;&gt;""),"",DATEVALUE(MID(D129,FIND(" ",D129)+1,50)))</f>
      </c>
    </row>
    <row r="130" spans="1:5" ht="12.75">
      <c r="A130" s="99"/>
      <c r="B130" s="100"/>
      <c r="C130" s="100"/>
      <c r="D130" s="100"/>
      <c r="E130" s="98">
        <f>IF(OR(D130="",A130&lt;&gt;""),"",DATEVALUE(MID(D130,FIND(" ",D130)+1,50)))</f>
      </c>
    </row>
    <row r="131" spans="1:5" ht="12.75">
      <c r="A131" s="101"/>
      <c r="B131" s="102"/>
      <c r="C131" s="102"/>
      <c r="D131" s="102"/>
      <c r="E131" s="103">
        <f>IF(OR(D131="",A131&lt;&gt;""),"",DATEVALUE(MID(D131,FIND(" ",D131)+1,50)))</f>
      </c>
    </row>
    <row r="132" ht="29.25">
      <c r="A132" s="75" t="s">
        <v>141</v>
      </c>
    </row>
    <row r="133" spans="1:5" ht="12.75">
      <c r="A133" s="90"/>
      <c r="B133" s="91"/>
      <c r="C133" s="91" t="s">
        <v>32</v>
      </c>
      <c r="D133" s="92" t="s">
        <v>142</v>
      </c>
      <c r="E133" s="93">
        <f>IF(OR(D133="",A133&lt;&gt;""),"",DATEVALUE(MID(D133,FIND(" ",D133)+1,50)))</f>
        <v>39814</v>
      </c>
    </row>
    <row r="134" spans="1:5" ht="12.75">
      <c r="A134" s="94" t="s">
        <v>34</v>
      </c>
      <c r="B134" s="95"/>
      <c r="C134" s="96" t="s">
        <v>35</v>
      </c>
      <c r="D134" s="97" t="s">
        <v>143</v>
      </c>
      <c r="E134" s="98">
        <f>IF(OR(D134="",A134&lt;&gt;""),"",DATEVALUE(MID(D134,FIND(" ",D134)+1,50)))</f>
      </c>
    </row>
    <row r="135" spans="1:5" ht="12.75">
      <c r="A135" s="94"/>
      <c r="B135" s="95"/>
      <c r="C135" s="95" t="s">
        <v>37</v>
      </c>
      <c r="D135" s="97" t="s">
        <v>144</v>
      </c>
      <c r="E135" s="98">
        <f>IF(OR(D135="",A135&lt;&gt;""),"",DATEVALUE(MID(D135,FIND(" ",D135)+1,50)))</f>
        <v>39915</v>
      </c>
    </row>
    <row r="136" spans="1:5" ht="12.75">
      <c r="A136" s="94"/>
      <c r="B136" s="95"/>
      <c r="C136" s="95" t="s">
        <v>39</v>
      </c>
      <c r="D136" s="97" t="s">
        <v>145</v>
      </c>
      <c r="E136" s="98">
        <f>IF(OR(D136="",A136&lt;&gt;""),"",DATEVALUE(MID(D136,FIND(" ",D136)+1,50)))</f>
        <v>39916</v>
      </c>
    </row>
    <row r="137" spans="1:5" ht="12.75">
      <c r="A137" s="94"/>
      <c r="B137" s="95"/>
      <c r="C137" s="95" t="s">
        <v>41</v>
      </c>
      <c r="D137" s="97" t="s">
        <v>146</v>
      </c>
      <c r="E137" s="98">
        <f>IF(OR(D137="",A137&lt;&gt;""),"",DATEVALUE(MID(D137,FIND(" ",D137)+1,50)))</f>
        <v>39934</v>
      </c>
    </row>
    <row r="138" spans="1:5" ht="12.75">
      <c r="A138" s="94"/>
      <c r="B138" s="95"/>
      <c r="C138" s="95" t="s">
        <v>43</v>
      </c>
      <c r="D138" s="97" t="s">
        <v>147</v>
      </c>
      <c r="E138" s="98">
        <f>IF(OR(D138="",A138&lt;&gt;""),"",DATEVALUE(MID(D138,FIND(" ",D138)+1,50)))</f>
        <v>39941</v>
      </c>
    </row>
    <row r="139" spans="1:5" ht="12.75">
      <c r="A139" s="94"/>
      <c r="B139" s="95"/>
      <c r="C139" s="95" t="s">
        <v>45</v>
      </c>
      <c r="D139" s="97" t="s">
        <v>148</v>
      </c>
      <c r="E139" s="98">
        <f>IF(OR(D139="",A139&lt;&gt;""),"",DATEVALUE(MID(D139,FIND(" ",D139)+1,50)))</f>
        <v>39954</v>
      </c>
    </row>
    <row r="140" spans="1:5" ht="12.75">
      <c r="A140" s="94"/>
      <c r="B140" s="95"/>
      <c r="C140" s="95" t="s">
        <v>47</v>
      </c>
      <c r="D140" s="97" t="s">
        <v>149</v>
      </c>
      <c r="E140" s="98">
        <f>IF(OR(D140="",A140&lt;&gt;""),"",DATEVALUE(MID(D140,FIND(" ",D140)+1,50)))</f>
        <v>39964</v>
      </c>
    </row>
    <row r="141" spans="1:5" ht="12.75">
      <c r="A141" s="94"/>
      <c r="B141" s="95"/>
      <c r="C141" s="95" t="s">
        <v>49</v>
      </c>
      <c r="D141" s="97" t="s">
        <v>150</v>
      </c>
      <c r="E141" s="98">
        <f>IF(OR(D141="",A141&lt;&gt;""),"",DATEVALUE(MID(D141,FIND(" ",D141)+1,50)))</f>
        <v>39965</v>
      </c>
    </row>
    <row r="142" spans="1:5" ht="12.75">
      <c r="A142" s="94"/>
      <c r="B142" s="95"/>
      <c r="C142" s="95" t="s">
        <v>51</v>
      </c>
      <c r="D142" s="97" t="s">
        <v>151</v>
      </c>
      <c r="E142" s="98">
        <f>IF(OR(D142="",A142&lt;&gt;""),"",DATEVALUE(MID(D142,FIND(" ",D142)+1,50)))</f>
        <v>40008</v>
      </c>
    </row>
    <row r="143" spans="1:5" ht="12.75">
      <c r="A143" s="94"/>
      <c r="B143" s="95"/>
      <c r="C143" s="95" t="s">
        <v>53</v>
      </c>
      <c r="D143" s="97" t="s">
        <v>152</v>
      </c>
      <c r="E143" s="98">
        <f>IF(OR(D143="",A143&lt;&gt;""),"",DATEVALUE(MID(D143,FIND(" ",D143)+1,50)))</f>
        <v>40040</v>
      </c>
    </row>
    <row r="144" spans="1:5" ht="12.75">
      <c r="A144" s="94"/>
      <c r="B144" s="95"/>
      <c r="C144" s="95" t="s">
        <v>55</v>
      </c>
      <c r="D144" s="97" t="s">
        <v>153</v>
      </c>
      <c r="E144" s="98">
        <f>IF(OR(D144="",A144&lt;&gt;""),"",DATEVALUE(MID(D144,FIND(" ",D144)+1,50)))</f>
        <v>40118</v>
      </c>
    </row>
    <row r="145" spans="1:5" ht="12.75">
      <c r="A145" s="94"/>
      <c r="B145" s="95"/>
      <c r="C145" s="95" t="s">
        <v>57</v>
      </c>
      <c r="D145" s="97" t="s">
        <v>154</v>
      </c>
      <c r="E145" s="98">
        <f>IF(OR(D145="",A145&lt;&gt;""),"",DATEVALUE(MID(D145,FIND(" ",D145)+1,50)))</f>
        <v>40128</v>
      </c>
    </row>
    <row r="146" spans="1:5" ht="12.75">
      <c r="A146" s="94"/>
      <c r="B146" s="95"/>
      <c r="C146" s="95" t="s">
        <v>59</v>
      </c>
      <c r="D146" s="97" t="s">
        <v>155</v>
      </c>
      <c r="E146" s="98">
        <f>IF(OR(D146="",A146&lt;&gt;""),"",DATEVALUE(MID(D146,FIND(" ",D146)+1,50)))</f>
        <v>40172</v>
      </c>
    </row>
    <row r="147" spans="1:5" ht="12.75">
      <c r="A147" s="94" t="s">
        <v>34</v>
      </c>
      <c r="B147" s="95"/>
      <c r="C147" s="96" t="s">
        <v>61</v>
      </c>
      <c r="D147" s="97" t="s">
        <v>156</v>
      </c>
      <c r="E147" s="98">
        <f>IF(OR(D147="",A147&lt;&gt;""),"",DATEVALUE(MID(D147,FIND(" ",D147)+1,50)))</f>
      </c>
    </row>
    <row r="148" spans="1:5" ht="12.75">
      <c r="A148" s="99"/>
      <c r="B148" s="100"/>
      <c r="C148" s="100"/>
      <c r="D148" s="100"/>
      <c r="E148" s="98">
        <f>IF(OR(D148="",A148&lt;&gt;""),"",DATEVALUE(MID(D148,FIND(" ",D148)+1,50)))</f>
      </c>
    </row>
    <row r="149" spans="1:5" ht="12.75">
      <c r="A149" s="99"/>
      <c r="B149" s="100"/>
      <c r="C149" s="100"/>
      <c r="D149" s="100"/>
      <c r="E149" s="98">
        <f>IF(OR(D149="",A149&lt;&gt;""),"",DATEVALUE(MID(D149,FIND(" ",D149)+1,50)))</f>
      </c>
    </row>
    <row r="150" spans="1:5" ht="12.75">
      <c r="A150" s="99"/>
      <c r="B150" s="100"/>
      <c r="C150" s="100"/>
      <c r="D150" s="100"/>
      <c r="E150" s="98">
        <f>IF(OR(D150="",A150&lt;&gt;""),"",DATEVALUE(MID(D150,FIND(" ",D150)+1,50)))</f>
      </c>
    </row>
    <row r="151" spans="1:5" ht="12.75">
      <c r="A151" s="99"/>
      <c r="B151" s="100"/>
      <c r="C151" s="100"/>
      <c r="D151" s="100"/>
      <c r="E151" s="98">
        <f>IF(OR(D151="",A151&lt;&gt;""),"",DATEVALUE(MID(D151,FIND(" ",D151)+1,50)))</f>
      </c>
    </row>
    <row r="152" spans="1:5" ht="12.75">
      <c r="A152" s="99"/>
      <c r="B152" s="100"/>
      <c r="C152" s="100"/>
      <c r="D152" s="100"/>
      <c r="E152" s="98">
        <f>IF(OR(D152="",A152&lt;&gt;""),"",DATEVALUE(MID(D152,FIND(" ",D152)+1,50)))</f>
      </c>
    </row>
    <row r="153" spans="1:5" ht="12.75">
      <c r="A153" s="101"/>
      <c r="B153" s="102"/>
      <c r="C153" s="102"/>
      <c r="D153" s="102"/>
      <c r="E153" s="103">
        <f>IF(OR(D153="",A153&lt;&gt;""),"",DATEVALUE(MID(D153,FIND(" ",D153)+1,50)))</f>
      </c>
    </row>
    <row r="154" ht="29.25">
      <c r="A154" s="75" t="s">
        <v>157</v>
      </c>
    </row>
    <row r="155" spans="1:5" ht="12.75">
      <c r="A155" s="90"/>
      <c r="B155" s="91"/>
      <c r="C155" s="91" t="s">
        <v>32</v>
      </c>
      <c r="D155" s="92" t="s">
        <v>158</v>
      </c>
      <c r="E155" s="93">
        <f>IF(OR(D155="",A155&lt;&gt;""),"",DATEVALUE(MID(D155,FIND(" ",D155)+1,50)))</f>
        <v>40179</v>
      </c>
    </row>
    <row r="156" spans="1:5" ht="12.75">
      <c r="A156" s="94" t="s">
        <v>34</v>
      </c>
      <c r="B156" s="95"/>
      <c r="C156" s="96" t="s">
        <v>35</v>
      </c>
      <c r="D156" s="97" t="s">
        <v>159</v>
      </c>
      <c r="E156" s="98">
        <f>IF(OR(D156="",A156&lt;&gt;""),"",DATEVALUE(MID(D156,FIND(" ",D156)+1,50)))</f>
      </c>
    </row>
    <row r="157" spans="1:5" ht="12.75">
      <c r="A157" s="94"/>
      <c r="B157" s="95"/>
      <c r="C157" s="95" t="s">
        <v>37</v>
      </c>
      <c r="D157" s="97" t="s">
        <v>160</v>
      </c>
      <c r="E157" s="98">
        <f>IF(OR(D157="",A157&lt;&gt;""),"",DATEVALUE(MID(D157,FIND(" ",D157)+1,50)))</f>
        <v>40272</v>
      </c>
    </row>
    <row r="158" spans="1:5" ht="12.75">
      <c r="A158" s="94"/>
      <c r="B158" s="95"/>
      <c r="C158" s="95" t="s">
        <v>39</v>
      </c>
      <c r="D158" s="97" t="s">
        <v>161</v>
      </c>
      <c r="E158" s="98">
        <f>IF(OR(D158="",A158&lt;&gt;""),"",DATEVALUE(MID(D158,FIND(" ",D158)+1,50)))</f>
        <v>40273</v>
      </c>
    </row>
    <row r="159" spans="1:5" ht="12.75">
      <c r="A159" s="94"/>
      <c r="B159" s="95"/>
      <c r="C159" s="95" t="s">
        <v>41</v>
      </c>
      <c r="D159" s="97" t="s">
        <v>162</v>
      </c>
      <c r="E159" s="98">
        <f>IF(OR(D159="",A159&lt;&gt;""),"",DATEVALUE(MID(D159,FIND(" ",D159)+1,50)))</f>
        <v>40299</v>
      </c>
    </row>
    <row r="160" spans="1:5" ht="12.75">
      <c r="A160" s="94"/>
      <c r="B160" s="95"/>
      <c r="C160" s="95" t="s">
        <v>43</v>
      </c>
      <c r="D160" s="97" t="s">
        <v>163</v>
      </c>
      <c r="E160" s="98">
        <f>IF(OR(D160="",A160&lt;&gt;""),"",DATEVALUE(MID(D160,FIND(" ",D160)+1,50)))</f>
        <v>40306</v>
      </c>
    </row>
    <row r="161" spans="1:5" ht="12.75">
      <c r="A161" s="94"/>
      <c r="B161" s="95"/>
      <c r="C161" s="95" t="s">
        <v>45</v>
      </c>
      <c r="D161" s="97" t="s">
        <v>164</v>
      </c>
      <c r="E161" s="98">
        <f>IF(OR(D161="",A161&lt;&gt;""),"",DATEVALUE(MID(D161,FIND(" ",D161)+1,50)))</f>
        <v>40311</v>
      </c>
    </row>
    <row r="162" spans="1:5" ht="12.75">
      <c r="A162" s="94"/>
      <c r="B162" s="95"/>
      <c r="C162" s="95" t="s">
        <v>47</v>
      </c>
      <c r="D162" s="97" t="s">
        <v>165</v>
      </c>
      <c r="E162" s="98">
        <f>IF(OR(D162="",A162&lt;&gt;""),"",DATEVALUE(MID(D162,FIND(" ",D162)+1,50)))</f>
        <v>40321</v>
      </c>
    </row>
    <row r="163" spans="1:5" ht="12.75">
      <c r="A163" s="94"/>
      <c r="B163" s="95"/>
      <c r="C163" s="95" t="s">
        <v>49</v>
      </c>
      <c r="D163" s="97" t="s">
        <v>166</v>
      </c>
      <c r="E163" s="98">
        <f>IF(OR(D163="",A163&lt;&gt;""),"",DATEVALUE(MID(D163,FIND(" ",D163)+1,50)))</f>
        <v>40322</v>
      </c>
    </row>
    <row r="164" spans="1:5" ht="12.75">
      <c r="A164" s="94"/>
      <c r="B164" s="95"/>
      <c r="C164" s="95" t="s">
        <v>51</v>
      </c>
      <c r="D164" s="97" t="s">
        <v>167</v>
      </c>
      <c r="E164" s="98">
        <f>IF(OR(D164="",A164&lt;&gt;""),"",DATEVALUE(MID(D164,FIND(" ",D164)+1,50)))</f>
        <v>40373</v>
      </c>
    </row>
    <row r="165" spans="1:5" ht="12.75">
      <c r="A165" s="94"/>
      <c r="B165" s="95"/>
      <c r="C165" s="95" t="s">
        <v>53</v>
      </c>
      <c r="D165" s="97" t="s">
        <v>168</v>
      </c>
      <c r="E165" s="98">
        <f>IF(OR(D165="",A165&lt;&gt;""),"",DATEVALUE(MID(D165,FIND(" ",D165)+1,50)))</f>
        <v>40405</v>
      </c>
    </row>
    <row r="166" spans="1:5" ht="12.75">
      <c r="A166" s="94"/>
      <c r="B166" s="95"/>
      <c r="C166" s="95" t="s">
        <v>55</v>
      </c>
      <c r="D166" s="97" t="s">
        <v>169</v>
      </c>
      <c r="E166" s="98">
        <f>IF(OR(D166="",A166&lt;&gt;""),"",DATEVALUE(MID(D166,FIND(" ",D166)+1,50)))</f>
        <v>40483</v>
      </c>
    </row>
    <row r="167" spans="1:5" ht="12.75">
      <c r="A167" s="94"/>
      <c r="B167" s="95"/>
      <c r="C167" s="95" t="s">
        <v>57</v>
      </c>
      <c r="D167" s="97" t="s">
        <v>170</v>
      </c>
      <c r="E167" s="98">
        <f>IF(OR(D167="",A167&lt;&gt;""),"",DATEVALUE(MID(D167,FIND(" ",D167)+1,50)))</f>
        <v>40493</v>
      </c>
    </row>
    <row r="168" spans="1:5" ht="12.75">
      <c r="A168" s="94"/>
      <c r="B168" s="95"/>
      <c r="C168" s="95" t="s">
        <v>59</v>
      </c>
      <c r="D168" s="97" t="s">
        <v>171</v>
      </c>
      <c r="E168" s="98">
        <f>IF(OR(D168="",A168&lt;&gt;""),"",DATEVALUE(MID(D168,FIND(" ",D168)+1,50)))</f>
        <v>40537</v>
      </c>
    </row>
    <row r="169" spans="1:5" ht="12.75">
      <c r="A169" s="94" t="s">
        <v>34</v>
      </c>
      <c r="B169" s="95"/>
      <c r="C169" s="96" t="s">
        <v>61</v>
      </c>
      <c r="D169" s="97" t="s">
        <v>172</v>
      </c>
      <c r="E169" s="98">
        <f>IF(OR(D169="",A169&lt;&gt;""),"",DATEVALUE(MID(D169,FIND(" ",D169)+1,50)))</f>
      </c>
    </row>
    <row r="170" spans="1:5" ht="12.75">
      <c r="A170" s="99"/>
      <c r="B170" s="100"/>
      <c r="C170" s="100"/>
      <c r="D170" s="100"/>
      <c r="E170" s="98">
        <f>IF(OR(D170="",A170&lt;&gt;""),"",DATEVALUE(MID(D170,FIND(" ",D170)+1,50)))</f>
      </c>
    </row>
    <row r="171" spans="1:5" ht="12.75">
      <c r="A171" s="99"/>
      <c r="B171" s="100"/>
      <c r="C171" s="100"/>
      <c r="D171" s="100"/>
      <c r="E171" s="98">
        <f>IF(OR(D171="",A171&lt;&gt;""),"",DATEVALUE(MID(D171,FIND(" ",D171)+1,50)))</f>
      </c>
    </row>
    <row r="172" spans="1:5" ht="12.75">
      <c r="A172" s="99"/>
      <c r="B172" s="100"/>
      <c r="C172" s="100"/>
      <c r="D172" s="100"/>
      <c r="E172" s="98">
        <f>IF(OR(D172="",A172&lt;&gt;""),"",DATEVALUE(MID(D172,FIND(" ",D172)+1,50)))</f>
      </c>
    </row>
    <row r="173" spans="1:5" ht="12.75">
      <c r="A173" s="99"/>
      <c r="B173" s="100"/>
      <c r="C173" s="100"/>
      <c r="D173" s="100"/>
      <c r="E173" s="98">
        <f>IF(OR(D173="",A173&lt;&gt;""),"",DATEVALUE(MID(D173,FIND(" ",D173)+1,50)))</f>
      </c>
    </row>
    <row r="174" spans="1:5" ht="12.75">
      <c r="A174" s="99"/>
      <c r="B174" s="100"/>
      <c r="C174" s="100"/>
      <c r="D174" s="100"/>
      <c r="E174" s="98">
        <f>IF(OR(D174="",A174&lt;&gt;""),"",DATEVALUE(MID(D174,FIND(" ",D174)+1,50)))</f>
      </c>
    </row>
    <row r="175" spans="1:5" ht="12.75">
      <c r="A175" s="101"/>
      <c r="B175" s="102"/>
      <c r="C175" s="102"/>
      <c r="D175" s="102"/>
      <c r="E175" s="103">
        <f>IF(OR(D175="",A175&lt;&gt;""),"",DATEVALUE(MID(D175,FIND(" ",D175)+1,50)))</f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F14"/>
  <sheetViews>
    <sheetView showGridLines="0" zoomScale="80" zoomScaleNormal="80" workbookViewId="0" topLeftCell="A1">
      <selection activeCell="D20" sqref="D20"/>
    </sheetView>
  </sheetViews>
  <sheetFormatPr defaultColWidth="11.421875" defaultRowHeight="12.75"/>
  <cols>
    <col min="1" max="1" width="19.57421875" style="0" customWidth="1"/>
    <col min="2" max="2" width="6.8515625" style="0" customWidth="1"/>
    <col min="3" max="3" width="15.28125" style="0" customWidth="1"/>
    <col min="4" max="4" width="7.140625" style="0" customWidth="1"/>
  </cols>
  <sheetData>
    <row r="1" spans="1:3" ht="12.75">
      <c r="A1" t="s">
        <v>173</v>
      </c>
      <c r="C1" s="104">
        <v>0.31527777777777777</v>
      </c>
    </row>
    <row r="2" spans="1:3" ht="12.75">
      <c r="A2" t="s">
        <v>174</v>
      </c>
      <c r="C2" s="104">
        <f>C1+"00:50"</f>
        <v>0.35</v>
      </c>
    </row>
    <row r="3" spans="1:5" ht="12.75">
      <c r="A3" s="105" t="s">
        <v>175</v>
      </c>
      <c r="B3" s="105" t="s">
        <v>176</v>
      </c>
      <c r="C3" s="106">
        <v>0.3958333333333333</v>
      </c>
      <c r="D3" s="105" t="s">
        <v>177</v>
      </c>
      <c r="E3" s="106">
        <v>0.4895833333333333</v>
      </c>
    </row>
    <row r="4" spans="1:5" ht="12.75">
      <c r="A4" s="107" t="s">
        <v>178</v>
      </c>
      <c r="B4" s="107" t="s">
        <v>176</v>
      </c>
      <c r="C4" s="108">
        <v>0.5833333333333334</v>
      </c>
      <c r="D4" s="107" t="s">
        <v>177</v>
      </c>
      <c r="E4" s="108">
        <v>0.65625</v>
      </c>
    </row>
    <row r="5" spans="1:5" ht="12.75">
      <c r="A5" s="105" t="s">
        <v>179</v>
      </c>
      <c r="B5" s="105" t="s">
        <v>176</v>
      </c>
      <c r="C5" s="106">
        <v>0.3125</v>
      </c>
      <c r="D5" s="105" t="s">
        <v>177</v>
      </c>
      <c r="E5" s="106">
        <v>0.78125</v>
      </c>
    </row>
    <row r="7" ht="12.75">
      <c r="F7" s="104"/>
    </row>
    <row r="8" ht="12.75">
      <c r="F8" s="104"/>
    </row>
    <row r="9" spans="1:3" ht="12.75">
      <c r="A9" s="109" t="s">
        <v>180</v>
      </c>
      <c r="B9" s="110">
        <v>0.3125</v>
      </c>
      <c r="C9" s="109">
        <f>IF(B9&gt;C3,"dépass. Plage fixe matin","")</f>
      </c>
    </row>
    <row r="10" spans="1:3" ht="12.75">
      <c r="A10" s="109" t="s">
        <v>181</v>
      </c>
      <c r="B10" s="110">
        <v>0.5208333333333334</v>
      </c>
      <c r="C10" s="109">
        <f>IF(B10&lt;E3,"sortie avant Plage fixe matin",IF(B10&gt;C4,"dépass. Plage fixe après-midi",""))</f>
      </c>
    </row>
    <row r="11" spans="1:3" ht="12.75">
      <c r="A11" s="109" t="s">
        <v>180</v>
      </c>
      <c r="B11" s="110">
        <v>0.5416666666666666</v>
      </c>
      <c r="C11" s="109">
        <f>IF(B11&gt;D4,"dépass. Plage fixe après-midi","")</f>
      </c>
    </row>
    <row r="12" spans="1:4" ht="12.75">
      <c r="A12" s="109" t="s">
        <v>181</v>
      </c>
      <c r="B12" s="110">
        <v>0.7013888888888888</v>
      </c>
      <c r="C12" s="109">
        <f>IF(B12&lt;E4,"départ avant Plage fixe après-midi","")</f>
      </c>
      <c r="D12" s="110">
        <f>IF(B14&gt;C2,B12-(B14-C2),B12+(C2-B14))</f>
        <v>0.69375</v>
      </c>
    </row>
    <row r="13" spans="1:3" ht="12.75">
      <c r="A13" s="109"/>
      <c r="B13" s="109"/>
      <c r="C13" s="109"/>
    </row>
    <row r="14" spans="1:3" ht="12.75">
      <c r="A14" s="109"/>
      <c r="B14" s="110">
        <f>(B10-MAX(B9,C5))+(MIN(B12,E5)-B11)-IF(B11-B10&lt;"00:45","00:45"-(B11-B10),0)</f>
        <v>0.35763888888888884</v>
      </c>
      <c r="C14" s="109" t="str">
        <f>IF(B14&lt;C1,"sortie avant durée journalière effectuée : "&amp;C1,IF(B14&gt;C2,"dépass. Durée journalière maxi",""))</f>
        <v>dépass. Durée journalière maxi</v>
      </c>
    </row>
  </sheetData>
  <conditionalFormatting sqref="B10 B12">
    <cfRule type="expression" priority="1" dxfId="4" stopIfTrue="1">
      <formula>IF(B10&lt;B9,TRUE,FALSE)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showGridLines="0"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" sqref="J6"/>
    </sheetView>
  </sheetViews>
  <sheetFormatPr defaultColWidth="12.57421875" defaultRowHeight="12.75"/>
  <cols>
    <col min="1" max="16384" width="11.71093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GridLines="0" zoomScale="80" zoomScaleNormal="80" workbookViewId="0" topLeftCell="A1">
      <selection activeCell="V4" sqref="V4"/>
    </sheetView>
  </sheetViews>
  <sheetFormatPr defaultColWidth="12.57421875" defaultRowHeight="12.75"/>
  <cols>
    <col min="1" max="16384" width="11.71093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GridLines="0" zoomScale="80" zoomScaleNormal="80" workbookViewId="0" topLeftCell="A33">
      <selection activeCell="V4" sqref="V4"/>
    </sheetView>
  </sheetViews>
  <sheetFormatPr defaultColWidth="12.57421875" defaultRowHeight="12.75"/>
  <cols>
    <col min="1" max="16384" width="11.71093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JP67345</dc:creator>
  <cp:keywords/>
  <dc:description/>
  <cp:lastModifiedBy>P. Chiès</cp:lastModifiedBy>
  <cp:lastPrinted>2005-10-25T12:22:11Z</cp:lastPrinted>
  <dcterms:created xsi:type="dcterms:W3CDTF">2000-07-06T16:00:50Z</dcterms:created>
  <dcterms:modified xsi:type="dcterms:W3CDTF">2007-03-16T10:31:02Z</dcterms:modified>
  <cp:category/>
  <cp:version/>
  <cp:contentType/>
  <cp:contentStatus/>
  <cp:revision>1</cp:revision>
</cp:coreProperties>
</file>