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243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<sst xmlns="http://schemas.openxmlformats.org/spreadsheetml/2006/main" count="21" uniqueCount="20">
  <si>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Month:</t>
  </si>
  <si>
    <t>Total Flt:</t>
  </si>
  <si>
    <t>Duty Days:</t>
  </si>
  <si>
    <t>Total OFF:</t>
  </si>
  <si>
    <t>Earliest</t>
  </si>
  <si>
    <t>First</t>
  </si>
  <si>
    <t>Last</t>
  </si>
  <si>
    <t>Pilot</t>
  </si>
  <si>
    <t>Next</t>
  </si>
  <si>
    <t>Day</t>
  </si>
  <si>
    <t>Duty On</t>
  </si>
  <si>
    <t>Blk-Out</t>
  </si>
  <si>
    <t>Block-In</t>
  </si>
  <si>
    <t>Duty Off</t>
  </si>
  <si>
    <t>Flight time</t>
  </si>
  <si>
    <t>135-time</t>
  </si>
  <si>
    <t>91-time</t>
  </si>
  <si>
    <t>Duty Time</t>
  </si>
  <si>
    <t>Pre-flight</t>
  </si>
  <si>
    <t>Post-flight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</si>
</sst>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Segoe U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right"/>
    </xf>
    <xf numFmtId="0" fontId="0" fillId="0" borderId="0" xfId="0" applyFill="1" applyAlignment="1" applyProtection="1">
      <alignment/>
      <protection locked="0"/>
    </xf>
    <xf numFmtId="20" fontId="0" fillId="0" borderId="0" xfId="0" applyNumberFormat="1" applyFill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164" fontId="0" fillId="3" borderId="0" xfId="0" applyNumberFormat="1" applyFill="1" applyAlignment="1">
      <alignment/>
    </xf>
    <xf numFmtId="20" fontId="0" fillId="3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 patternType="solid">
          <fgColor rgb="FFCCCCFF"/>
          <bgColor rgb="FF99CCFF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F14" sqref="F14"/>
    </sheetView>
  </sheetViews>
  <sheetFormatPr defaultColWidth="9.140625" defaultRowHeight="12.75"/>
  <sheetData>
    <row r="1" spans="1:12" ht="12.75">
      <c r="A1" s="1"/>
      <c r="B1" s="1"/>
      <c r="C1" s="1"/>
      <c r="D1" s="2"/>
      <c r="E1" s="1"/>
      <c r="F1" s="1"/>
      <c r="G1" s="3"/>
      <c r="H1" s="1"/>
      <c r="I1" s="1"/>
      <c r="J1" s="1"/>
      <c r="K1" s="1"/>
      <c r="L1" s="1"/>
    </row>
    <row r="2" spans="1:12" ht="12.75">
      <c r="A2" s="4"/>
      <c r="B2" s="5"/>
      <c r="C2" s="1"/>
      <c r="D2" s="1"/>
      <c r="E2" s="1"/>
      <c r="F2" s="1"/>
      <c r="G2" s="1"/>
      <c r="H2" s="1"/>
      <c r="I2" s="4"/>
      <c r="J2" s="1"/>
      <c r="K2" s="1"/>
      <c r="L2" s="1"/>
    </row>
    <row r="3" spans="1:12" ht="14.25">
      <c r="A3" s="6" t="s">
        <v>0</v>
      </c>
      <c r="B3" s="7">
        <v>1</v>
      </c>
      <c r="C3" s="8"/>
      <c r="D3" s="6" t="s">
        <v>1</v>
      </c>
      <c r="E3" s="9">
        <f>SUM(F6:F45)</f>
        <v>0</v>
      </c>
      <c r="F3" s="6" t="s">
        <v>2</v>
      </c>
      <c r="G3" s="7">
        <f>COUNT(I6:I45)</f>
        <v>0</v>
      </c>
      <c r="H3" s="8"/>
      <c r="I3" s="6" t="s">
        <v>3</v>
      </c>
      <c r="J3" s="10">
        <f>COUNTIF(B6:B45,"off")</f>
        <v>0</v>
      </c>
      <c r="K3" s="8"/>
      <c r="L3" s="11" t="s">
        <v>4</v>
      </c>
    </row>
    <row r="4" spans="1:12" ht="12.75">
      <c r="A4" s="8"/>
      <c r="B4" s="8"/>
      <c r="C4" s="11" t="s">
        <v>5</v>
      </c>
      <c r="D4" s="11" t="s">
        <v>6</v>
      </c>
      <c r="E4" s="8"/>
      <c r="F4" s="11" t="s">
        <v>7</v>
      </c>
      <c r="G4" s="8"/>
      <c r="H4" s="8"/>
      <c r="I4" s="8"/>
      <c r="J4" s="8"/>
      <c r="K4" s="8"/>
      <c r="L4" s="11" t="s">
        <v>8</v>
      </c>
    </row>
    <row r="5" spans="1:12" ht="12.75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17</v>
      </c>
      <c r="J5" s="12" t="s">
        <v>18</v>
      </c>
      <c r="K5" s="12" t="s">
        <v>19</v>
      </c>
      <c r="L5" s="12" t="s">
        <v>10</v>
      </c>
    </row>
    <row r="6" spans="1:12" ht="12.75">
      <c r="A6" s="13">
        <v>1</v>
      </c>
      <c r="B6" s="14"/>
      <c r="C6" s="15"/>
      <c r="D6" s="15"/>
      <c r="E6" s="15"/>
      <c r="F6" s="16"/>
      <c r="G6" s="17">
        <f aca="true" t="shared" si="0" ref="G6:G11">IF(F6&lt;&gt;"",F6,"")</f>
      </c>
      <c r="H6" s="18">
        <f aca="true" t="shared" si="1" ref="H6:H11">IF(F6&lt;&gt;G6,F6-G6,"")</f>
      </c>
      <c r="I6" s="18">
        <f aca="true" t="shared" si="2" ref="I6:I11">IF(E6&lt;&gt;"",HOUR(((E6&lt;B6)+E6-B6))+MINUTE(((E6&lt;B6)+E6-B6))/60,"")</f>
      </c>
      <c r="J6" s="19">
        <f aca="true" t="shared" si="3" ref="J6:J11">IF(C6&lt;&gt;"",(C6&lt;B6)+C6-B6,"")</f>
      </c>
      <c r="K6" s="19">
        <f aca="true" t="shared" si="4" ref="K6:K11">IF(E6&lt;&gt;"",(D6&gt;E6)+E6-D6,"")</f>
      </c>
      <c r="L6" s="19">
        <f aca="true" t="shared" si="5" ref="L6:L11">IF(E6&lt;&gt;"",IF(HOUR(E6)&gt;=14,E6-TIME(14,0,0),E6+TIME(10,0,0)),"")</f>
      </c>
    </row>
    <row r="7" spans="1:12" ht="12.75">
      <c r="A7" s="20">
        <f>A6+1</f>
        <v>2</v>
      </c>
      <c r="B7" s="15"/>
      <c r="C7" s="15"/>
      <c r="D7" s="15"/>
      <c r="E7" s="15"/>
      <c r="F7" s="16"/>
      <c r="G7" s="17">
        <f t="shared" si="0"/>
      </c>
      <c r="H7" s="18">
        <f t="shared" si="1"/>
      </c>
      <c r="I7" s="18">
        <f t="shared" si="2"/>
      </c>
      <c r="J7" s="19">
        <f t="shared" si="3"/>
      </c>
      <c r="K7" s="19">
        <f t="shared" si="4"/>
      </c>
      <c r="L7" s="19">
        <f t="shared" si="5"/>
      </c>
    </row>
    <row r="8" spans="1:12" ht="12.75">
      <c r="A8" s="20">
        <f>A7+1</f>
        <v>3</v>
      </c>
      <c r="B8" s="15"/>
      <c r="C8" s="15"/>
      <c r="D8" s="15"/>
      <c r="E8" s="15"/>
      <c r="F8" s="16"/>
      <c r="G8" s="17">
        <f t="shared" si="0"/>
      </c>
      <c r="H8" s="18">
        <f t="shared" si="1"/>
      </c>
      <c r="I8" s="18">
        <f t="shared" si="2"/>
      </c>
      <c r="J8" s="19">
        <f t="shared" si="3"/>
      </c>
      <c r="K8" s="19">
        <f t="shared" si="4"/>
      </c>
      <c r="L8" s="19">
        <f t="shared" si="5"/>
      </c>
    </row>
    <row r="9" spans="1:12" ht="12.75">
      <c r="A9" s="20">
        <f>A8+1</f>
        <v>4</v>
      </c>
      <c r="B9" s="15"/>
      <c r="C9" s="15"/>
      <c r="D9" s="15"/>
      <c r="E9" s="15"/>
      <c r="F9" s="16"/>
      <c r="G9" s="17">
        <f t="shared" si="0"/>
      </c>
      <c r="H9" s="18">
        <f t="shared" si="1"/>
      </c>
      <c r="I9" s="18">
        <f t="shared" si="2"/>
      </c>
      <c r="J9" s="19">
        <f t="shared" si="3"/>
      </c>
      <c r="K9" s="19">
        <f t="shared" si="4"/>
      </c>
      <c r="L9" s="19">
        <f t="shared" si="5"/>
      </c>
    </row>
    <row r="10" spans="1:12" ht="12.75">
      <c r="A10" s="20">
        <f>A9+1</f>
        <v>5</v>
      </c>
      <c r="B10" s="15"/>
      <c r="C10" s="15"/>
      <c r="D10" s="15"/>
      <c r="E10" s="15"/>
      <c r="F10" s="16"/>
      <c r="G10" s="17">
        <f t="shared" si="0"/>
      </c>
      <c r="H10" s="18">
        <f t="shared" si="1"/>
      </c>
      <c r="I10" s="18">
        <f t="shared" si="2"/>
      </c>
      <c r="J10" s="19">
        <f t="shared" si="3"/>
      </c>
      <c r="K10" s="19">
        <f t="shared" si="4"/>
      </c>
      <c r="L10" s="19">
        <f t="shared" si="5"/>
      </c>
    </row>
    <row r="11" spans="1:12" ht="12.75">
      <c r="A11" s="20">
        <f>A10+1</f>
        <v>6</v>
      </c>
      <c r="B11" s="15"/>
      <c r="C11" s="15"/>
      <c r="D11" s="15"/>
      <c r="E11" s="15"/>
      <c r="F11" s="16"/>
      <c r="G11" s="17">
        <f t="shared" si="0"/>
      </c>
      <c r="H11" s="18">
        <f t="shared" si="1"/>
      </c>
      <c r="I11" s="18">
        <f t="shared" si="2"/>
      </c>
      <c r="J11" s="19">
        <f t="shared" si="3"/>
      </c>
      <c r="K11" s="19">
        <f t="shared" si="4"/>
      </c>
      <c r="L11" s="19">
        <f t="shared" si="5"/>
      </c>
    </row>
  </sheetData>
  <conditionalFormatting sqref="C6:E11">
    <cfRule type="expression" priority="1" dxfId="0" stopIfTrue="1">
      <formula>AND(C6&lt;$B6,COUNT(C6))</formula>
    </cfRule>
  </conditionalFormatting>
  <conditionalFormatting sqref="I6:I11">
    <cfRule type="cellIs" priority="2" dxfId="1" operator="between" stopIfTrue="1">
      <formula>14.01</formula>
      <formula>100</formula>
    </cfRule>
  </conditionalFormatting>
  <conditionalFormatting sqref="G6:G11">
    <cfRule type="cellIs" priority="3" dxfId="2" operator="between" stopIfTrue="1">
      <formula>10.01</formula>
      <formula>100</formula>
    </cfRule>
  </conditionalFormatting>
  <conditionalFormatting sqref="L6:L11">
    <cfRule type="expression" priority="4" dxfId="0" stopIfTrue="1">
      <formula>AND(OR(L6&lt;$B6,E6&lt;B6,L6&lt;E6),COUNT(L6))</formula>
    </cfRule>
  </conditionalFormatting>
  <conditionalFormatting sqref="B7:B11">
    <cfRule type="expression" priority="5" dxfId="3" stopIfTrue="1">
      <formula>AND(B7&lt;L6,OR(A6=A7,L6&lt;B6,E6&lt;B6,L6&lt;E6),COUNT(B7),COUNT(L6))</formula>
    </cfRule>
  </conditionalFormatting>
  <conditionalFormatting sqref="F6:F11">
    <cfRule type="expression" priority="6" dxfId="2" stopIfTrue="1">
      <formula>AND(F6&gt;=I6,COUNT(F6),COUNT(I6))</formula>
    </cfRule>
  </conditionalFormatting>
  <conditionalFormatting sqref="J6:J11">
    <cfRule type="cellIs" priority="7" dxfId="2" operator="between" stopIfTrue="1">
      <formula>0</formula>
      <formula>0.0207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Kinzelman</dc:creator>
  <cp:keywords/>
  <dc:description/>
  <cp:lastModifiedBy>Paul Kinzelman</cp:lastModifiedBy>
  <dcterms:created xsi:type="dcterms:W3CDTF">2012-09-08T20:33:43Z</dcterms:created>
  <dcterms:modified xsi:type="dcterms:W3CDTF">2012-09-08T20:35:34Z</dcterms:modified>
  <cp:category/>
  <cp:version/>
  <cp:contentType/>
  <cp:contentStatus/>
</cp:coreProperties>
</file>