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15" windowWidth="19320" windowHeight="10260"/>
  </bookViews>
  <sheets>
    <sheet name="SummaryEffort" sheetId="9" r:id="rId1"/>
    <sheet name="Configure_Estimation" sheetId="3" r:id="rId2"/>
  </sheets>
  <definedNames>
    <definedName name="_xlnm._FilterDatabase" localSheetId="1" hidden="1">Configure_Estimation!$A$1:$L$1</definedName>
    <definedName name="A_PCT">SummaryEffort!$D$4</definedName>
    <definedName name="A_RES_RATE">Configure_Estimation!$O$4</definedName>
    <definedName name="A_RES_RATEX">Configure_Estimation!$Q$4</definedName>
    <definedName name="C_PCT">SummaryEffort!$D$6</definedName>
    <definedName name="C_RES_RATE">Configure_Estimation!$O$37</definedName>
    <definedName name="C_RES_RATEX">Configure_Estimation!$Q$37</definedName>
    <definedName name="CFG_PCT">SummaryEffort!$C$6:$D$6</definedName>
    <definedName name="D_PCT">SummaryEffort!$D$5</definedName>
    <definedName name="D_RES_RATE">Configure_Estimation!$O$6</definedName>
    <definedName name="D_RES_RATEX">Configure_Estimation!$Q$6</definedName>
    <definedName name="DP_PCT">SummaryEffort!$D$7</definedName>
    <definedName name="DP_RES_RATE">Configure_Estimation!$O$39</definedName>
    <definedName name="DP_RES_RATEX">Configure_Estimation!$Q$39</definedName>
    <definedName name="O_PCT">SummaryEffort!$D$8</definedName>
    <definedName name="O_RES_RATE">Configure_Estimation!$O$41</definedName>
    <definedName name="O_RES_RATEX">Configure_Estimation!$Q$41</definedName>
    <definedName name="PCT">SummaryEffort!$D$6</definedName>
    <definedName name="PP_PCT">SummaryEffort!$D$3</definedName>
    <definedName name="PP_RES_RATE">Configure_Estimation!$O$2</definedName>
    <definedName name="PP_RES_RATEX">Configure_Estimation!$Q$2</definedName>
  </definedNames>
  <calcPr calcId="145621"/>
</workbook>
</file>

<file path=xl/calcChain.xml><?xml version="1.0" encoding="utf-8"?>
<calcChain xmlns="http://schemas.openxmlformats.org/spreadsheetml/2006/main">
  <c r="H27" i="3" l="1"/>
  <c r="P27" i="3" s="1"/>
  <c r="O27" i="3"/>
  <c r="G10" i="3"/>
  <c r="H10" i="3" s="1"/>
  <c r="G8" i="3"/>
  <c r="H8" i="3" s="1"/>
  <c r="H9" i="3"/>
  <c r="G11" i="3"/>
  <c r="H11" i="3" s="1"/>
  <c r="G12" i="3"/>
  <c r="H12" i="3" s="1"/>
  <c r="G13" i="3"/>
  <c r="H13" i="3" s="1"/>
  <c r="G14" i="3"/>
  <c r="H14" i="3" s="1"/>
  <c r="H15" i="3"/>
  <c r="G16" i="3"/>
  <c r="H16" i="3" s="1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8" i="3"/>
  <c r="H28" i="3"/>
  <c r="G29" i="3"/>
  <c r="H29" i="3"/>
  <c r="G30" i="3"/>
  <c r="H30" i="3"/>
  <c r="G31" i="3"/>
  <c r="H31" i="3"/>
  <c r="H32" i="3"/>
  <c r="G33" i="3"/>
  <c r="H33" i="3" s="1"/>
  <c r="G34" i="3"/>
  <c r="H34" i="3" s="1"/>
  <c r="G35" i="3"/>
  <c r="H35" i="3" s="1"/>
  <c r="O15" i="3"/>
  <c r="O17" i="3"/>
  <c r="O18" i="3"/>
  <c r="O19" i="3"/>
  <c r="O20" i="3"/>
  <c r="O21" i="3"/>
  <c r="O22" i="3"/>
  <c r="O23" i="3"/>
  <c r="O24" i="3"/>
  <c r="O25" i="3"/>
  <c r="O26" i="3"/>
  <c r="O28" i="3"/>
  <c r="O29" i="3"/>
  <c r="O30" i="3"/>
  <c r="O31" i="3"/>
  <c r="O32" i="3"/>
  <c r="O9" i="3"/>
  <c r="Q9" i="3" s="1"/>
  <c r="P15" i="3"/>
  <c r="P17" i="3"/>
  <c r="P18" i="3"/>
  <c r="P19" i="3"/>
  <c r="P20" i="3"/>
  <c r="P21" i="3"/>
  <c r="P22" i="3"/>
  <c r="P23" i="3"/>
  <c r="P24" i="3"/>
  <c r="P25" i="3"/>
  <c r="P26" i="3"/>
  <c r="P28" i="3"/>
  <c r="P29" i="3"/>
  <c r="P30" i="3"/>
  <c r="P31" i="3"/>
  <c r="P32" i="3"/>
  <c r="P9" i="3"/>
  <c r="P36" i="3"/>
  <c r="F37" i="3"/>
  <c r="G37" i="3"/>
  <c r="Q18" i="3"/>
  <c r="O36" i="3"/>
  <c r="E8" i="9"/>
  <c r="E7" i="9"/>
  <c r="E6" i="9"/>
  <c r="E5" i="9"/>
  <c r="E4" i="9"/>
  <c r="E3" i="9"/>
  <c r="D9" i="9"/>
  <c r="A4" i="3"/>
  <c r="A6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8" i="3" s="1"/>
  <c r="A29" i="3" s="1"/>
  <c r="A30" i="3" s="1"/>
  <c r="A31" i="3" s="1"/>
  <c r="A32" i="3" s="1"/>
  <c r="A33" i="3" s="1"/>
  <c r="A34" i="3" s="1"/>
  <c r="A35" i="3" s="1"/>
  <c r="A36" i="3" s="1"/>
  <c r="A39" i="3" s="1"/>
  <c r="A41" i="3" s="1"/>
  <c r="F3" i="9"/>
  <c r="F8" i="9"/>
  <c r="F7" i="9"/>
  <c r="F5" i="9"/>
  <c r="F4" i="9"/>
  <c r="Q36" i="3"/>
  <c r="Q24" i="3"/>
  <c r="Q25" i="3"/>
  <c r="Q22" i="3"/>
  <c r="Q31" i="3"/>
  <c r="Q26" i="3"/>
  <c r="Q19" i="3"/>
  <c r="E9" i="9"/>
  <c r="Q29" i="3"/>
  <c r="Q20" i="3"/>
  <c r="F6" i="9"/>
  <c r="F9" i="9"/>
  <c r="Q32" i="3"/>
  <c r="Q21" i="3"/>
  <c r="Q23" i="3"/>
  <c r="Q30" i="3"/>
  <c r="Q15" i="3"/>
  <c r="O16" i="3" l="1"/>
  <c r="P16" i="3"/>
  <c r="Q28" i="3"/>
  <c r="Q17" i="3"/>
  <c r="O35" i="3"/>
  <c r="P35" i="3"/>
  <c r="O33" i="3"/>
  <c r="P33" i="3"/>
  <c r="O13" i="3"/>
  <c r="P13" i="3"/>
  <c r="O11" i="3"/>
  <c r="P11" i="3"/>
  <c r="H39" i="3"/>
  <c r="O8" i="3"/>
  <c r="P8" i="3"/>
  <c r="H6" i="3"/>
  <c r="H2" i="3"/>
  <c r="H37" i="3"/>
  <c r="H41" i="3"/>
  <c r="H4" i="3"/>
  <c r="Q27" i="3"/>
  <c r="O34" i="3"/>
  <c r="P34" i="3"/>
  <c r="O14" i="3"/>
  <c r="P14" i="3"/>
  <c r="O12" i="3"/>
  <c r="P12" i="3"/>
  <c r="O10" i="3"/>
  <c r="P10" i="3"/>
  <c r="Q11" i="3" l="1"/>
  <c r="Q13" i="3"/>
  <c r="Q33" i="3"/>
  <c r="Q35" i="3"/>
  <c r="Q16" i="3"/>
  <c r="Q10" i="3"/>
  <c r="Q12" i="3"/>
  <c r="Q14" i="3"/>
  <c r="Q34" i="3"/>
  <c r="O4" i="3"/>
  <c r="Q4" i="3" s="1"/>
  <c r="P4" i="3"/>
  <c r="P6" i="3"/>
  <c r="O6" i="3"/>
  <c r="Q6" i="3" s="1"/>
  <c r="O37" i="3"/>
  <c r="Q8" i="3"/>
  <c r="O41" i="3"/>
  <c r="P41" i="3"/>
  <c r="P2" i="3"/>
  <c r="O2" i="3"/>
  <c r="P37" i="3"/>
  <c r="P39" i="3"/>
  <c r="O39" i="3"/>
  <c r="Q39" i="3" l="1"/>
  <c r="Q2" i="3"/>
  <c r="Q41" i="3"/>
  <c r="Q37" i="3"/>
</calcChain>
</file>

<file path=xl/sharedStrings.xml><?xml version="1.0" encoding="utf-8"?>
<sst xmlns="http://schemas.openxmlformats.org/spreadsheetml/2006/main" count="190" uniqueCount="57">
  <si>
    <t>Task Description</t>
  </si>
  <si>
    <t>Assumption</t>
  </si>
  <si>
    <t>Task #</t>
  </si>
  <si>
    <t>Data Model</t>
  </si>
  <si>
    <t>Design</t>
  </si>
  <si>
    <t>Unit Count</t>
  </si>
  <si>
    <t>Unit Effort</t>
  </si>
  <si>
    <t xml:space="preserve"> </t>
  </si>
  <si>
    <t>Project Planning</t>
  </si>
  <si>
    <t>Analyze</t>
  </si>
  <si>
    <t>Configure</t>
  </si>
  <si>
    <t>Deploy</t>
  </si>
  <si>
    <t>Operate</t>
  </si>
  <si>
    <t>Deploy the NZ Physical Data model on Netezza</t>
  </si>
  <si>
    <t>Prepare Development Environment</t>
  </si>
  <si>
    <t>Deploy DB objects</t>
  </si>
  <si>
    <t>Populate Development Environment</t>
  </si>
  <si>
    <t>Create Unit Test scripts based on the test plan</t>
  </si>
  <si>
    <t xml:space="preserve">Create NZ environment.. Users, DBs, groups, network drive </t>
  </si>
  <si>
    <t xml:space="preserve">Create Unit Test scripts </t>
  </si>
  <si>
    <t>Simple</t>
  </si>
  <si>
    <t>Medium</t>
  </si>
  <si>
    <t>Complex</t>
  </si>
  <si>
    <t>Deliverable</t>
  </si>
  <si>
    <t>Dev Environment</t>
  </si>
  <si>
    <t>DDLs</t>
  </si>
  <si>
    <t>Test Scripts</t>
  </si>
  <si>
    <t>Code</t>
  </si>
  <si>
    <t xml:space="preserve">Load the development environment </t>
  </si>
  <si>
    <t>IUM Phase</t>
  </si>
  <si>
    <t>Task Name</t>
  </si>
  <si>
    <t>Very Complex</t>
  </si>
  <si>
    <t>PL/SQL Conversion</t>
  </si>
  <si>
    <t>Migrate Informatica ETL jobs</t>
  </si>
  <si>
    <t>Migrate Unix wrapper scripts</t>
  </si>
  <si>
    <t>Migrate Datastage ETL jobs</t>
  </si>
  <si>
    <t>Total Unit Effort</t>
  </si>
  <si>
    <t>Oracle to Netezza data movement scripts</t>
  </si>
  <si>
    <t>Summary of Effort</t>
  </si>
  <si>
    <t>Total</t>
  </si>
  <si>
    <t>Other ETL</t>
  </si>
  <si>
    <t>Project Effort Percentage</t>
  </si>
  <si>
    <t>See Project Tasks tab. See Summary Effort for Effort</t>
  </si>
  <si>
    <t xml:space="preserve">Guideline </t>
  </si>
  <si>
    <t>In Scope</t>
  </si>
  <si>
    <t>Yes</t>
  </si>
  <si>
    <t>Onsite Resource Rate</t>
  </si>
  <si>
    <t>Offshore Resource Rate</t>
  </si>
  <si>
    <t>Total Onsite Cost</t>
  </si>
  <si>
    <t>Total Offshore Cost</t>
  </si>
  <si>
    <t>Total Cost</t>
  </si>
  <si>
    <t>On-site Effort  %</t>
  </si>
  <si>
    <t>OffShore Effort %</t>
  </si>
  <si>
    <t>IMUM Steps 
(Do not change literals)</t>
  </si>
  <si>
    <t>DO NOT CHANGE</t>
  </si>
  <si>
    <t>OK TO CHANGE</t>
  </si>
  <si>
    <t>Build BO Universe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</si>
</sst>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76" formatCode="_(* #,##0_);_(* \(#,##0\);_(* &quot;-&quot;??_);_(@_)"/>
    <numFmt numFmtId="177" formatCode="_(&quot;$&quot;* #,##0_);_(&quot;$&quot;* \(#,##0\);_(&quot;$&quot;* &quot;-&quot;??_);_(@_)"/>
  </numFmts>
  <fonts count="15">
    <font>
      <sz val="11"/>
      <color theme="1"/>
      <name val="宋体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宋体"/>
      <family val="2"/>
      <scheme val="minor"/>
    </font>
    <font>
      <sz val="11"/>
      <color rgb="FF006100"/>
      <name val="宋体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3" fillId="11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4" fillId="12" borderId="0" applyNumberFormat="0" applyBorder="0" applyAlignment="0" applyProtection="0"/>
    <xf numFmtId="9" fontId="8" fillId="0" borderId="0" applyFont="0" applyFill="0" applyBorder="0" applyAlignment="0" applyProtection="0"/>
  </cellStyleXfs>
  <cellXfs count="7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6" fontId="4" fillId="5" borderId="1" xfId="2" applyNumberFormat="1" applyFont="1" applyFill="1" applyBorder="1" applyAlignment="1">
      <alignment horizontal="center" vertical="center"/>
    </xf>
    <xf numFmtId="176" fontId="3" fillId="3" borderId="1" xfId="2" applyNumberFormat="1" applyFont="1" applyFill="1" applyBorder="1" applyAlignment="1">
      <alignment horizontal="center" vertical="center"/>
    </xf>
    <xf numFmtId="176" fontId="4" fillId="0" borderId="0" xfId="2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176" fontId="4" fillId="6" borderId="1" xfId="2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176" fontId="3" fillId="7" borderId="1" xfId="2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9" fontId="6" fillId="0" borderId="0" xfId="0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176" fontId="9" fillId="5" borderId="1" xfId="2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11" fillId="9" borderId="1" xfId="4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76" fontId="3" fillId="9" borderId="1" xfId="2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176" fontId="12" fillId="9" borderId="1" xfId="2" applyNumberFormat="1" applyFont="1" applyFill="1" applyBorder="1" applyAlignment="1">
      <alignment horizontal="center" vertical="center" wrapText="1"/>
    </xf>
    <xf numFmtId="0" fontId="10" fillId="10" borderId="1" xfId="1" applyFont="1" applyFill="1" applyBorder="1" applyAlignment="1">
      <alignment horizontal="left" vertical="center"/>
    </xf>
    <xf numFmtId="9" fontId="4" fillId="10" borderId="1" xfId="0" applyNumberFormat="1" applyFont="1" applyFill="1" applyBorder="1" applyAlignment="1">
      <alignment vertical="center" wrapText="1"/>
    </xf>
    <xf numFmtId="9" fontId="10" fillId="10" borderId="1" xfId="5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44" fontId="10" fillId="0" borderId="0" xfId="0" applyNumberFormat="1" applyFont="1" applyBorder="1" applyAlignment="1">
      <alignment vertical="center"/>
    </xf>
    <xf numFmtId="43" fontId="10" fillId="0" borderId="0" xfId="2" applyFont="1" applyBorder="1" applyAlignment="1">
      <alignment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7" borderId="2" xfId="0" applyNumberFormat="1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176" fontId="4" fillId="3" borderId="1" xfId="2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9" fontId="3" fillId="4" borderId="1" xfId="0" applyNumberFormat="1" applyFont="1" applyFill="1" applyBorder="1" applyAlignment="1">
      <alignment vertical="center" wrapText="1"/>
    </xf>
    <xf numFmtId="176" fontId="1" fillId="4" borderId="1" xfId="2" applyNumberFormat="1" applyFont="1" applyFill="1" applyBorder="1" applyAlignment="1">
      <alignment vertical="center"/>
    </xf>
    <xf numFmtId="44" fontId="1" fillId="4" borderId="1" xfId="3" applyFont="1" applyFill="1" applyBorder="1" applyAlignment="1">
      <alignment vertical="center"/>
    </xf>
    <xf numFmtId="9" fontId="12" fillId="4" borderId="1" xfId="5" applyFont="1" applyFill="1" applyBorder="1" applyAlignment="1">
      <alignment horizontal="center" vertical="center"/>
    </xf>
    <xf numFmtId="176" fontId="10" fillId="4" borderId="1" xfId="2" applyNumberFormat="1" applyFont="1" applyFill="1" applyBorder="1" applyAlignment="1">
      <alignment vertical="center"/>
    </xf>
    <xf numFmtId="177" fontId="4" fillId="4" borderId="1" xfId="3" applyNumberFormat="1" applyFont="1" applyFill="1" applyBorder="1" applyAlignment="1">
      <alignment vertical="center"/>
    </xf>
    <xf numFmtId="176" fontId="12" fillId="4" borderId="1" xfId="2" applyNumberFormat="1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</cellXfs>
  <cellStyles count="6">
    <cellStyle name="40% - Accent4" xfId="1" builtinId="43"/>
    <cellStyle name="Comma" xfId="2" builtinId="3"/>
    <cellStyle name="Currency" xfId="3" builtinId="4"/>
    <cellStyle name="Good" xfId="4" builtinId="26"/>
    <cellStyle name="Normal" xfId="0" builtinId="0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C16" sqref="C16"/>
    </sheetView>
  </sheetViews>
  <sheetFormatPr defaultColWidth="9.125" defaultRowHeight="12.75"/>
  <cols>
    <col min="1" max="1" width="69.25" style="53" customWidth="1"/>
    <col min="2" max="2" width="8.375" style="54" bestFit="1" customWidth="1"/>
    <col min="3" max="3" width="25" style="53" customWidth="1"/>
    <col min="4" max="4" width="12.75" style="53" bestFit="1" customWidth="1"/>
    <col min="5" max="5" width="8.625" style="53" customWidth="1"/>
    <col min="6" max="6" width="9.25" style="53" customWidth="1"/>
    <col min="7" max="7" width="9.375" style="53" customWidth="1"/>
    <col min="8" max="8" width="12.625" style="53" bestFit="1" customWidth="1"/>
    <col min="9" max="9" width="13.75" style="53" bestFit="1" customWidth="1"/>
    <col min="10" max="10" width="9.125" style="55"/>
    <col min="11" max="11" width="11" style="55" bestFit="1" customWidth="1"/>
    <col min="12" max="12" width="12.625" style="53" bestFit="1" customWidth="1"/>
    <col min="13" max="13" width="9.125" style="53"/>
    <col min="14" max="14" width="11.625" style="53" bestFit="1" customWidth="1"/>
    <col min="15" max="16384" width="9.125" style="53"/>
  </cols>
  <sheetData>
    <row r="1" spans="1:15">
      <c r="A1" s="49"/>
      <c r="B1" s="50"/>
      <c r="C1" s="74" t="s">
        <v>38</v>
      </c>
      <c r="D1" s="74"/>
      <c r="E1" s="74"/>
      <c r="F1" s="74"/>
      <c r="G1" s="74"/>
      <c r="H1" s="74"/>
      <c r="I1" s="74"/>
      <c r="J1" s="74"/>
      <c r="K1" s="74"/>
      <c r="L1" s="74"/>
    </row>
    <row r="2" spans="1:15" ht="25.5">
      <c r="A2" s="38" t="s">
        <v>43</v>
      </c>
      <c r="B2" s="39" t="s">
        <v>44</v>
      </c>
      <c r="C2" s="43" t="s">
        <v>53</v>
      </c>
      <c r="D2" s="40" t="s">
        <v>41</v>
      </c>
      <c r="E2" s="41" t="s">
        <v>5</v>
      </c>
      <c r="F2" s="42" t="s">
        <v>6</v>
      </c>
      <c r="G2" s="42"/>
      <c r="H2" s="40"/>
      <c r="I2" s="40"/>
      <c r="J2" s="43"/>
      <c r="K2" s="42"/>
      <c r="L2" s="44"/>
    </row>
    <row r="3" spans="1:15">
      <c r="A3" s="51"/>
      <c r="B3" s="45" t="s">
        <v>45</v>
      </c>
      <c r="C3" s="64" t="s">
        <v>8</v>
      </c>
      <c r="D3" s="46">
        <v>0.05</v>
      </c>
      <c r="E3" s="70">
        <f>SUMIF(Configure_Estimation!$B2:'Configure_Estimation'!$B$102,$C3,Configure_Estimation!$F$2:'Configure_Estimation'!$F$102)</f>
        <v>0</v>
      </c>
      <c r="F3" s="70">
        <f>SUMIF(Configure_Estimation!$B$2:'Configure_Estimation'!$B$79,$C3,Configure_Estimation!$G$2:'Configure_Estimation'!$G$79)</f>
        <v>0</v>
      </c>
      <c r="G3" s="70"/>
      <c r="H3" s="71"/>
      <c r="I3" s="71"/>
      <c r="J3" s="47"/>
      <c r="K3" s="72"/>
      <c r="L3" s="72"/>
    </row>
    <row r="4" spans="1:15">
      <c r="A4" s="51"/>
      <c r="B4" s="45" t="s">
        <v>45</v>
      </c>
      <c r="C4" s="64" t="s">
        <v>9</v>
      </c>
      <c r="D4" s="46">
        <v>0.1</v>
      </c>
      <c r="E4" s="70">
        <f>SUMIF(Configure_Estimation!$B3:'Configure_Estimation'!$B$102,$C4,Configure_Estimation!$F$2:'Configure_Estimation'!$F$102)</f>
        <v>0</v>
      </c>
      <c r="F4" s="70">
        <f>SUMIF(Configure_Estimation!$B$2:'Configure_Estimation'!$B$79,$C4,Configure_Estimation!$G$2:'Configure_Estimation'!$G$79)</f>
        <v>0</v>
      </c>
      <c r="G4" s="70"/>
      <c r="H4" s="71"/>
      <c r="I4" s="71"/>
      <c r="J4" s="47"/>
      <c r="K4" s="72"/>
      <c r="L4" s="72"/>
      <c r="N4" s="56" t="s">
        <v>7</v>
      </c>
      <c r="O4" s="57" t="s">
        <v>7</v>
      </c>
    </row>
    <row r="5" spans="1:15">
      <c r="A5" s="51"/>
      <c r="B5" s="45" t="s">
        <v>45</v>
      </c>
      <c r="C5" s="64" t="s">
        <v>4</v>
      </c>
      <c r="D5" s="46">
        <v>0.2</v>
      </c>
      <c r="E5" s="70">
        <f>SUMIF(Configure_Estimation!$B4:'Configure_Estimation'!$B$102,$C5,Configure_Estimation!$F$2:'Configure_Estimation'!$F$102)</f>
        <v>0</v>
      </c>
      <c r="F5" s="70">
        <f>SUMIF(Configure_Estimation!$B$2:'Configure_Estimation'!$B$79,$C5,Configure_Estimation!$G$2:'Configure_Estimation'!$G$79)</f>
        <v>0</v>
      </c>
      <c r="G5" s="70"/>
      <c r="H5" s="71"/>
      <c r="I5" s="71"/>
      <c r="J5" s="47"/>
      <c r="K5" s="72"/>
      <c r="L5" s="72"/>
    </row>
    <row r="6" spans="1:15">
      <c r="A6" s="52"/>
      <c r="B6" s="45" t="s">
        <v>45</v>
      </c>
      <c r="C6" s="64" t="s">
        <v>10</v>
      </c>
      <c r="D6" s="46">
        <v>0.5</v>
      </c>
      <c r="E6" s="70">
        <f>SUMIF(Configure_Estimation!$B5:'Configure_Estimation'!$B$102,$C6,Configure_Estimation!$F$2:'Configure_Estimation'!$F$102)</f>
        <v>3163</v>
      </c>
      <c r="F6" s="70" t="e">
        <f>SUMIF(Configure_Estimation!$B$2:'Configure_Estimation'!$B$79,$C6,Configure_Estimation!$G$2:'Configure_Estimation'!$G$79)</f>
        <v>#REF!</v>
      </c>
      <c r="G6" s="70"/>
      <c r="H6" s="71"/>
      <c r="I6" s="71"/>
      <c r="J6" s="47"/>
      <c r="K6" s="72"/>
      <c r="L6" s="72"/>
    </row>
    <row r="7" spans="1:15">
      <c r="A7" s="52"/>
      <c r="B7" s="45" t="s">
        <v>45</v>
      </c>
      <c r="C7" s="64" t="s">
        <v>11</v>
      </c>
      <c r="D7" s="46">
        <v>0.1</v>
      </c>
      <c r="E7" s="70">
        <f>SUMIF(Configure_Estimation!$B6:'Configure_Estimation'!$B$102,$C7,Configure_Estimation!$F$2:'Configure_Estimation'!$F$102)</f>
        <v>0</v>
      </c>
      <c r="F7" s="70">
        <f>SUMIF(Configure_Estimation!$B$2:'Configure_Estimation'!$B$79,$C7,Configure_Estimation!$G$2:'Configure_Estimation'!$G$79)</f>
        <v>0</v>
      </c>
      <c r="G7" s="70"/>
      <c r="H7" s="71"/>
      <c r="I7" s="71"/>
      <c r="J7" s="47"/>
      <c r="K7" s="72"/>
      <c r="L7" s="72"/>
    </row>
    <row r="8" spans="1:15">
      <c r="A8" s="52"/>
      <c r="B8" s="45" t="s">
        <v>45</v>
      </c>
      <c r="C8" s="64" t="s">
        <v>12</v>
      </c>
      <c r="D8" s="46">
        <v>0.05</v>
      </c>
      <c r="E8" s="70">
        <f>SUMIF(Configure_Estimation!$B7:'Configure_Estimation'!$B$102,$C8,Configure_Estimation!$F$2:'Configure_Estimation'!$F$102)</f>
        <v>0</v>
      </c>
      <c r="F8" s="70">
        <f>SUMIF(Configure_Estimation!$B$2:'Configure_Estimation'!$B$79,$C8,Configure_Estimation!$G$2:'Configure_Estimation'!$G$79)</f>
        <v>0</v>
      </c>
      <c r="G8" s="70"/>
      <c r="H8" s="71"/>
      <c r="I8" s="71"/>
      <c r="J8" s="47"/>
      <c r="K8" s="72"/>
      <c r="L8" s="72"/>
    </row>
    <row r="9" spans="1:15">
      <c r="A9" s="49"/>
      <c r="B9" s="48"/>
      <c r="C9" s="65" t="s">
        <v>39</v>
      </c>
      <c r="D9" s="66">
        <f t="shared" ref="D9:I9" si="0">SUM(D3:D8)</f>
        <v>1</v>
      </c>
      <c r="E9" s="67">
        <f t="shared" si="0"/>
        <v>3163</v>
      </c>
      <c r="F9" s="67" t="e">
        <f t="shared" si="0"/>
        <v>#REF!</v>
      </c>
      <c r="G9" s="67"/>
      <c r="H9" s="68"/>
      <c r="I9" s="68"/>
      <c r="J9" s="69"/>
      <c r="K9" s="67"/>
      <c r="L9" s="68"/>
    </row>
    <row r="10" spans="1:15" ht="13.5" thickBot="1"/>
    <row r="11" spans="1:15" ht="13.5" thickBot="1">
      <c r="A11" s="53" t="s">
        <v>7</v>
      </c>
      <c r="B11" s="54" t="s">
        <v>7</v>
      </c>
      <c r="C11" s="73" t="s">
        <v>54</v>
      </c>
    </row>
    <row r="12" spans="1:15" ht="13.5" thickBot="1">
      <c r="A12" s="53" t="s">
        <v>7</v>
      </c>
      <c r="B12" s="54" t="s">
        <v>7</v>
      </c>
      <c r="C12" s="63" t="s">
        <v>55</v>
      </c>
    </row>
    <row r="13" spans="1:15">
      <c r="A13" s="53" t="s">
        <v>7</v>
      </c>
      <c r="B13" s="54" t="s">
        <v>7</v>
      </c>
    </row>
    <row r="14" spans="1:15">
      <c r="A14" s="53" t="s">
        <v>7</v>
      </c>
    </row>
  </sheetData>
  <mergeCells count="1">
    <mergeCell ref="C1:L1"/>
  </mergeCells>
  <phoneticPr fontId="7" type="noConversion"/>
  <dataValidations count="1">
    <dataValidation type="list" allowBlank="1" showInputMessage="1" showErrorMessage="1" sqref="B3:B8">
      <formula1>"Yes,No"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D1" zoomScale="150" zoomScaleNormal="90" workbookViewId="0">
      <pane ySplit="1" topLeftCell="A23" activePane="bottomLeft" state="frozen"/>
      <selection activeCell="D1" sqref="D1"/>
      <selection pane="bottomLeft" activeCell="J5" sqref="J5"/>
    </sheetView>
  </sheetViews>
  <sheetFormatPr defaultColWidth="9.125" defaultRowHeight="12.75"/>
  <cols>
    <col min="1" max="1" width="9.875" style="4" bestFit="1" customWidth="1"/>
    <col min="2" max="2" width="14.125" style="4" bestFit="1" customWidth="1"/>
    <col min="3" max="3" width="52.25" style="14" bestFit="1" customWidth="1"/>
    <col min="4" max="4" width="40.625" style="4" customWidth="1"/>
    <col min="5" max="5" width="14.25" style="4" bestFit="1" customWidth="1"/>
    <col min="6" max="6" width="13.75" style="5" bestFit="1" customWidth="1"/>
    <col min="7" max="7" width="14.625" style="8" bestFit="1" customWidth="1"/>
    <col min="8" max="8" width="17.625" style="8" customWidth="1"/>
    <col min="9" max="9" width="14.625" style="4" bestFit="1" customWidth="1"/>
    <col min="10" max="10" width="12.75" style="4" bestFit="1" customWidth="1"/>
    <col min="11" max="11" width="14" style="4" bestFit="1" customWidth="1"/>
    <col min="12" max="12" width="4.75" style="4" bestFit="1" customWidth="1"/>
    <col min="13" max="13" width="10" style="4" customWidth="1"/>
    <col min="14" max="14" width="11.25" style="4" customWidth="1"/>
    <col min="15" max="15" width="10.75" style="4" bestFit="1" customWidth="1"/>
    <col min="16" max="16384" width="9.125" style="4"/>
  </cols>
  <sheetData>
    <row r="1" spans="1:17" s="13" customFormat="1" ht="38.25">
      <c r="A1" s="12" t="s">
        <v>2</v>
      </c>
      <c r="B1" s="2" t="s">
        <v>29</v>
      </c>
      <c r="C1" s="16" t="s">
        <v>30</v>
      </c>
      <c r="D1" s="2" t="s">
        <v>0</v>
      </c>
      <c r="E1" s="31" t="s">
        <v>23</v>
      </c>
      <c r="F1" s="32" t="s">
        <v>5</v>
      </c>
      <c r="G1" s="33" t="s">
        <v>6</v>
      </c>
      <c r="H1" s="33" t="s">
        <v>36</v>
      </c>
      <c r="I1" s="34" t="s">
        <v>1</v>
      </c>
      <c r="J1" s="34" t="s">
        <v>51</v>
      </c>
      <c r="K1" s="34" t="s">
        <v>52</v>
      </c>
      <c r="L1" s="34"/>
      <c r="M1" s="37" t="s">
        <v>46</v>
      </c>
      <c r="N1" s="37" t="s">
        <v>47</v>
      </c>
      <c r="O1" s="37" t="s">
        <v>48</v>
      </c>
      <c r="P1" s="62" t="s">
        <v>49</v>
      </c>
      <c r="Q1" s="62" t="s">
        <v>50</v>
      </c>
    </row>
    <row r="2" spans="1:17">
      <c r="A2" s="1">
        <v>1</v>
      </c>
      <c r="B2" s="1" t="s">
        <v>8</v>
      </c>
      <c r="C2" s="17" t="s">
        <v>42</v>
      </c>
      <c r="D2" s="20"/>
      <c r="E2" s="20"/>
      <c r="F2" s="21"/>
      <c r="G2" s="22"/>
      <c r="H2" s="61" t="e">
        <f>SUMIF($B$1:$B$102,"Configure",$H$1:$H$102)/C_PCT*PP_PCT</f>
        <v>#REF!</v>
      </c>
      <c r="I2" s="3" t="s">
        <v>7</v>
      </c>
      <c r="J2" s="3">
        <v>100</v>
      </c>
      <c r="K2" s="3">
        <v>0</v>
      </c>
      <c r="L2" s="3"/>
      <c r="M2" s="3">
        <v>300</v>
      </c>
      <c r="N2" s="3">
        <v>35</v>
      </c>
      <c r="O2" s="60" t="e">
        <f>($H2/100 *J2)*M2</f>
        <v>#REF!</v>
      </c>
      <c r="P2" s="36" t="e">
        <f>($H2/100 *K2)*N2</f>
        <v>#REF!</v>
      </c>
      <c r="Q2" s="36" t="e">
        <f>O2+P2</f>
        <v>#REF!</v>
      </c>
    </row>
    <row r="3" spans="1:17">
      <c r="A3" s="23"/>
      <c r="B3" s="23"/>
      <c r="C3" s="24"/>
      <c r="D3" s="23"/>
      <c r="E3" s="23"/>
      <c r="F3" s="25"/>
      <c r="G3" s="26"/>
      <c r="H3" s="26" t="s">
        <v>7</v>
      </c>
      <c r="I3" s="23" t="s">
        <v>7</v>
      </c>
      <c r="J3" s="23"/>
      <c r="K3" s="23"/>
      <c r="L3" s="23"/>
      <c r="M3" s="23"/>
      <c r="N3" s="23"/>
      <c r="O3" s="59"/>
      <c r="P3" s="59"/>
      <c r="Q3" s="59"/>
    </row>
    <row r="4" spans="1:17">
      <c r="A4" s="1">
        <f>A2+1</f>
        <v>2</v>
      </c>
      <c r="B4" s="1" t="s">
        <v>9</v>
      </c>
      <c r="C4" s="17" t="s">
        <v>42</v>
      </c>
      <c r="D4" s="20"/>
      <c r="E4" s="20" t="s">
        <v>3</v>
      </c>
      <c r="F4" s="21"/>
      <c r="G4" s="22"/>
      <c r="H4" s="61" t="e">
        <f>SUMIF($B$1:$B$102,"Configure",$H$1:$H$102)/C_PCT*A_PCT</f>
        <v>#REF!</v>
      </c>
      <c r="I4" s="3"/>
      <c r="J4" s="3">
        <v>100</v>
      </c>
      <c r="K4" s="3">
        <v>0</v>
      </c>
      <c r="L4" s="3"/>
      <c r="M4" s="3">
        <v>300</v>
      </c>
      <c r="N4" s="3">
        <v>35</v>
      </c>
      <c r="O4" s="60" t="e">
        <f>($H4/100 *J4)*M4</f>
        <v>#REF!</v>
      </c>
      <c r="P4" s="36" t="e">
        <f>($H4/100 *K4)*N4</f>
        <v>#REF!</v>
      </c>
      <c r="Q4" s="36" t="e">
        <f>O4+P4</f>
        <v>#REF!</v>
      </c>
    </row>
    <row r="5" spans="1:17">
      <c r="A5" s="23"/>
      <c r="B5" s="23"/>
      <c r="C5" s="24"/>
      <c r="D5" s="23"/>
      <c r="E5" s="23"/>
      <c r="F5" s="26"/>
      <c r="G5" s="26"/>
      <c r="H5" s="26" t="s">
        <v>7</v>
      </c>
      <c r="I5" s="23"/>
      <c r="J5" s="23"/>
      <c r="K5" s="23"/>
      <c r="L5" s="23"/>
      <c r="M5" s="23"/>
      <c r="N5" s="23"/>
      <c r="O5" s="59"/>
      <c r="P5" s="59"/>
      <c r="Q5" s="59"/>
    </row>
    <row r="6" spans="1:17">
      <c r="A6" s="1">
        <f>A4+1</f>
        <v>3</v>
      </c>
      <c r="B6" s="1" t="s">
        <v>4</v>
      </c>
      <c r="C6" s="17" t="s">
        <v>42</v>
      </c>
      <c r="D6" s="20"/>
      <c r="E6" s="20" t="s">
        <v>3</v>
      </c>
      <c r="F6" s="21"/>
      <c r="G6" s="22"/>
      <c r="H6" s="61" t="e">
        <f>SUMIF($B$1:$B$102,"Configure",$H$1:$H$102)/C_PCT*D_PCT</f>
        <v>#REF!</v>
      </c>
      <c r="I6" s="3"/>
      <c r="J6" s="3">
        <v>100</v>
      </c>
      <c r="K6" s="3">
        <v>0</v>
      </c>
      <c r="L6" s="3"/>
      <c r="M6" s="3">
        <v>300</v>
      </c>
      <c r="N6" s="3">
        <v>35</v>
      </c>
      <c r="O6" s="60" t="e">
        <f>($H6/100 *J6)*M6</f>
        <v>#REF!</v>
      </c>
      <c r="P6" s="36" t="e">
        <f>($H6/100 *K6)*N6</f>
        <v>#REF!</v>
      </c>
      <c r="Q6" s="36" t="e">
        <f>O6+P6</f>
        <v>#REF!</v>
      </c>
    </row>
    <row r="7" spans="1:17">
      <c r="A7" s="23" t="s">
        <v>7</v>
      </c>
      <c r="B7" s="23"/>
      <c r="C7" s="24"/>
      <c r="D7" s="23"/>
      <c r="E7" s="23"/>
      <c r="F7" s="26"/>
      <c r="G7" s="26"/>
      <c r="H7" s="26" t="s">
        <v>7</v>
      </c>
      <c r="I7" s="23"/>
      <c r="J7" s="23"/>
      <c r="K7" s="23"/>
      <c r="L7" s="23"/>
      <c r="M7" s="23"/>
      <c r="N7" s="23"/>
      <c r="O7" s="59"/>
      <c r="P7" s="59"/>
      <c r="Q7" s="59"/>
    </row>
    <row r="8" spans="1:17">
      <c r="A8" s="1">
        <f>A6+1</f>
        <v>4</v>
      </c>
      <c r="B8" s="1" t="s">
        <v>10</v>
      </c>
      <c r="C8" s="17" t="s">
        <v>14</v>
      </c>
      <c r="D8" s="1" t="s">
        <v>18</v>
      </c>
      <c r="E8" s="1" t="s">
        <v>24</v>
      </c>
      <c r="F8" s="9">
        <v>1</v>
      </c>
      <c r="G8" s="6" t="e">
        <f>#REF!</f>
        <v>#REF!</v>
      </c>
      <c r="H8" s="6" t="e">
        <f>F8*G8</f>
        <v>#REF!</v>
      </c>
      <c r="I8" s="1"/>
      <c r="J8" s="1">
        <v>20</v>
      </c>
      <c r="K8" s="1">
        <v>80</v>
      </c>
      <c r="L8" s="1"/>
      <c r="M8" s="11">
        <v>300</v>
      </c>
      <c r="N8" s="11">
        <v>35</v>
      </c>
      <c r="O8" s="58" t="e">
        <f>(($H8/100) *J8)*M8</f>
        <v>#REF!</v>
      </c>
      <c r="P8" s="35" t="e">
        <f>(($H8/100) *K8)*N8</f>
        <v>#REF!</v>
      </c>
      <c r="Q8" s="35" t="e">
        <f>O8+P8</f>
        <v>#REF!</v>
      </c>
    </row>
    <row r="9" spans="1:17">
      <c r="A9" s="1">
        <f t="shared" ref="A9:A36" si="0">A8+1</f>
        <v>5</v>
      </c>
      <c r="B9" s="1" t="s">
        <v>10</v>
      </c>
      <c r="C9" s="17" t="s">
        <v>15</v>
      </c>
      <c r="D9" s="1" t="s">
        <v>13</v>
      </c>
      <c r="E9" s="1" t="s">
        <v>25</v>
      </c>
      <c r="F9" s="9">
        <v>1000</v>
      </c>
      <c r="G9" s="6">
        <v>0.1</v>
      </c>
      <c r="H9" s="6">
        <f>F9*G9</f>
        <v>100</v>
      </c>
      <c r="I9" s="1"/>
      <c r="J9" s="1">
        <v>20</v>
      </c>
      <c r="K9" s="1">
        <v>80</v>
      </c>
      <c r="L9" s="1"/>
      <c r="M9" s="11">
        <v>300</v>
      </c>
      <c r="N9" s="11">
        <v>35</v>
      </c>
      <c r="O9" s="58">
        <f t="shared" ref="O9:O36" si="1">(($H9/100) *J9)*M9</f>
        <v>6000</v>
      </c>
      <c r="P9" s="35">
        <f t="shared" ref="P9:P36" si="2">(($H9/100) *K9)*N9</f>
        <v>2800</v>
      </c>
      <c r="Q9" s="35">
        <f t="shared" ref="Q9:Q41" si="3">O9+P9</f>
        <v>8800</v>
      </c>
    </row>
    <row r="10" spans="1:17">
      <c r="A10" s="1">
        <f t="shared" si="0"/>
        <v>6</v>
      </c>
      <c r="B10" s="1" t="s">
        <v>10</v>
      </c>
      <c r="C10" s="19" t="s">
        <v>19</v>
      </c>
      <c r="D10" s="1" t="s">
        <v>17</v>
      </c>
      <c r="E10" s="1" t="s">
        <v>26</v>
      </c>
      <c r="F10" s="9">
        <v>0</v>
      </c>
      <c r="G10" s="6" t="e">
        <f>#REF!</f>
        <v>#REF!</v>
      </c>
      <c r="H10" s="6" t="e">
        <f>F10*G10</f>
        <v>#REF!</v>
      </c>
      <c r="I10" s="1"/>
      <c r="J10" s="1">
        <v>20</v>
      </c>
      <c r="K10" s="1">
        <v>80</v>
      </c>
      <c r="L10" s="1"/>
      <c r="M10" s="11">
        <v>300</v>
      </c>
      <c r="N10" s="11">
        <v>35</v>
      </c>
      <c r="O10" s="58" t="e">
        <f t="shared" si="1"/>
        <v>#REF!</v>
      </c>
      <c r="P10" s="35" t="e">
        <f t="shared" si="2"/>
        <v>#REF!</v>
      </c>
      <c r="Q10" s="35" t="e">
        <f t="shared" si="3"/>
        <v>#REF!</v>
      </c>
    </row>
    <row r="11" spans="1:17">
      <c r="A11" s="1">
        <f t="shared" si="0"/>
        <v>7</v>
      </c>
      <c r="B11" s="1" t="s">
        <v>10</v>
      </c>
      <c r="C11" s="19" t="s">
        <v>33</v>
      </c>
      <c r="D11" s="1" t="s">
        <v>20</v>
      </c>
      <c r="E11" s="1" t="s">
        <v>27</v>
      </c>
      <c r="F11" s="9">
        <v>0</v>
      </c>
      <c r="G11" s="6" t="e">
        <f>#REF!</f>
        <v>#REF!</v>
      </c>
      <c r="H11" s="6" t="e">
        <f>F11 * G11</f>
        <v>#REF!</v>
      </c>
      <c r="I11" s="1"/>
      <c r="J11" s="1">
        <v>20</v>
      </c>
      <c r="K11" s="1">
        <v>80</v>
      </c>
      <c r="L11" s="1"/>
      <c r="M11" s="11">
        <v>300</v>
      </c>
      <c r="N11" s="11">
        <v>35</v>
      </c>
      <c r="O11" s="58" t="e">
        <f t="shared" si="1"/>
        <v>#REF!</v>
      </c>
      <c r="P11" s="35" t="e">
        <f t="shared" si="2"/>
        <v>#REF!</v>
      </c>
      <c r="Q11" s="35" t="e">
        <f t="shared" si="3"/>
        <v>#REF!</v>
      </c>
    </row>
    <row r="12" spans="1:17">
      <c r="A12" s="1">
        <f t="shared" si="0"/>
        <v>8</v>
      </c>
      <c r="B12" s="1" t="s">
        <v>10</v>
      </c>
      <c r="C12" s="19" t="s">
        <v>33</v>
      </c>
      <c r="D12" s="1" t="s">
        <v>21</v>
      </c>
      <c r="E12" s="1" t="s">
        <v>27</v>
      </c>
      <c r="F12" s="9">
        <v>0</v>
      </c>
      <c r="G12" s="6" t="e">
        <f>#REF!</f>
        <v>#REF!</v>
      </c>
      <c r="H12" s="6" t="e">
        <f t="shared" ref="H12:H31" si="4">F12 * G12</f>
        <v>#REF!</v>
      </c>
      <c r="I12" s="1"/>
      <c r="J12" s="1">
        <v>20</v>
      </c>
      <c r="K12" s="1">
        <v>80</v>
      </c>
      <c r="L12" s="1"/>
      <c r="M12" s="11">
        <v>300</v>
      </c>
      <c r="N12" s="11">
        <v>35</v>
      </c>
      <c r="O12" s="58" t="e">
        <f t="shared" si="1"/>
        <v>#REF!</v>
      </c>
      <c r="P12" s="35" t="e">
        <f t="shared" si="2"/>
        <v>#REF!</v>
      </c>
      <c r="Q12" s="35" t="e">
        <f t="shared" si="3"/>
        <v>#REF!</v>
      </c>
    </row>
    <row r="13" spans="1:17">
      <c r="A13" s="1">
        <f t="shared" si="0"/>
        <v>9</v>
      </c>
      <c r="B13" s="1" t="s">
        <v>10</v>
      </c>
      <c r="C13" s="19" t="s">
        <v>33</v>
      </c>
      <c r="D13" s="1" t="s">
        <v>22</v>
      </c>
      <c r="E13" s="1" t="s">
        <v>27</v>
      </c>
      <c r="F13" s="9">
        <v>0</v>
      </c>
      <c r="G13" s="6" t="e">
        <f>#REF!</f>
        <v>#REF!</v>
      </c>
      <c r="H13" s="6" t="e">
        <f t="shared" si="4"/>
        <v>#REF!</v>
      </c>
      <c r="I13" s="1"/>
      <c r="J13" s="1">
        <v>20</v>
      </c>
      <c r="K13" s="1">
        <v>80</v>
      </c>
      <c r="L13" s="1"/>
      <c r="M13" s="11">
        <v>300</v>
      </c>
      <c r="N13" s="11">
        <v>35</v>
      </c>
      <c r="O13" s="58" t="e">
        <f t="shared" si="1"/>
        <v>#REF!</v>
      </c>
      <c r="P13" s="35" t="e">
        <f t="shared" si="2"/>
        <v>#REF!</v>
      </c>
      <c r="Q13" s="35" t="e">
        <f t="shared" si="3"/>
        <v>#REF!</v>
      </c>
    </row>
    <row r="14" spans="1:17">
      <c r="A14" s="1">
        <f t="shared" si="0"/>
        <v>10</v>
      </c>
      <c r="B14" s="1" t="s">
        <v>10</v>
      </c>
      <c r="C14" s="19" t="s">
        <v>33</v>
      </c>
      <c r="D14" s="1" t="s">
        <v>31</v>
      </c>
      <c r="E14" s="1" t="s">
        <v>27</v>
      </c>
      <c r="F14" s="9">
        <v>0</v>
      </c>
      <c r="G14" s="6" t="e">
        <f>#REF!</f>
        <v>#REF!</v>
      </c>
      <c r="H14" s="6" t="e">
        <f t="shared" si="4"/>
        <v>#REF!</v>
      </c>
      <c r="I14" s="1"/>
      <c r="J14" s="1">
        <v>20</v>
      </c>
      <c r="K14" s="1">
        <v>80</v>
      </c>
      <c r="L14" s="1"/>
      <c r="M14" s="11">
        <v>300</v>
      </c>
      <c r="N14" s="11">
        <v>35</v>
      </c>
      <c r="O14" s="58" t="e">
        <f t="shared" si="1"/>
        <v>#REF!</v>
      </c>
      <c r="P14" s="35" t="e">
        <f t="shared" si="2"/>
        <v>#REF!</v>
      </c>
      <c r="Q14" s="35" t="e">
        <f t="shared" si="3"/>
        <v>#REF!</v>
      </c>
    </row>
    <row r="15" spans="1:17">
      <c r="A15" s="1">
        <f t="shared" si="0"/>
        <v>11</v>
      </c>
      <c r="B15" s="1" t="s">
        <v>10</v>
      </c>
      <c r="C15" s="19" t="s">
        <v>40</v>
      </c>
      <c r="D15" s="1" t="s">
        <v>20</v>
      </c>
      <c r="E15" s="1" t="s">
        <v>27</v>
      </c>
      <c r="F15" s="9">
        <v>845</v>
      </c>
      <c r="G15" s="6">
        <v>1</v>
      </c>
      <c r="H15" s="6">
        <f>F15 * G15</f>
        <v>845</v>
      </c>
      <c r="I15" s="1"/>
      <c r="J15" s="1">
        <v>20</v>
      </c>
      <c r="K15" s="1">
        <v>80</v>
      </c>
      <c r="L15" s="1"/>
      <c r="M15" s="11">
        <v>300</v>
      </c>
      <c r="N15" s="11">
        <v>35</v>
      </c>
      <c r="O15" s="58">
        <f t="shared" si="1"/>
        <v>50700</v>
      </c>
      <c r="P15" s="35">
        <f t="shared" si="2"/>
        <v>23660</v>
      </c>
      <c r="Q15" s="35">
        <f t="shared" si="3"/>
        <v>74360</v>
      </c>
    </row>
    <row r="16" spans="1:17">
      <c r="A16" s="1">
        <f t="shared" si="0"/>
        <v>12</v>
      </c>
      <c r="B16" s="1" t="s">
        <v>10</v>
      </c>
      <c r="C16" s="19" t="s">
        <v>40</v>
      </c>
      <c r="D16" s="1" t="s">
        <v>21</v>
      </c>
      <c r="E16" s="1" t="s">
        <v>27</v>
      </c>
      <c r="F16" s="9">
        <v>0</v>
      </c>
      <c r="G16" s="6" t="e">
        <f>#REF!</f>
        <v>#REF!</v>
      </c>
      <c r="H16" s="6" t="e">
        <f>F16 * G16</f>
        <v>#REF!</v>
      </c>
      <c r="I16" s="1"/>
      <c r="J16" s="1">
        <v>20</v>
      </c>
      <c r="K16" s="1">
        <v>80</v>
      </c>
      <c r="L16" s="1"/>
      <c r="M16" s="11">
        <v>300</v>
      </c>
      <c r="N16" s="11">
        <v>35</v>
      </c>
      <c r="O16" s="58" t="e">
        <f t="shared" si="1"/>
        <v>#REF!</v>
      </c>
      <c r="P16" s="35" t="e">
        <f t="shared" si="2"/>
        <v>#REF!</v>
      </c>
      <c r="Q16" s="35" t="e">
        <f t="shared" si="3"/>
        <v>#REF!</v>
      </c>
    </row>
    <row r="17" spans="1:17">
      <c r="A17" s="1">
        <f t="shared" si="0"/>
        <v>13</v>
      </c>
      <c r="B17" s="1" t="s">
        <v>10</v>
      </c>
      <c r="C17" s="19" t="s">
        <v>40</v>
      </c>
      <c r="D17" s="1" t="s">
        <v>22</v>
      </c>
      <c r="E17" s="1" t="s">
        <v>27</v>
      </c>
      <c r="F17" s="9">
        <v>0</v>
      </c>
      <c r="G17" s="6" t="e">
        <f>#REF!</f>
        <v>#REF!</v>
      </c>
      <c r="H17" s="6" t="e">
        <f>F17 * G17</f>
        <v>#REF!</v>
      </c>
      <c r="I17" s="1"/>
      <c r="J17" s="1">
        <v>20</v>
      </c>
      <c r="K17" s="1">
        <v>80</v>
      </c>
      <c r="L17" s="1"/>
      <c r="M17" s="11">
        <v>300</v>
      </c>
      <c r="N17" s="11">
        <v>35</v>
      </c>
      <c r="O17" s="58" t="e">
        <f t="shared" si="1"/>
        <v>#REF!</v>
      </c>
      <c r="P17" s="35" t="e">
        <f t="shared" si="2"/>
        <v>#REF!</v>
      </c>
      <c r="Q17" s="35" t="e">
        <f t="shared" si="3"/>
        <v>#REF!</v>
      </c>
    </row>
    <row r="18" spans="1:17">
      <c r="A18" s="1">
        <f t="shared" si="0"/>
        <v>14</v>
      </c>
      <c r="B18" s="1" t="s">
        <v>10</v>
      </c>
      <c r="C18" s="19" t="s">
        <v>40</v>
      </c>
      <c r="D18" s="1" t="s">
        <v>31</v>
      </c>
      <c r="E18" s="1" t="s">
        <v>27</v>
      </c>
      <c r="F18" s="9">
        <v>0</v>
      </c>
      <c r="G18" s="6" t="e">
        <f>#REF!</f>
        <v>#REF!</v>
      </c>
      <c r="H18" s="6" t="e">
        <f>F18 * G18</f>
        <v>#REF!</v>
      </c>
      <c r="I18" s="1"/>
      <c r="J18" s="1">
        <v>20</v>
      </c>
      <c r="K18" s="1">
        <v>80</v>
      </c>
      <c r="L18" s="1"/>
      <c r="M18" s="11">
        <v>300</v>
      </c>
      <c r="N18" s="11">
        <v>35</v>
      </c>
      <c r="O18" s="58" t="e">
        <f t="shared" si="1"/>
        <v>#REF!</v>
      </c>
      <c r="P18" s="35" t="e">
        <f t="shared" si="2"/>
        <v>#REF!</v>
      </c>
      <c r="Q18" s="35" t="e">
        <f t="shared" si="3"/>
        <v>#REF!</v>
      </c>
    </row>
    <row r="19" spans="1:17">
      <c r="A19" s="1">
        <f t="shared" si="0"/>
        <v>15</v>
      </c>
      <c r="B19" s="1" t="s">
        <v>10</v>
      </c>
      <c r="C19" s="19" t="s">
        <v>35</v>
      </c>
      <c r="D19" s="1" t="s">
        <v>20</v>
      </c>
      <c r="E19" s="1" t="s">
        <v>27</v>
      </c>
      <c r="F19" s="9">
        <v>0</v>
      </c>
      <c r="G19" s="6" t="e">
        <f>#REF!</f>
        <v>#REF!</v>
      </c>
      <c r="H19" s="6" t="e">
        <f t="shared" si="4"/>
        <v>#REF!</v>
      </c>
      <c r="I19" s="1"/>
      <c r="J19" s="1">
        <v>20</v>
      </c>
      <c r="K19" s="1">
        <v>80</v>
      </c>
      <c r="L19" s="1"/>
      <c r="M19" s="11">
        <v>300</v>
      </c>
      <c r="N19" s="11">
        <v>35</v>
      </c>
      <c r="O19" s="58" t="e">
        <f t="shared" si="1"/>
        <v>#REF!</v>
      </c>
      <c r="P19" s="35" t="e">
        <f t="shared" si="2"/>
        <v>#REF!</v>
      </c>
      <c r="Q19" s="35" t="e">
        <f t="shared" si="3"/>
        <v>#REF!</v>
      </c>
    </row>
    <row r="20" spans="1:17">
      <c r="A20" s="1">
        <f t="shared" si="0"/>
        <v>16</v>
      </c>
      <c r="B20" s="1" t="s">
        <v>10</v>
      </c>
      <c r="C20" s="19" t="s">
        <v>35</v>
      </c>
      <c r="D20" s="1" t="s">
        <v>21</v>
      </c>
      <c r="E20" s="1" t="s">
        <v>27</v>
      </c>
      <c r="F20" s="9">
        <v>0</v>
      </c>
      <c r="G20" s="6" t="e">
        <f>#REF!</f>
        <v>#REF!</v>
      </c>
      <c r="H20" s="6" t="e">
        <f t="shared" si="4"/>
        <v>#REF!</v>
      </c>
      <c r="I20" s="1"/>
      <c r="J20" s="1">
        <v>20</v>
      </c>
      <c r="K20" s="1">
        <v>80</v>
      </c>
      <c r="L20" s="1"/>
      <c r="M20" s="11">
        <v>300</v>
      </c>
      <c r="N20" s="11">
        <v>35</v>
      </c>
      <c r="O20" s="58" t="e">
        <f t="shared" si="1"/>
        <v>#REF!</v>
      </c>
      <c r="P20" s="35" t="e">
        <f t="shared" si="2"/>
        <v>#REF!</v>
      </c>
      <c r="Q20" s="35" t="e">
        <f t="shared" si="3"/>
        <v>#REF!</v>
      </c>
    </row>
    <row r="21" spans="1:17">
      <c r="A21" s="1">
        <f t="shared" si="0"/>
        <v>17</v>
      </c>
      <c r="B21" s="1" t="s">
        <v>10</v>
      </c>
      <c r="C21" s="19" t="s">
        <v>35</v>
      </c>
      <c r="D21" s="1" t="s">
        <v>22</v>
      </c>
      <c r="E21" s="1" t="s">
        <v>27</v>
      </c>
      <c r="F21" s="9">
        <v>0</v>
      </c>
      <c r="G21" s="6" t="e">
        <f>#REF!</f>
        <v>#REF!</v>
      </c>
      <c r="H21" s="6" t="e">
        <f t="shared" si="4"/>
        <v>#REF!</v>
      </c>
      <c r="I21" s="1"/>
      <c r="J21" s="1">
        <v>20</v>
      </c>
      <c r="K21" s="1">
        <v>80</v>
      </c>
      <c r="L21" s="1"/>
      <c r="M21" s="11">
        <v>300</v>
      </c>
      <c r="N21" s="11">
        <v>35</v>
      </c>
      <c r="O21" s="58" t="e">
        <f t="shared" si="1"/>
        <v>#REF!</v>
      </c>
      <c r="P21" s="35" t="e">
        <f t="shared" si="2"/>
        <v>#REF!</v>
      </c>
      <c r="Q21" s="35" t="e">
        <f t="shared" si="3"/>
        <v>#REF!</v>
      </c>
    </row>
    <row r="22" spans="1:17">
      <c r="A22" s="1">
        <f t="shared" si="0"/>
        <v>18</v>
      </c>
      <c r="B22" s="1" t="s">
        <v>10</v>
      </c>
      <c r="C22" s="19" t="s">
        <v>35</v>
      </c>
      <c r="D22" s="1" t="s">
        <v>31</v>
      </c>
      <c r="E22" s="1" t="s">
        <v>27</v>
      </c>
      <c r="F22" s="9">
        <v>0</v>
      </c>
      <c r="G22" s="6" t="e">
        <f>#REF!</f>
        <v>#REF!</v>
      </c>
      <c r="H22" s="6" t="e">
        <f t="shared" si="4"/>
        <v>#REF!</v>
      </c>
      <c r="I22" s="1"/>
      <c r="J22" s="1">
        <v>20</v>
      </c>
      <c r="K22" s="1">
        <v>80</v>
      </c>
      <c r="L22" s="1"/>
      <c r="M22" s="11">
        <v>300</v>
      </c>
      <c r="N22" s="11">
        <v>35</v>
      </c>
      <c r="O22" s="58" t="e">
        <f t="shared" si="1"/>
        <v>#REF!</v>
      </c>
      <c r="P22" s="35" t="e">
        <f t="shared" si="2"/>
        <v>#REF!</v>
      </c>
      <c r="Q22" s="35" t="e">
        <f t="shared" si="3"/>
        <v>#REF!</v>
      </c>
    </row>
    <row r="23" spans="1:17">
      <c r="A23" s="1">
        <f t="shared" si="0"/>
        <v>19</v>
      </c>
      <c r="B23" s="1" t="s">
        <v>10</v>
      </c>
      <c r="C23" s="17" t="s">
        <v>32</v>
      </c>
      <c r="D23" s="1" t="s">
        <v>20</v>
      </c>
      <c r="E23" s="1" t="s">
        <v>27</v>
      </c>
      <c r="F23" s="9">
        <v>0</v>
      </c>
      <c r="G23" s="6" t="e">
        <f>#REF!</f>
        <v>#REF!</v>
      </c>
      <c r="H23" s="6" t="e">
        <f t="shared" si="4"/>
        <v>#REF!</v>
      </c>
      <c r="I23" s="1"/>
      <c r="J23" s="1">
        <v>20</v>
      </c>
      <c r="K23" s="1">
        <v>80</v>
      </c>
      <c r="L23" s="1"/>
      <c r="M23" s="11">
        <v>300</v>
      </c>
      <c r="N23" s="11">
        <v>35</v>
      </c>
      <c r="O23" s="58" t="e">
        <f t="shared" si="1"/>
        <v>#REF!</v>
      </c>
      <c r="P23" s="35" t="e">
        <f t="shared" si="2"/>
        <v>#REF!</v>
      </c>
      <c r="Q23" s="35" t="e">
        <f t="shared" si="3"/>
        <v>#REF!</v>
      </c>
    </row>
    <row r="24" spans="1:17">
      <c r="A24" s="1">
        <f t="shared" si="0"/>
        <v>20</v>
      </c>
      <c r="B24" s="1" t="s">
        <v>10</v>
      </c>
      <c r="C24" s="17" t="s">
        <v>32</v>
      </c>
      <c r="D24" s="1" t="s">
        <v>21</v>
      </c>
      <c r="E24" s="1" t="s">
        <v>27</v>
      </c>
      <c r="F24" s="9">
        <v>17</v>
      </c>
      <c r="G24" s="6" t="e">
        <f>#REF!</f>
        <v>#REF!</v>
      </c>
      <c r="H24" s="6" t="e">
        <f t="shared" si="4"/>
        <v>#REF!</v>
      </c>
      <c r="I24" s="1"/>
      <c r="J24" s="1">
        <v>20</v>
      </c>
      <c r="K24" s="1">
        <v>80</v>
      </c>
      <c r="L24" s="1"/>
      <c r="M24" s="11">
        <v>300</v>
      </c>
      <c r="N24" s="11">
        <v>35</v>
      </c>
      <c r="O24" s="58" t="e">
        <f t="shared" si="1"/>
        <v>#REF!</v>
      </c>
      <c r="P24" s="35" t="e">
        <f t="shared" si="2"/>
        <v>#REF!</v>
      </c>
      <c r="Q24" s="35" t="e">
        <f t="shared" si="3"/>
        <v>#REF!</v>
      </c>
    </row>
    <row r="25" spans="1:17">
      <c r="A25" s="1">
        <f t="shared" si="0"/>
        <v>21</v>
      </c>
      <c r="B25" s="1" t="s">
        <v>10</v>
      </c>
      <c r="C25" s="17" t="s">
        <v>32</v>
      </c>
      <c r="D25" s="1" t="s">
        <v>22</v>
      </c>
      <c r="E25" s="1" t="s">
        <v>27</v>
      </c>
      <c r="F25" s="9">
        <v>0</v>
      </c>
      <c r="G25" s="6" t="e">
        <f>#REF!</f>
        <v>#REF!</v>
      </c>
      <c r="H25" s="6" t="e">
        <f t="shared" si="4"/>
        <v>#REF!</v>
      </c>
      <c r="I25" s="1"/>
      <c r="J25" s="1">
        <v>20</v>
      </c>
      <c r="K25" s="1">
        <v>80</v>
      </c>
      <c r="L25" s="1"/>
      <c r="M25" s="11">
        <v>300</v>
      </c>
      <c r="N25" s="11">
        <v>35</v>
      </c>
      <c r="O25" s="58" t="e">
        <f t="shared" si="1"/>
        <v>#REF!</v>
      </c>
      <c r="P25" s="35" t="e">
        <f t="shared" si="2"/>
        <v>#REF!</v>
      </c>
      <c r="Q25" s="35" t="e">
        <f t="shared" si="3"/>
        <v>#REF!</v>
      </c>
    </row>
    <row r="26" spans="1:17">
      <c r="A26" s="1">
        <f t="shared" si="0"/>
        <v>22</v>
      </c>
      <c r="B26" s="1" t="s">
        <v>10</v>
      </c>
      <c r="C26" s="17" t="s">
        <v>32</v>
      </c>
      <c r="D26" s="1" t="s">
        <v>31</v>
      </c>
      <c r="E26" s="1" t="s">
        <v>27</v>
      </c>
      <c r="F26" s="9">
        <v>0</v>
      </c>
      <c r="G26" s="6" t="e">
        <f>#REF!</f>
        <v>#REF!</v>
      </c>
      <c r="H26" s="6" t="e">
        <f t="shared" si="4"/>
        <v>#REF!</v>
      </c>
      <c r="I26" s="1"/>
      <c r="J26" s="1">
        <v>20</v>
      </c>
      <c r="K26" s="1">
        <v>80</v>
      </c>
      <c r="L26" s="1"/>
      <c r="M26" s="11">
        <v>300</v>
      </c>
      <c r="N26" s="11">
        <v>35</v>
      </c>
      <c r="O26" s="58" t="e">
        <f t="shared" si="1"/>
        <v>#REF!</v>
      </c>
      <c r="P26" s="35" t="e">
        <f t="shared" si="2"/>
        <v>#REF!</v>
      </c>
      <c r="Q26" s="35" t="e">
        <f t="shared" si="3"/>
        <v>#REF!</v>
      </c>
    </row>
    <row r="27" spans="1:17">
      <c r="A27" s="1"/>
      <c r="B27" s="1" t="s">
        <v>10</v>
      </c>
      <c r="C27" s="17" t="s">
        <v>56</v>
      </c>
      <c r="D27" s="1" t="s">
        <v>21</v>
      </c>
      <c r="E27" s="1" t="s">
        <v>27</v>
      </c>
      <c r="F27" s="9">
        <v>300</v>
      </c>
      <c r="G27" s="6">
        <v>2</v>
      </c>
      <c r="H27" s="6">
        <f t="shared" si="4"/>
        <v>600</v>
      </c>
      <c r="I27" s="1"/>
      <c r="J27" s="1">
        <v>20</v>
      </c>
      <c r="K27" s="1">
        <v>80</v>
      </c>
      <c r="L27" s="1"/>
      <c r="M27" s="11">
        <v>300</v>
      </c>
      <c r="N27" s="11">
        <v>35</v>
      </c>
      <c r="O27" s="58">
        <f t="shared" si="1"/>
        <v>36000</v>
      </c>
      <c r="P27" s="35">
        <f t="shared" si="2"/>
        <v>16800</v>
      </c>
      <c r="Q27" s="35">
        <f t="shared" si="3"/>
        <v>52800</v>
      </c>
    </row>
    <row r="28" spans="1:17">
      <c r="A28" s="1">
        <f>A26+1</f>
        <v>23</v>
      </c>
      <c r="B28" s="1" t="s">
        <v>10</v>
      </c>
      <c r="C28" s="17" t="s">
        <v>34</v>
      </c>
      <c r="D28" s="1" t="s">
        <v>20</v>
      </c>
      <c r="E28" s="1" t="s">
        <v>27</v>
      </c>
      <c r="F28" s="9">
        <v>0</v>
      </c>
      <c r="G28" s="6" t="e">
        <f>#REF!</f>
        <v>#REF!</v>
      </c>
      <c r="H28" s="6" t="e">
        <f t="shared" si="4"/>
        <v>#REF!</v>
      </c>
      <c r="I28" s="1"/>
      <c r="J28" s="1">
        <v>20</v>
      </c>
      <c r="K28" s="1">
        <v>80</v>
      </c>
      <c r="L28" s="1"/>
      <c r="M28" s="11">
        <v>300</v>
      </c>
      <c r="N28" s="11">
        <v>35</v>
      </c>
      <c r="O28" s="58" t="e">
        <f t="shared" si="1"/>
        <v>#REF!</v>
      </c>
      <c r="P28" s="35" t="e">
        <f t="shared" si="2"/>
        <v>#REF!</v>
      </c>
      <c r="Q28" s="35" t="e">
        <f t="shared" si="3"/>
        <v>#REF!</v>
      </c>
    </row>
    <row r="29" spans="1:17">
      <c r="A29" s="1">
        <f t="shared" si="0"/>
        <v>24</v>
      </c>
      <c r="B29" s="1" t="s">
        <v>10</v>
      </c>
      <c r="C29" s="17" t="s">
        <v>34</v>
      </c>
      <c r="D29" s="1" t="s">
        <v>21</v>
      </c>
      <c r="E29" s="1" t="s">
        <v>27</v>
      </c>
      <c r="F29" s="9">
        <v>0</v>
      </c>
      <c r="G29" s="6" t="e">
        <f>#REF!</f>
        <v>#REF!</v>
      </c>
      <c r="H29" s="6" t="e">
        <f t="shared" si="4"/>
        <v>#REF!</v>
      </c>
      <c r="I29" s="1"/>
      <c r="J29" s="1">
        <v>20</v>
      </c>
      <c r="K29" s="1">
        <v>80</v>
      </c>
      <c r="L29" s="1"/>
      <c r="M29" s="11">
        <v>300</v>
      </c>
      <c r="N29" s="11">
        <v>35</v>
      </c>
      <c r="O29" s="58" t="e">
        <f t="shared" si="1"/>
        <v>#REF!</v>
      </c>
      <c r="P29" s="35" t="e">
        <f t="shared" si="2"/>
        <v>#REF!</v>
      </c>
      <c r="Q29" s="35" t="e">
        <f t="shared" si="3"/>
        <v>#REF!</v>
      </c>
    </row>
    <row r="30" spans="1:17">
      <c r="A30" s="1">
        <f t="shared" si="0"/>
        <v>25</v>
      </c>
      <c r="B30" s="1" t="s">
        <v>10</v>
      </c>
      <c r="C30" s="17" t="s">
        <v>34</v>
      </c>
      <c r="D30" s="1" t="s">
        <v>22</v>
      </c>
      <c r="E30" s="1" t="s">
        <v>27</v>
      </c>
      <c r="F30" s="9">
        <v>0</v>
      </c>
      <c r="G30" s="6" t="e">
        <f>#REF!</f>
        <v>#REF!</v>
      </c>
      <c r="H30" s="6" t="e">
        <f t="shared" si="4"/>
        <v>#REF!</v>
      </c>
      <c r="I30" s="1"/>
      <c r="J30" s="1">
        <v>20</v>
      </c>
      <c r="K30" s="1">
        <v>80</v>
      </c>
      <c r="L30" s="1"/>
      <c r="M30" s="11">
        <v>300</v>
      </c>
      <c r="N30" s="11">
        <v>35</v>
      </c>
      <c r="O30" s="58" t="e">
        <f t="shared" si="1"/>
        <v>#REF!</v>
      </c>
      <c r="P30" s="35" t="e">
        <f t="shared" si="2"/>
        <v>#REF!</v>
      </c>
      <c r="Q30" s="35" t="e">
        <f t="shared" si="3"/>
        <v>#REF!</v>
      </c>
    </row>
    <row r="31" spans="1:17">
      <c r="A31" s="1">
        <f t="shared" si="0"/>
        <v>26</v>
      </c>
      <c r="B31" s="1" t="s">
        <v>10</v>
      </c>
      <c r="C31" s="17" t="s">
        <v>34</v>
      </c>
      <c r="D31" s="1" t="s">
        <v>31</v>
      </c>
      <c r="E31" s="1" t="s">
        <v>27</v>
      </c>
      <c r="F31" s="9">
        <v>0</v>
      </c>
      <c r="G31" s="6" t="e">
        <f>#REF!</f>
        <v>#REF!</v>
      </c>
      <c r="H31" s="6" t="e">
        <f t="shared" si="4"/>
        <v>#REF!</v>
      </c>
      <c r="I31" s="1"/>
      <c r="J31" s="1">
        <v>20</v>
      </c>
      <c r="K31" s="11">
        <v>80</v>
      </c>
      <c r="L31" s="11"/>
      <c r="M31" s="11">
        <v>300</v>
      </c>
      <c r="N31" s="11">
        <v>35</v>
      </c>
      <c r="O31" s="58" t="e">
        <f t="shared" si="1"/>
        <v>#REF!</v>
      </c>
      <c r="P31" s="35" t="e">
        <f t="shared" si="2"/>
        <v>#REF!</v>
      </c>
      <c r="Q31" s="35" t="e">
        <f t="shared" si="3"/>
        <v>#REF!</v>
      </c>
    </row>
    <row r="32" spans="1:17">
      <c r="A32" s="1">
        <f t="shared" si="0"/>
        <v>27</v>
      </c>
      <c r="B32" s="1" t="s">
        <v>10</v>
      </c>
      <c r="C32" s="17" t="s">
        <v>37</v>
      </c>
      <c r="D32" s="1" t="s">
        <v>20</v>
      </c>
      <c r="E32" s="1" t="s">
        <v>27</v>
      </c>
      <c r="F32" s="9">
        <v>1000</v>
      </c>
      <c r="G32" s="6">
        <v>0.1</v>
      </c>
      <c r="H32" s="6">
        <f>F32 * G32</f>
        <v>100</v>
      </c>
      <c r="I32" s="1"/>
      <c r="J32" s="1">
        <v>20</v>
      </c>
      <c r="K32" s="11">
        <v>80</v>
      </c>
      <c r="L32" s="11"/>
      <c r="M32" s="11">
        <v>300</v>
      </c>
      <c r="N32" s="11">
        <v>35</v>
      </c>
      <c r="O32" s="58">
        <f t="shared" si="1"/>
        <v>6000</v>
      </c>
      <c r="P32" s="35">
        <f t="shared" si="2"/>
        <v>2800</v>
      </c>
      <c r="Q32" s="35">
        <f t="shared" si="3"/>
        <v>8800</v>
      </c>
    </row>
    <row r="33" spans="1:17">
      <c r="A33" s="1">
        <f t="shared" si="0"/>
        <v>28</v>
      </c>
      <c r="B33" s="1" t="s">
        <v>10</v>
      </c>
      <c r="C33" s="17" t="s">
        <v>37</v>
      </c>
      <c r="D33" s="1" t="s">
        <v>21</v>
      </c>
      <c r="E33" s="1" t="s">
        <v>27</v>
      </c>
      <c r="F33" s="9">
        <v>0</v>
      </c>
      <c r="G33" s="6" t="e">
        <f>#REF!</f>
        <v>#REF!</v>
      </c>
      <c r="H33" s="6" t="e">
        <f>F33 * G33</f>
        <v>#REF!</v>
      </c>
      <c r="I33" s="1"/>
      <c r="J33" s="1">
        <v>20</v>
      </c>
      <c r="K33" s="11">
        <v>80</v>
      </c>
      <c r="L33" s="11"/>
      <c r="M33" s="11">
        <v>300</v>
      </c>
      <c r="N33" s="11">
        <v>35</v>
      </c>
      <c r="O33" s="58" t="e">
        <f t="shared" si="1"/>
        <v>#REF!</v>
      </c>
      <c r="P33" s="35" t="e">
        <f t="shared" si="2"/>
        <v>#REF!</v>
      </c>
      <c r="Q33" s="35" t="e">
        <f t="shared" si="3"/>
        <v>#REF!</v>
      </c>
    </row>
    <row r="34" spans="1:17">
      <c r="A34" s="1">
        <f t="shared" si="0"/>
        <v>29</v>
      </c>
      <c r="B34" s="1" t="s">
        <v>10</v>
      </c>
      <c r="C34" s="17" t="s">
        <v>37</v>
      </c>
      <c r="D34" s="1" t="s">
        <v>22</v>
      </c>
      <c r="E34" s="1" t="s">
        <v>27</v>
      </c>
      <c r="F34" s="9">
        <v>0</v>
      </c>
      <c r="G34" s="6" t="e">
        <f>#REF!</f>
        <v>#REF!</v>
      </c>
      <c r="H34" s="6" t="e">
        <f>F34 * G34</f>
        <v>#REF!</v>
      </c>
      <c r="I34" s="1"/>
      <c r="J34" s="1">
        <v>20</v>
      </c>
      <c r="K34" s="11">
        <v>80</v>
      </c>
      <c r="L34" s="11"/>
      <c r="M34" s="11">
        <v>300</v>
      </c>
      <c r="N34" s="11">
        <v>35</v>
      </c>
      <c r="O34" s="58" t="e">
        <f t="shared" si="1"/>
        <v>#REF!</v>
      </c>
      <c r="P34" s="35" t="e">
        <f t="shared" si="2"/>
        <v>#REF!</v>
      </c>
      <c r="Q34" s="35" t="e">
        <f t="shared" si="3"/>
        <v>#REF!</v>
      </c>
    </row>
    <row r="35" spans="1:17">
      <c r="A35" s="1">
        <f t="shared" si="0"/>
        <v>30</v>
      </c>
      <c r="B35" s="1" t="s">
        <v>10</v>
      </c>
      <c r="C35" s="17" t="s">
        <v>37</v>
      </c>
      <c r="D35" s="1" t="s">
        <v>31</v>
      </c>
      <c r="E35" s="1" t="s">
        <v>27</v>
      </c>
      <c r="F35" s="9">
        <v>0</v>
      </c>
      <c r="G35" s="6" t="e">
        <f>#REF!</f>
        <v>#REF!</v>
      </c>
      <c r="H35" s="6" t="e">
        <f>F35 * G35</f>
        <v>#REF!</v>
      </c>
      <c r="I35" s="1"/>
      <c r="J35" s="1">
        <v>20</v>
      </c>
      <c r="K35" s="11">
        <v>80</v>
      </c>
      <c r="L35" s="11"/>
      <c r="M35" s="11">
        <v>300</v>
      </c>
      <c r="N35" s="11">
        <v>35</v>
      </c>
      <c r="O35" s="58" t="e">
        <f t="shared" si="1"/>
        <v>#REF!</v>
      </c>
      <c r="P35" s="35" t="e">
        <f t="shared" si="2"/>
        <v>#REF!</v>
      </c>
      <c r="Q35" s="35" t="e">
        <f t="shared" si="3"/>
        <v>#REF!</v>
      </c>
    </row>
    <row r="36" spans="1:17">
      <c r="A36" s="1">
        <f t="shared" si="0"/>
        <v>31</v>
      </c>
      <c r="B36" s="1" t="s">
        <v>10</v>
      </c>
      <c r="C36" s="17" t="s">
        <v>16</v>
      </c>
      <c r="D36" s="1" t="s">
        <v>28</v>
      </c>
      <c r="E36" s="1" t="s">
        <v>24</v>
      </c>
      <c r="F36" s="9">
        <v>0</v>
      </c>
      <c r="G36" s="6">
        <v>0</v>
      </c>
      <c r="H36" s="6"/>
      <c r="I36" s="1"/>
      <c r="J36" s="1">
        <v>20</v>
      </c>
      <c r="K36" s="11">
        <v>80</v>
      </c>
      <c r="L36" s="11"/>
      <c r="M36" s="11">
        <v>300</v>
      </c>
      <c r="N36" s="11">
        <v>35</v>
      </c>
      <c r="O36" s="58">
        <f t="shared" si="1"/>
        <v>0</v>
      </c>
      <c r="P36" s="35">
        <f t="shared" si="2"/>
        <v>0</v>
      </c>
      <c r="Q36" s="35">
        <f t="shared" si="3"/>
        <v>0</v>
      </c>
    </row>
    <row r="37" spans="1:17">
      <c r="A37" s="3" t="s">
        <v>7</v>
      </c>
      <c r="B37" s="3"/>
      <c r="C37" s="18"/>
      <c r="D37" s="3"/>
      <c r="E37" s="3"/>
      <c r="F37" s="7">
        <f>SUM(F8:F36)</f>
        <v>3163</v>
      </c>
      <c r="G37" s="7" t="e">
        <f>SUM(G8:G36)</f>
        <v>#REF!</v>
      </c>
      <c r="H37" s="7" t="e">
        <f>SUM(H8:H36)</f>
        <v>#REF!</v>
      </c>
      <c r="I37" s="3"/>
      <c r="J37" s="3" t="s">
        <v>7</v>
      </c>
      <c r="K37" s="10"/>
      <c r="L37" s="10"/>
      <c r="M37" s="3"/>
      <c r="N37" s="3"/>
      <c r="O37" s="60" t="e">
        <f>SUM(O8:O36)</f>
        <v>#REF!</v>
      </c>
      <c r="P37" s="36" t="e">
        <f>SUM(P8:P36)</f>
        <v>#REF!</v>
      </c>
      <c r="Q37" s="36" t="e">
        <f t="shared" si="3"/>
        <v>#REF!</v>
      </c>
    </row>
    <row r="38" spans="1:17">
      <c r="A38" s="23"/>
      <c r="B38" s="23"/>
      <c r="C38" s="24"/>
      <c r="D38" s="23"/>
      <c r="E38" s="23"/>
      <c r="F38" s="26"/>
      <c r="G38" s="26"/>
      <c r="H38" s="26"/>
      <c r="I38" s="23"/>
      <c r="J38" s="23"/>
      <c r="K38" s="27"/>
      <c r="L38" s="27"/>
      <c r="M38" s="23"/>
      <c r="N38" s="23"/>
      <c r="O38" s="59"/>
      <c r="P38" s="59"/>
      <c r="Q38" s="59"/>
    </row>
    <row r="39" spans="1:17">
      <c r="A39" s="1">
        <f>A36+1</f>
        <v>32</v>
      </c>
      <c r="B39" s="1" t="s">
        <v>11</v>
      </c>
      <c r="C39" s="17" t="s">
        <v>42</v>
      </c>
      <c r="D39" s="20"/>
      <c r="E39" s="20" t="s">
        <v>3</v>
      </c>
      <c r="F39" s="21"/>
      <c r="G39" s="22"/>
      <c r="H39" s="61" t="e">
        <f>SUMIF($B$1:$B$102,"Configure",$H$1:$H$102)/C_PCT*DP_PCT</f>
        <v>#REF!</v>
      </c>
      <c r="I39" s="3"/>
      <c r="J39" s="3">
        <v>100</v>
      </c>
      <c r="K39" s="3">
        <v>0</v>
      </c>
      <c r="L39" s="3"/>
      <c r="M39" s="3">
        <v>300</v>
      </c>
      <c r="N39" s="3">
        <v>35</v>
      </c>
      <c r="O39" s="60" t="e">
        <f t="shared" ref="O39:P41" si="5">(($H39/100) *J39)*M39</f>
        <v>#REF!</v>
      </c>
      <c r="P39" s="36" t="e">
        <f t="shared" si="5"/>
        <v>#REF!</v>
      </c>
      <c r="Q39" s="36" t="e">
        <f t="shared" si="3"/>
        <v>#REF!</v>
      </c>
    </row>
    <row r="40" spans="1:17">
      <c r="A40" s="23" t="s">
        <v>7</v>
      </c>
      <c r="B40" s="23"/>
      <c r="C40" s="24"/>
      <c r="D40" s="23"/>
      <c r="E40" s="23"/>
      <c r="F40" s="26"/>
      <c r="G40" s="26"/>
      <c r="H40" s="26" t="s">
        <v>7</v>
      </c>
      <c r="I40" s="23"/>
      <c r="J40" s="23" t="s">
        <v>7</v>
      </c>
      <c r="K40" s="23" t="s">
        <v>7</v>
      </c>
      <c r="L40" s="23"/>
      <c r="M40" s="23"/>
      <c r="N40" s="23"/>
      <c r="O40" s="59"/>
      <c r="P40" s="59"/>
      <c r="Q40" s="59"/>
    </row>
    <row r="41" spans="1:17">
      <c r="A41" s="1">
        <f>A39+1</f>
        <v>33</v>
      </c>
      <c r="B41" s="1" t="s">
        <v>12</v>
      </c>
      <c r="C41" s="17" t="s">
        <v>42</v>
      </c>
      <c r="D41" s="20"/>
      <c r="E41" s="20" t="s">
        <v>3</v>
      </c>
      <c r="F41" s="21"/>
      <c r="G41" s="22"/>
      <c r="H41" s="61" t="e">
        <f>SUMIF($B$1:$B$102,"Configure",$H$1:$H$102)/C_PCT*O_PCT</f>
        <v>#REF!</v>
      </c>
      <c r="I41" s="3"/>
      <c r="J41" s="3">
        <v>100</v>
      </c>
      <c r="K41" s="3">
        <v>0</v>
      </c>
      <c r="L41" s="3"/>
      <c r="M41" s="3">
        <v>300</v>
      </c>
      <c r="N41" s="3">
        <v>35</v>
      </c>
      <c r="O41" s="60" t="e">
        <f t="shared" si="5"/>
        <v>#REF!</v>
      </c>
      <c r="P41" s="36" t="e">
        <f t="shared" si="5"/>
        <v>#REF!</v>
      </c>
      <c r="Q41" s="36" t="e">
        <f t="shared" si="3"/>
        <v>#REF!</v>
      </c>
    </row>
    <row r="42" spans="1:17">
      <c r="A42" s="23"/>
      <c r="B42" s="23"/>
      <c r="C42" s="24"/>
      <c r="D42" s="23"/>
      <c r="E42" s="23"/>
      <c r="F42" s="26"/>
      <c r="G42" s="26"/>
      <c r="H42" s="26" t="s">
        <v>7</v>
      </c>
      <c r="I42" s="23"/>
      <c r="J42" s="23"/>
      <c r="K42" s="23"/>
      <c r="L42" s="23"/>
      <c r="M42" s="23"/>
      <c r="N42" s="23"/>
      <c r="O42" s="59"/>
      <c r="P42" s="59"/>
      <c r="Q42" s="59"/>
    </row>
    <row r="43" spans="1:17">
      <c r="A43" s="28"/>
      <c r="B43" s="28"/>
      <c r="C43" s="29"/>
    </row>
    <row r="44" spans="1:17">
      <c r="C44" s="15"/>
    </row>
    <row r="45" spans="1:17">
      <c r="C45" s="15"/>
    </row>
    <row r="46" spans="1:17" ht="15">
      <c r="D46" s="30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SummaryEffort</vt:lpstr>
      <vt:lpstr>Configure_Estimation</vt:lpstr>
      <vt:lpstr>A_PCT</vt:lpstr>
      <vt:lpstr>A_RES_RATE</vt:lpstr>
      <vt:lpstr>A_RES_RATEX</vt:lpstr>
      <vt:lpstr>C_PCT</vt:lpstr>
      <vt:lpstr>C_RES_RATE</vt:lpstr>
      <vt:lpstr>C_RES_RATEX</vt:lpstr>
      <vt:lpstr>CFG_PCT</vt:lpstr>
      <vt:lpstr>D_PCT</vt:lpstr>
      <vt:lpstr>D_RES_RATE</vt:lpstr>
      <vt:lpstr>D_RES_RATEX</vt:lpstr>
      <vt:lpstr>DP_PCT</vt:lpstr>
      <vt:lpstr>DP_RES_RATE</vt:lpstr>
      <vt:lpstr>DP_RES_RATEX</vt:lpstr>
      <vt:lpstr>O_PCT</vt:lpstr>
      <vt:lpstr>O_RES_RATE</vt:lpstr>
      <vt:lpstr>O_RES_RATEX</vt:lpstr>
      <vt:lpstr>PCT</vt:lpstr>
      <vt:lpstr>PP_PCT</vt:lpstr>
      <vt:lpstr>PP_RES_RATE</vt:lpstr>
      <vt:lpstr>PP_RES_RATEX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IBM_USER</dc:creator>
  <cp:lastModifiedBy>zongdj</cp:lastModifiedBy>
  <dcterms:created xsi:type="dcterms:W3CDTF">2011-06-08T14:38:10Z</dcterms:created>
  <dcterms:modified xsi:type="dcterms:W3CDTF">2012-05-31T07:47:46Z</dcterms:modified>
</cp:coreProperties>
</file>