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1" activeTab="0"/>
  </bookViews>
  <sheets>
    <sheet name="Kasboek" sheetId="1" r:id="rId1"/>
    <sheet name="Total 2011" sheetId="2" r:id="rId2"/>
  </sheets>
  <definedNames>
    <definedName name="_xlnm.Print_Area" localSheetId="0">'Kasboek'!$A$1:$N$209</definedName>
    <definedName name="_Hlt23175093_1">#N/A</definedName>
    <definedName name="Excel_BuiltIn__FilterDatabase_1">'Kasboek'!$A$1:$N$90</definedName>
  </definedNames>
  <calcPr fullCalcOnLoad="1"/>
</workbook>
</file>

<file path=xl/sharedStrings.xml><?xml version="1.0" encoding="utf-8"?>
<sst xmlns="http://schemas.openxmlformats.org/spreadsheetml/2006/main" count="286" uniqueCount="190">
  <si>
    <t>10 CV</t>
  </si>
  <si>
    <t>0.342</t>
  </si>
  <si>
    <t>Puissance/deductible par kilometre</t>
  </si>
  <si>
    <t>AS</t>
  </si>
  <si>
    <t>verzekeringen</t>
  </si>
  <si>
    <t>BF</t>
  </si>
  <si>
    <t>huurwaarde</t>
  </si>
  <si>
    <t>BU</t>
  </si>
  <si>
    <t>kantoorartikelen en klein gereedschap</t>
  </si>
  <si>
    <t>EN</t>
  </si>
  <si>
    <t>gas water licht</t>
  </si>
  <si>
    <t>PE</t>
  </si>
  <si>
    <t>personeel</t>
  </si>
  <si>
    <t>PT</t>
  </si>
  <si>
    <t>PTT en administratie</t>
  </si>
  <si>
    <t>RE</t>
  </si>
  <si>
    <t>representatie</t>
  </si>
  <si>
    <t>TP</t>
  </si>
  <si>
    <t>tax professionel</t>
  </si>
  <si>
    <t>VO</t>
  </si>
  <si>
    <t>reiskosten</t>
  </si>
  <si>
    <t>HO</t>
  </si>
  <si>
    <t>horaire</t>
  </si>
  <si>
    <t>FO</t>
  </si>
  <si>
    <t>Forfait</t>
  </si>
  <si>
    <t>AQ</t>
  </si>
  <si>
    <t>acquisitie</t>
  </si>
  <si>
    <t xml:space="preserve"> </t>
  </si>
  <si>
    <t>CO</t>
  </si>
  <si>
    <t>Cotisations</t>
  </si>
  <si>
    <t>DE</t>
  </si>
  <si>
    <t xml:space="preserve">depenses  </t>
  </si>
  <si>
    <t>FA</t>
  </si>
  <si>
    <t>Factures recus</t>
  </si>
  <si>
    <t>AI009PA</t>
  </si>
  <si>
    <t>m: + 31 650.25.50.59</t>
  </si>
  <si>
    <t>AI010SM</t>
  </si>
  <si>
    <t>AI012CO</t>
  </si>
  <si>
    <t>m: + 31 651.30.03.58</t>
  </si>
  <si>
    <t>AI013DV</t>
  </si>
  <si>
    <t>m: + 31 653.28.98.80 00 31 181 415554</t>
  </si>
  <si>
    <t>AI014BO</t>
  </si>
  <si>
    <t>m: +31 651.30.30.81</t>
  </si>
  <si>
    <t>AI019HE</t>
  </si>
  <si>
    <t>m : +33 678478055 ou +41327531140</t>
  </si>
  <si>
    <t>AI020MO</t>
  </si>
  <si>
    <t>m: 0498104278 ou + 44 1274511000</t>
  </si>
  <si>
    <t>AI021BE</t>
  </si>
  <si>
    <t xml:space="preserve">m: + 31 623004374 </t>
  </si>
  <si>
    <t>Datum</t>
  </si>
  <si>
    <t>Kms</t>
  </si>
  <si>
    <t>Kosten</t>
  </si>
  <si>
    <t>BTW uit</t>
  </si>
  <si>
    <t>Ontvangen</t>
  </si>
  <si>
    <t>BTW in</t>
  </si>
  <si>
    <t>Klantnr</t>
  </si>
  <si>
    <t>Code</t>
  </si>
  <si>
    <t>Uren</t>
  </si>
  <si>
    <t>Omschrijving</t>
  </si>
  <si>
    <t>internet kosten</t>
  </si>
  <si>
    <t>Internetkosten Telfort</t>
  </si>
  <si>
    <t>Werkplek thuis</t>
  </si>
  <si>
    <t>MIJNDOMEIN.NL FACT MD90409798</t>
  </si>
  <si>
    <t>JRSR</t>
  </si>
  <si>
    <t>aanpassingen website Tour de Provence, voor Junior-Senior</t>
  </si>
  <si>
    <t>inkomende factuur 8-Balls no 20110002</t>
  </si>
  <si>
    <t>CS</t>
  </si>
  <si>
    <t>CasaSud DB, BO en FO</t>
  </si>
  <si>
    <t>factno. : 20110002  8Balls Twitter ontwikkeling LGV</t>
  </si>
  <si>
    <t>Total Jan</t>
  </si>
  <si>
    <t>VS</t>
  </si>
  <si>
    <t>PRSEI-027VS-010211</t>
  </si>
  <si>
    <t>PRSEI-028VS-010211</t>
  </si>
  <si>
    <t>MIJNDOMEIN.NL FACT MD90429675</t>
  </si>
  <si>
    <t>MIJNDOMEIN.NL FACT MD90433654</t>
  </si>
  <si>
    <t>Zaken dinner, met Villa Lilla Mevr. S. Koomen</t>
  </si>
  <si>
    <t>Google adwords effectiviteit in VS en CS</t>
  </si>
  <si>
    <t>Account overzicht aanpassen tot 2020</t>
  </si>
  <si>
    <t>KvK</t>
  </si>
  <si>
    <t>Factuur KvK no 134321829</t>
  </si>
  <si>
    <t>aanpassingen Tour de Provence</t>
  </si>
  <si>
    <t>Total Feb</t>
  </si>
  <si>
    <t>MIJNDOMEIN.NL FACT MD90456441</t>
  </si>
  <si>
    <t>MIJNDOMEIN.NL FACT MD90464581</t>
  </si>
  <si>
    <t>MIJNDOMEIN.NL FACT MD90464977</t>
  </si>
  <si>
    <t>MIJNDOMEIN.NL FACT UMD90470840</t>
  </si>
  <si>
    <t>GA code 1 niveau hoger (op de kalender)</t>
  </si>
  <si>
    <t>GPS tracker Grandbeing GT68, Sample order.45 dollar +28 van DHL. via paypal, Bedrag: €53,00 EUR
Transactiegegevens: 45V10647M2812492A
Onderwerp: Shipment of Sample of the GT68</t>
  </si>
  <si>
    <t>Extra toeslag Douane  23,37 btw, betaald aan bij aflevring aan de deur. Ref : 4074011815</t>
  </si>
  <si>
    <t>aanpassingen Assistimmo requirement in VillaSud</t>
  </si>
  <si>
    <t>VS error oplossen in aanbetaling en Linnen issue</t>
  </si>
  <si>
    <t>vs</t>
  </si>
  <si>
    <t>factuur lay-out aanpassen</t>
  </si>
  <si>
    <t>huurders info, lijst in BO maken incl menu button</t>
  </si>
  <si>
    <t>TRACK</t>
  </si>
  <si>
    <t xml:space="preserve">SIMYO FACTUUR 21662676 </t>
  </si>
  <si>
    <t>PRSEI-029VS-010211</t>
  </si>
  <si>
    <t>heliko</t>
  </si>
  <si>
    <t>taxi schiphol TCA 666 03-JLK-7</t>
  </si>
  <si>
    <t>HW</t>
  </si>
  <si>
    <t>Hanneke Wullink website aanvragen + email adressen aanmaken + domeinnaam</t>
  </si>
  <si>
    <t>CHINA RADIO TECH. LTD (50 us voor device en 23 voor dhl =73 us)</t>
  </si>
  <si>
    <t>aanvraag Little Red Car website</t>
  </si>
  <si>
    <t>Total Mar</t>
  </si>
  <si>
    <t>MD90482852  mijndomein factuur, 121 incl BTW</t>
  </si>
  <si>
    <t>Aanpassing 301 redirect</t>
  </si>
  <si>
    <t>qs</t>
  </si>
  <si>
    <t>aanpassing QS</t>
  </si>
  <si>
    <t>aanpassingen QS  foto's en teksten</t>
  </si>
  <si>
    <t>aanpassingen QS foto''s en teksten</t>
  </si>
  <si>
    <t>EA</t>
  </si>
  <si>
    <t>factuur naar EA : PRSEI-030EA-200211</t>
  </si>
  <si>
    <t>PRSEI-031VS-010411</t>
  </si>
  <si>
    <t>aanpasingen QS backoffice en db gelijk trekken</t>
  </si>
  <si>
    <t>MD90497943 mijndomein  29 incl btw</t>
  </si>
  <si>
    <t>“reparatie”  omgeving velden ivm met error (Helga)</t>
  </si>
  <si>
    <t>JS</t>
  </si>
  <si>
    <t>Leekerweide bezoek</t>
  </si>
  <si>
    <t>KT</t>
  </si>
  <si>
    <t>Factuur MEITRACK, NO CL110227-02  149 dollar, tegen een rate van 1,32</t>
  </si>
  <si>
    <t>Total Apr</t>
  </si>
  <si>
    <t>MD90509072  mijndomein 58 incl BTW</t>
  </si>
  <si>
    <t>DHL kosten voor MEITRACK invoer, extra 31,35 allemaal BTW</t>
  </si>
  <si>
    <t>MD90516193  mijndomein 29 incl btw</t>
  </si>
  <si>
    <t>PRSEI-033VS-020511</t>
  </si>
  <si>
    <t>TaxiCentraleAmsterdam : 547 19-PG-KG Schiphol  27 incl 6% btw</t>
  </si>
  <si>
    <t>aanpassingen VS/ QS/ CS</t>
  </si>
  <si>
    <t>Transport.co betaald via Paypal voor SunBuzz eu paypal : 5AH43479JF0121904</t>
  </si>
  <si>
    <t>nieuwe adapter voor de Dell machine: FA201105346 Almedo</t>
  </si>
  <si>
    <t>Bezoek leekerweide training/ overdracht aftrekpost</t>
  </si>
  <si>
    <t>nieuwe banners VS/ CS</t>
  </si>
  <si>
    <t>Total May</t>
  </si>
  <si>
    <t>Factuur mijn domein MD90533298 (LGV Site)</t>
  </si>
  <si>
    <t>PRSEI-034VS-010611</t>
  </si>
  <si>
    <t>uitlijning CasaSud headers</t>
  </si>
  <si>
    <t>aanpassing teksten VS mail betalingen</t>
  </si>
  <si>
    <t>lid no : 090095</t>
  </si>
  <si>
    <t>Premium factuur no : 000013311358497</t>
  </si>
  <si>
    <t>Taxi vanafSchiphol na vertraging, 30,00 incl 6%. 40-SN-TD AmraTax vof</t>
  </si>
  <si>
    <t>Transavia Ticket YY9GKD, amsterdam Nice-amsterdam</t>
  </si>
  <si>
    <t>Total Jun</t>
  </si>
  <si>
    <t>PRSEI-032HW-040711</t>
  </si>
  <si>
    <t>MD90558137 mijndomein</t>
  </si>
  <si>
    <r>
      <t>PRSEI-035JS-08062011</t>
    </r>
    <r>
      <rPr>
        <sz val="10"/>
        <color indexed="12"/>
        <rFont val="Arial"/>
        <family val="2"/>
      </rPr>
      <t>D:\Projects\Heliko\Factuur 2011\OUT\PRSEI-035JS-08062011.pdf</t>
    </r>
  </si>
  <si>
    <t>Total Jul</t>
  </si>
  <si>
    <t>Leekerweide</t>
  </si>
  <si>
    <r>
      <t>Factuur Sparx technologies 63,10</t>
    </r>
    <r>
      <rPr>
        <sz val="10"/>
        <color indexed="12"/>
        <rFont val="Arial"/>
        <family val="2"/>
      </rPr>
      <t>D:\Projects\Heliko\Factuur 2011\IN\leekerweide menu aanpassingen.pdf</t>
    </r>
  </si>
  <si>
    <t>Factuur Sparx technologies 63,10D:\Projects\Heliko\Factuur 2011\IN\leekerweide menu aanpassingen.pdf</t>
  </si>
  <si>
    <t>Sunbuzz</t>
  </si>
  <si>
    <t>Uren Sunbuzz voor aanpassingen (mail, Ogone etc)</t>
  </si>
  <si>
    <t>Snowbuzz</t>
  </si>
  <si>
    <t>Uren snowbuzz (mail, Ogone etc)</t>
  </si>
  <si>
    <t>8balls</t>
  </si>
  <si>
    <r>
      <t>Factuur IN van 8Balls Factuur-F20110014.pdf zie link</t>
    </r>
    <r>
      <rPr>
        <sz val="10"/>
        <color indexed="12"/>
        <rFont val="Arial"/>
        <family val="2"/>
      </rPr>
      <t>D:\Projects\Heliko\Factuur 2011\IN\Factuur-F20110014.pdf</t>
    </r>
  </si>
  <si>
    <t>Total Aug</t>
  </si>
  <si>
    <t>Mijndomein</t>
  </si>
  <si>
    <r>
      <t xml:space="preserve">Mijn domein factuur MD90604965 </t>
    </r>
    <r>
      <rPr>
        <b/>
        <sz val="10"/>
        <color indexed="12"/>
        <rFont val="Arial"/>
        <family val="2"/>
      </rPr>
      <t>D:\Projects\Heliko\Factuur 2011\IN\MD90604965 M&amp;M Mijndomein.pdf</t>
    </r>
  </si>
  <si>
    <r>
      <t>Factuur 8 Balls</t>
    </r>
    <r>
      <rPr>
        <sz val="10"/>
        <color indexed="12"/>
        <rFont val="Arial"/>
        <family val="2"/>
      </rPr>
      <t>D:\Projects\Heliko\Factuur 2011\IN\Factuur-F20110018.pdf</t>
    </r>
  </si>
  <si>
    <t>Rosa&amp;Rita Amsterdam</t>
  </si>
  <si>
    <t>Meeting Fabinne van Dillen (KidsBizz) 49,80</t>
  </si>
  <si>
    <t>aquisitie Koopjeshoek online</t>
  </si>
  <si>
    <t>Previum Lidmaatschap 000013311436828, 22 sept. Schiphol Group</t>
  </si>
  <si>
    <t>Total Sep</t>
  </si>
  <si>
    <t>factuur mijn domein euronet autoruiten</t>
  </si>
  <si>
    <t>Kosten Rabo Direct pakket</t>
  </si>
  <si>
    <t>BCC factuur Image apparatuur (in map)</t>
  </si>
  <si>
    <t xml:space="preserve">aanpasingen links snowbuzz vs sunbuzz,48 uur tekst, </t>
  </si>
  <si>
    <t>Total Oct</t>
  </si>
  <si>
    <t>Total Nov</t>
  </si>
  <si>
    <t>Total Dec</t>
  </si>
  <si>
    <t>Km vergoeding</t>
  </si>
  <si>
    <t>Euro/kms</t>
  </si>
  <si>
    <t>Uitgaven</t>
  </si>
  <si>
    <t>BTW betaald</t>
  </si>
  <si>
    <t>Ontvangsten</t>
  </si>
  <si>
    <t>BTW ontvangen</t>
  </si>
  <si>
    <t>Delta BTW</t>
  </si>
  <si>
    <t>Kosten Totaal</t>
  </si>
  <si>
    <t>Winst</t>
  </si>
  <si>
    <t>Q1</t>
  </si>
  <si>
    <t>Q2</t>
  </si>
  <si>
    <t>Q3</t>
  </si>
  <si>
    <t>Kleine ondernemersaftrek 2011 :</t>
  </si>
  <si>
    <t>Q4</t>
  </si>
  <si>
    <t>Per kwartaal is dat :</t>
  </si>
  <si>
    <t>Ingevuld in KW 1</t>
  </si>
  <si>
    <t>Year10</t>
  </si>
  <si>
    <t>Ingevuld in KW 2</t>
  </si>
  <si>
    <t>Ingevuld in KW 3</t>
  </si>
  <si>
    <t>Ingevuld in KW 4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</si>
</sst>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/\ MMM\ YY"/>
    <numFmt numFmtId="166" formatCode="0"/>
    <numFmt numFmtId="167" formatCode="[$€-413]\ #,##0.00;[RED][$€-413]\ #,##0.00\-"/>
    <numFmt numFmtId="168" formatCode="0.00"/>
    <numFmt numFmtId="169" formatCode="@"/>
    <numFmt numFmtId="170" formatCode="DD/MM/YY"/>
    <numFmt numFmtId="171" formatCode="DD/MM/YY\ HH:MM"/>
    <numFmt numFmtId="172" formatCode="DD/MM/YYYY"/>
    <numFmt numFmtId="173" formatCode="\€#,##0.00"/>
    <numFmt numFmtId="174" formatCode="0.000"/>
    <numFmt numFmtId="175" formatCode="#,##0.00"/>
    <numFmt numFmtId="176" formatCode="D\-MMM\-YY"/>
  </numFmts>
  <fonts count="16">
    <font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u val="single"/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5" fontId="1" fillId="0" borderId="1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1" fillId="0" borderId="2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5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6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7" xfId="0" applyFont="1" applyBorder="1" applyAlignment="1">
      <alignment/>
    </xf>
    <xf numFmtId="168" fontId="1" fillId="0" borderId="7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4" fontId="0" fillId="0" borderId="7" xfId="0" applyFont="1" applyBorder="1" applyAlignment="1">
      <alignment/>
    </xf>
    <xf numFmtId="169" fontId="1" fillId="0" borderId="8" xfId="0" applyNumberFormat="1" applyFont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5" fontId="3" fillId="2" borderId="9" xfId="0" applyNumberFormat="1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horizontal="center" vertical="center"/>
    </xf>
    <xf numFmtId="167" fontId="3" fillId="2" borderId="9" xfId="0" applyNumberFormat="1" applyFont="1" applyFill="1" applyBorder="1" applyAlignment="1">
      <alignment horizontal="center" vertical="center"/>
    </xf>
    <xf numFmtId="169" fontId="3" fillId="2" borderId="9" xfId="0" applyNumberFormat="1" applyFont="1" applyFill="1" applyBorder="1" applyAlignment="1">
      <alignment horizontal="center" vertical="center"/>
    </xf>
    <xf numFmtId="168" fontId="3" fillId="2" borderId="9" xfId="0" applyNumberFormat="1" applyFont="1" applyFill="1" applyBorder="1" applyAlignment="1">
      <alignment horizontal="center" vertical="center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/>
    </xf>
    <xf numFmtId="170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wrapText="1"/>
    </xf>
    <xf numFmtId="164" fontId="4" fillId="0" borderId="0" xfId="0" applyFont="1" applyAlignment="1">
      <alignment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8" fontId="5" fillId="3" borderId="0" xfId="0" applyNumberFormat="1" applyFont="1" applyFill="1" applyAlignment="1">
      <alignment horizontal="right"/>
    </xf>
    <xf numFmtId="168" fontId="5" fillId="3" borderId="0" xfId="0" applyNumberFormat="1" applyFont="1" applyFill="1" applyAlignment="1">
      <alignment/>
    </xf>
    <xf numFmtId="167" fontId="5" fillId="3" borderId="0" xfId="0" applyNumberFormat="1" applyFont="1" applyFill="1" applyAlignment="1">
      <alignment/>
    </xf>
    <xf numFmtId="168" fontId="5" fillId="3" borderId="0" xfId="0" applyNumberFormat="1" applyFont="1" applyFill="1" applyAlignment="1">
      <alignment horizontal="center"/>
    </xf>
    <xf numFmtId="168" fontId="5" fillId="3" borderId="0" xfId="0" applyNumberFormat="1" applyFont="1" applyFill="1" applyAlignment="1">
      <alignment/>
    </xf>
    <xf numFmtId="164" fontId="6" fillId="0" borderId="0" xfId="0" applyFont="1" applyAlignment="1">
      <alignment/>
    </xf>
    <xf numFmtId="167" fontId="4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4" fontId="8" fillId="0" borderId="0" xfId="0" applyFont="1" applyAlignment="1">
      <alignment wrapText="1"/>
    </xf>
    <xf numFmtId="166" fontId="4" fillId="0" borderId="0" xfId="0" applyNumberFormat="1" applyFont="1" applyAlignment="1">
      <alignment/>
    </xf>
    <xf numFmtId="167" fontId="0" fillId="0" borderId="0" xfId="0" applyNumberFormat="1" applyFont="1" applyAlignment="1">
      <alignment horizontal="right" vertical="top" wrapText="1"/>
    </xf>
    <xf numFmtId="164" fontId="4" fillId="0" borderId="0" xfId="0" applyFont="1" applyBorder="1" applyAlignment="1">
      <alignment horizontal="left"/>
    </xf>
    <xf numFmtId="170" fontId="4" fillId="0" borderId="0" xfId="0" applyNumberFormat="1" applyFont="1" applyAlignment="1">
      <alignment/>
    </xf>
    <xf numFmtId="165" fontId="0" fillId="0" borderId="0" xfId="0" applyNumberFormat="1" applyFont="1" applyAlignment="1">
      <alignment horizontal="right" wrapText="1"/>
    </xf>
    <xf numFmtId="168" fontId="5" fillId="4" borderId="0" xfId="0" applyNumberFormat="1" applyFont="1" applyFill="1" applyAlignment="1">
      <alignment horizontal="right"/>
    </xf>
    <xf numFmtId="164" fontId="0" fillId="0" borderId="10" xfId="0" applyFont="1" applyBorder="1" applyAlignment="1">
      <alignment/>
    </xf>
    <xf numFmtId="171" fontId="0" fillId="0" borderId="0" xfId="0" applyNumberFormat="1" applyFont="1" applyAlignment="1">
      <alignment horizontal="left" wrapText="1"/>
    </xf>
    <xf numFmtId="167" fontId="0" fillId="0" borderId="0" xfId="0" applyNumberFormat="1" applyFont="1" applyAlignment="1">
      <alignment horizontal="left" wrapText="1"/>
    </xf>
    <xf numFmtId="167" fontId="4" fillId="0" borderId="0" xfId="0" applyNumberFormat="1" applyFont="1" applyAlignment="1">
      <alignment horizontal="right"/>
    </xf>
    <xf numFmtId="167" fontId="6" fillId="0" borderId="0" xfId="0" applyNumberFormat="1" applyFont="1" applyAlignment="1">
      <alignment/>
    </xf>
    <xf numFmtId="164" fontId="6" fillId="0" borderId="0" xfId="0" applyFont="1" applyAlignment="1">
      <alignment wrapText="1"/>
    </xf>
    <xf numFmtId="164" fontId="4" fillId="0" borderId="0" xfId="0" applyFont="1" applyAlignment="1">
      <alignment horizontal="right"/>
    </xf>
    <xf numFmtId="164" fontId="9" fillId="0" borderId="0" xfId="0" applyFont="1" applyAlignment="1">
      <alignment/>
    </xf>
    <xf numFmtId="164" fontId="3" fillId="0" borderId="0" xfId="0" applyFont="1" applyAlignment="1">
      <alignment/>
    </xf>
    <xf numFmtId="164" fontId="10" fillId="0" borderId="0" xfId="0" applyFont="1" applyAlignment="1">
      <alignment/>
    </xf>
    <xf numFmtId="164" fontId="3" fillId="0" borderId="0" xfId="0" applyFont="1" applyAlignment="1">
      <alignment wrapText="1"/>
    </xf>
    <xf numFmtId="170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4" fontId="6" fillId="0" borderId="0" xfId="0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168" fontId="5" fillId="4" borderId="9" xfId="0" applyNumberFormat="1" applyFont="1" applyFill="1" applyBorder="1" applyAlignment="1">
      <alignment horizontal="right"/>
    </xf>
    <xf numFmtId="168" fontId="5" fillId="3" borderId="9" xfId="0" applyNumberFormat="1" applyFont="1" applyFill="1" applyBorder="1" applyAlignment="1">
      <alignment/>
    </xf>
    <xf numFmtId="167" fontId="5" fillId="3" borderId="9" xfId="0" applyNumberFormat="1" applyFont="1" applyFill="1" applyBorder="1" applyAlignment="1">
      <alignment/>
    </xf>
    <xf numFmtId="168" fontId="5" fillId="3" borderId="9" xfId="0" applyNumberFormat="1" applyFont="1" applyFill="1" applyBorder="1" applyAlignment="1">
      <alignment horizontal="center"/>
    </xf>
    <xf numFmtId="168" fontId="5" fillId="3" borderId="9" xfId="0" applyNumberFormat="1" applyFont="1" applyFill="1" applyBorder="1" applyAlignment="1">
      <alignment/>
    </xf>
    <xf numFmtId="170" fontId="0" fillId="0" borderId="0" xfId="0" applyNumberFormat="1" applyFont="1" applyAlignment="1">
      <alignment/>
    </xf>
    <xf numFmtId="164" fontId="0" fillId="5" borderId="0" xfId="0" applyFill="1" applyAlignment="1">
      <alignment wrapText="1"/>
    </xf>
    <xf numFmtId="167" fontId="0" fillId="5" borderId="11" xfId="0" applyNumberFormat="1" applyFont="1" applyFill="1" applyBorder="1" applyAlignment="1">
      <alignment wrapText="1"/>
    </xf>
    <xf numFmtId="167" fontId="0" fillId="0" borderId="12" xfId="0" applyNumberForma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Border="1" applyAlignment="1">
      <alignment horizontal="center"/>
    </xf>
    <xf numFmtId="173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166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3" fillId="6" borderId="0" xfId="0" applyFont="1" applyFill="1" applyBorder="1" applyAlignment="1">
      <alignment horizontal="center"/>
    </xf>
    <xf numFmtId="168" fontId="3" fillId="6" borderId="0" xfId="0" applyNumberFormat="1" applyFont="1" applyFill="1" applyBorder="1" applyAlignment="1">
      <alignment horizontal="center"/>
    </xf>
    <xf numFmtId="164" fontId="3" fillId="6" borderId="0" xfId="0" applyFont="1" applyFill="1" applyBorder="1" applyAlignment="1">
      <alignment horizontal="left"/>
    </xf>
    <xf numFmtId="169" fontId="12" fillId="6" borderId="0" xfId="0" applyNumberFormat="1" applyFont="1" applyFill="1" applyBorder="1" applyAlignment="1">
      <alignment horizontal="center"/>
    </xf>
    <xf numFmtId="174" fontId="12" fillId="6" borderId="0" xfId="0" applyNumberFormat="1" applyFont="1" applyFill="1" applyBorder="1" applyAlignment="1">
      <alignment horizontal="center"/>
    </xf>
    <xf numFmtId="168" fontId="12" fillId="6" borderId="0" xfId="0" applyNumberFormat="1" applyFont="1" applyFill="1" applyBorder="1" applyAlignment="1">
      <alignment horizontal="center"/>
    </xf>
    <xf numFmtId="169" fontId="5" fillId="3" borderId="14" xfId="0" applyNumberFormat="1" applyFont="1" applyFill="1" applyBorder="1" applyAlignment="1">
      <alignment horizontal="center" vertical="center"/>
    </xf>
    <xf numFmtId="166" fontId="5" fillId="3" borderId="14" xfId="0" applyNumberFormat="1" applyFont="1" applyFill="1" applyBorder="1" applyAlignment="1">
      <alignment horizontal="center" vertical="center"/>
    </xf>
    <xf numFmtId="175" fontId="5" fillId="3" borderId="14" xfId="0" applyNumberFormat="1" applyFont="1" applyFill="1" applyBorder="1" applyAlignment="1">
      <alignment horizontal="center" vertical="center"/>
    </xf>
    <xf numFmtId="168" fontId="5" fillId="3" borderId="14" xfId="0" applyNumberFormat="1" applyFont="1" applyFill="1" applyBorder="1" applyAlignment="1">
      <alignment horizontal="center" vertical="center"/>
    </xf>
    <xf numFmtId="168" fontId="13" fillId="3" borderId="15" xfId="0" applyNumberFormat="1" applyFont="1" applyFill="1" applyBorder="1" applyAlignment="1">
      <alignment/>
    </xf>
    <xf numFmtId="176" fontId="13" fillId="3" borderId="15" xfId="0" applyNumberFormat="1" applyFont="1" applyFill="1" applyBorder="1" applyAlignment="1">
      <alignment/>
    </xf>
    <xf numFmtId="176" fontId="13" fillId="3" borderId="3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64" fontId="14" fillId="3" borderId="14" xfId="0" applyFont="1" applyFill="1" applyBorder="1" applyAlignment="1">
      <alignment/>
    </xf>
    <xf numFmtId="168" fontId="14" fillId="3" borderId="14" xfId="0" applyNumberFormat="1" applyFont="1" applyFill="1" applyBorder="1" applyAlignment="1">
      <alignment/>
    </xf>
    <xf numFmtId="168" fontId="14" fillId="3" borderId="16" xfId="0" applyNumberFormat="1" applyFont="1" applyFill="1" applyBorder="1" applyAlignment="1">
      <alignment/>
    </xf>
    <xf numFmtId="164" fontId="14" fillId="3" borderId="16" xfId="0" applyFont="1" applyFill="1" applyBorder="1" applyAlignment="1">
      <alignment/>
    </xf>
    <xf numFmtId="164" fontId="14" fillId="3" borderId="8" xfId="0" applyFont="1" applyFill="1" applyBorder="1" applyAlignment="1">
      <alignment/>
    </xf>
    <xf numFmtId="176" fontId="0" fillId="0" borderId="4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4" xfId="0" applyNumberFormat="1" applyBorder="1" applyAlignment="1">
      <alignment/>
    </xf>
    <xf numFmtId="176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5" xfId="0" applyNumberFormat="1" applyFont="1" applyFill="1" applyBorder="1" applyAlignment="1">
      <alignment/>
    </xf>
    <xf numFmtId="164" fontId="5" fillId="3" borderId="4" xfId="0" applyFont="1" applyFill="1" applyBorder="1" applyAlignment="1">
      <alignment/>
    </xf>
    <xf numFmtId="168" fontId="5" fillId="3" borderId="0" xfId="0" applyNumberFormat="1" applyFont="1" applyFill="1" applyBorder="1" applyAlignment="1">
      <alignment/>
    </xf>
    <xf numFmtId="168" fontId="5" fillId="3" borderId="5" xfId="0" applyNumberFormat="1" applyFont="1" applyFill="1" applyBorder="1" applyAlignment="1">
      <alignment/>
    </xf>
    <xf numFmtId="168" fontId="5" fillId="3" borderId="4" xfId="0" applyNumberFormat="1" applyFont="1" applyFill="1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9" fillId="7" borderId="6" xfId="0" applyFont="1" applyFill="1" applyBorder="1" applyAlignment="1">
      <alignment/>
    </xf>
    <xf numFmtId="168" fontId="9" fillId="7" borderId="7" xfId="0" applyNumberFormat="1" applyFont="1" applyFill="1" applyBorder="1" applyAlignment="1">
      <alignment/>
    </xf>
    <xf numFmtId="168" fontId="9" fillId="7" borderId="8" xfId="0" applyNumberFormat="1" applyFont="1" applyFill="1" applyBorder="1" applyAlignment="1">
      <alignment/>
    </xf>
    <xf numFmtId="168" fontId="9" fillId="7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46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2011'!$B$4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2011'!$A$5:$A$24</c:f>
              <c:strCache/>
            </c:strRef>
          </c:cat>
          <c:val>
            <c:numRef>
              <c:f>'Total 2011'!$B$5:$B$24</c:f>
              <c:numCache/>
            </c:numRef>
          </c:val>
        </c:ser>
        <c:ser>
          <c:idx val="1"/>
          <c:order val="1"/>
          <c:tx>
            <c:strRef>
              <c:f>'Total 2011'!$C$4</c:f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2011'!$A$5:$A$24</c:f>
              <c:strCache/>
            </c:strRef>
          </c:cat>
          <c:val>
            <c:numRef>
              <c:f>'Total 2011'!$C$5:$C$24</c:f>
              <c:numCache/>
            </c:numRef>
          </c:val>
        </c:ser>
        <c:ser>
          <c:idx val="2"/>
          <c:order val="2"/>
          <c:tx>
            <c:strRef>
              <c:f>'Total 2011'!$D$4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2011'!$A$5:$A$24</c:f>
              <c:strCache/>
            </c:strRef>
          </c:cat>
          <c:val>
            <c:numRef>
              <c:f>'Total 2011'!$D$5:$D$24</c:f>
              <c:numCache/>
            </c:numRef>
          </c:val>
        </c:ser>
        <c:ser>
          <c:idx val="3"/>
          <c:order val="3"/>
          <c:tx>
            <c:strRef>
              <c:f>'Total 2011'!$E$4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2011'!$A$5:$A$24</c:f>
              <c:strCache/>
            </c:strRef>
          </c:cat>
          <c:val>
            <c:numRef>
              <c:f>'Total 2011'!$E$5:$E$24</c:f>
              <c:numCache/>
            </c:numRef>
          </c:val>
        </c:ser>
        <c:ser>
          <c:idx val="4"/>
          <c:order val="4"/>
          <c:tx>
            <c:strRef>
              <c:f>'Total 2011'!$F$4</c:f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2011'!$A$5:$A$24</c:f>
              <c:strCache/>
            </c:strRef>
          </c:cat>
          <c:val>
            <c:numRef>
              <c:f>'Total 2011'!$F$5:$F$24</c:f>
              <c:numCache/>
            </c:numRef>
          </c:val>
        </c:ser>
        <c:axId val="30248636"/>
        <c:axId val="3802269"/>
      </c:bar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269"/>
        <c:crosses val="autoZero"/>
        <c:auto val="1"/>
        <c:lblOffset val="100"/>
        <c:noMultiLvlLbl val="0"/>
      </c:catAx>
      <c:valAx>
        <c:axId val="3802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48636"/>
        <c:crossesAt val="1"/>
        <c:crossBetween val="between"/>
        <c:dispUnits/>
      </c:valAx>
      <c:spPr>
        <a:gradFill rotWithShape="1">
          <a:gsLst>
            <a:gs pos="0">
              <a:srgbClr val="465E00"/>
            </a:gs>
            <a:gs pos="100000">
              <a:srgbClr val="99CC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bankieren.rabobank.nl/rabo/trans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97</xdr:row>
      <xdr:rowOff>95250</xdr:rowOff>
    </xdr:from>
    <xdr:to>
      <xdr:col>7</xdr:col>
      <xdr:colOff>19050</xdr:colOff>
      <xdr:row>97</xdr:row>
      <xdr:rowOff>104775</xdr:rowOff>
    </xdr:to>
    <xdr:pic>
      <xdr:nvPicPr>
        <xdr:cNvPr id="1" name="https://bankieren.rabobank.nl/rabo/tran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81600" y="11915775"/>
          <a:ext cx="1905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28575</xdr:rowOff>
    </xdr:from>
    <xdr:to>
      <xdr:col>9</xdr:col>
      <xdr:colOff>476250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0" y="4238625"/>
        <a:ext cx="78771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/Projects/Heliko/Factuur%202011/OUT/PRSEI-035JS-08062011.pdf" TargetMode="External" /><Relationship Id="rId2" Type="http://schemas.openxmlformats.org/officeDocument/2006/relationships/hyperlink" Target="file://D:/Projects/Heliko/Factuur%202011/IN/leekerweide%20menu%20aanpassingen.pdf" TargetMode="External" /><Relationship Id="rId3" Type="http://schemas.openxmlformats.org/officeDocument/2006/relationships/hyperlink" Target="file://D:/Projects/Heliko/Factuur%202011/IN/Factuur-F20110014.pdf" TargetMode="External" /><Relationship Id="rId4" Type="http://schemas.openxmlformats.org/officeDocument/2006/relationships/hyperlink" Target="file://D:/Projects/Heliko/Factuur%202011/IN/MD90604965%20M&amp;M%20Mijndomein.pdf" TargetMode="External" /><Relationship Id="rId5" Type="http://schemas.openxmlformats.org/officeDocument/2006/relationships/hyperlink" Target="file://D:/Projects/Heliko/Factuur%202011/IN/Factuur-F20110018.pdf" TargetMode="External" /><Relationship Id="rId6" Type="http://schemas.openxmlformats.org/officeDocument/2006/relationships/hyperlink" Target="file://D:/Projects/Heliko/Factuur%202011/IN/MD90630922.pdf" TargetMode="External" /><Relationship Id="rId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3"/>
  <sheetViews>
    <sheetView tabSelected="1" zoomScale="122" zoomScaleNormal="122" workbookViewId="0" topLeftCell="A1">
      <pane ySplit="25" topLeftCell="A138" activePane="bottomLeft" state="frozen"/>
      <selection pane="topLeft" activeCell="A1" sqref="A1"/>
      <selection pane="bottomLeft" activeCell="A145" sqref="A145"/>
    </sheetView>
  </sheetViews>
  <sheetFormatPr defaultColWidth="9.140625" defaultRowHeight="12.75"/>
  <cols>
    <col min="1" max="1" width="10.8515625" style="1" customWidth="1"/>
    <col min="2" max="2" width="7.421875" style="2" customWidth="1"/>
    <col min="3" max="3" width="10.8515625" style="3" customWidth="1"/>
    <col min="4" max="4" width="8.140625" style="3" customWidth="1"/>
    <col min="5" max="5" width="10.8515625" style="3" customWidth="1"/>
    <col min="6" max="6" width="10.00390625" style="3" customWidth="1"/>
    <col min="7" max="7" width="19.57421875" style="4" customWidth="1"/>
    <col min="8" max="8" width="6.7109375" style="5" customWidth="1"/>
    <col min="9" max="10" width="0" style="4" hidden="1" customWidth="1"/>
    <col min="11" max="11" width="6.7109375" style="6" customWidth="1"/>
    <col min="12" max="12" width="55.140625" style="7" customWidth="1"/>
    <col min="13" max="19" width="9.140625" style="4" customWidth="1"/>
    <col min="20" max="20" width="8.8515625" style="4" customWidth="1"/>
    <col min="21" max="16384" width="9.140625" style="4" customWidth="1"/>
  </cols>
  <sheetData>
    <row r="1" spans="1:15" ht="12.75" hidden="1">
      <c r="A1" s="8" t="s">
        <v>0</v>
      </c>
      <c r="B1" s="9">
        <v>0.598</v>
      </c>
      <c r="C1" s="10" t="s">
        <v>1</v>
      </c>
      <c r="D1" s="10"/>
      <c r="E1" s="10"/>
      <c r="F1" s="10"/>
      <c r="G1" s="11"/>
      <c r="H1" s="12"/>
      <c r="I1" s="11"/>
      <c r="J1" s="11"/>
      <c r="K1" s="13"/>
      <c r="L1" s="14" t="s">
        <v>2</v>
      </c>
      <c r="M1" s="11"/>
      <c r="N1" s="11"/>
      <c r="O1" s="15"/>
    </row>
    <row r="2" spans="1:15" ht="12.75" hidden="1">
      <c r="A2" s="16"/>
      <c r="B2" s="17"/>
      <c r="C2" s="18"/>
      <c r="D2" s="18"/>
      <c r="E2" s="18"/>
      <c r="F2" s="18"/>
      <c r="G2" s="19"/>
      <c r="H2" s="20" t="s">
        <v>3</v>
      </c>
      <c r="I2" s="19"/>
      <c r="J2" s="19"/>
      <c r="K2" s="21"/>
      <c r="L2" s="22" t="s">
        <v>4</v>
      </c>
      <c r="M2" s="19"/>
      <c r="N2" s="19"/>
      <c r="O2" s="23"/>
    </row>
    <row r="3" spans="1:15" ht="12.75" hidden="1">
      <c r="A3" s="16"/>
      <c r="B3" s="17"/>
      <c r="C3" s="18"/>
      <c r="D3" s="18"/>
      <c r="E3" s="18"/>
      <c r="F3" s="18"/>
      <c r="G3" s="19"/>
      <c r="H3" s="20" t="s">
        <v>5</v>
      </c>
      <c r="I3" s="19"/>
      <c r="J3" s="19"/>
      <c r="K3" s="21"/>
      <c r="L3" s="22" t="s">
        <v>6</v>
      </c>
      <c r="M3" s="19"/>
      <c r="N3" s="19"/>
      <c r="O3" s="23"/>
    </row>
    <row r="4" spans="1:17" ht="12.75" hidden="1">
      <c r="A4" s="16"/>
      <c r="B4" s="17"/>
      <c r="C4" s="18"/>
      <c r="D4" s="18"/>
      <c r="E4" s="18"/>
      <c r="F4" s="18"/>
      <c r="G4" s="19"/>
      <c r="H4" s="20" t="s">
        <v>7</v>
      </c>
      <c r="I4" s="19"/>
      <c r="J4" s="19"/>
      <c r="K4" s="21"/>
      <c r="L4" s="22" t="s">
        <v>8</v>
      </c>
      <c r="M4" s="19"/>
      <c r="N4" s="19"/>
      <c r="O4" s="23"/>
      <c r="P4" s="24"/>
      <c r="Q4" s="24"/>
    </row>
    <row r="5" spans="1:17" ht="12.75" hidden="1">
      <c r="A5" s="16"/>
      <c r="B5" s="17"/>
      <c r="C5" s="18"/>
      <c r="D5" s="18"/>
      <c r="E5" s="18"/>
      <c r="F5" s="18"/>
      <c r="G5" s="19"/>
      <c r="H5" s="20" t="s">
        <v>9</v>
      </c>
      <c r="I5" s="19"/>
      <c r="J5" s="19"/>
      <c r="K5" s="21"/>
      <c r="L5" s="22" t="s">
        <v>10</v>
      </c>
      <c r="M5" s="19"/>
      <c r="N5" s="19"/>
      <c r="O5" s="23"/>
      <c r="P5" s="24"/>
      <c r="Q5" s="24"/>
    </row>
    <row r="6" spans="1:17" ht="12.75" hidden="1">
      <c r="A6" s="16"/>
      <c r="B6" s="17"/>
      <c r="C6" s="18"/>
      <c r="D6" s="18"/>
      <c r="E6" s="18"/>
      <c r="F6" s="18"/>
      <c r="G6" s="19"/>
      <c r="H6" s="20" t="s">
        <v>11</v>
      </c>
      <c r="I6" s="19"/>
      <c r="J6" s="19"/>
      <c r="K6" s="21"/>
      <c r="L6" s="22" t="s">
        <v>12</v>
      </c>
      <c r="M6" s="19"/>
      <c r="N6" s="19"/>
      <c r="O6" s="23"/>
      <c r="P6" s="24"/>
      <c r="Q6" s="24"/>
    </row>
    <row r="7" spans="1:17" ht="12.75" hidden="1">
      <c r="A7" s="16"/>
      <c r="B7" s="17"/>
      <c r="C7" s="18"/>
      <c r="D7" s="18"/>
      <c r="E7" s="18"/>
      <c r="F7" s="18"/>
      <c r="G7" s="19"/>
      <c r="H7" s="20" t="s">
        <v>13</v>
      </c>
      <c r="I7" s="19"/>
      <c r="J7" s="19"/>
      <c r="K7" s="21"/>
      <c r="L7" s="22" t="s">
        <v>14</v>
      </c>
      <c r="M7" s="19"/>
      <c r="N7" s="19"/>
      <c r="O7" s="23"/>
      <c r="P7" s="24"/>
      <c r="Q7" s="24"/>
    </row>
    <row r="8" spans="1:17" ht="12.75" hidden="1">
      <c r="A8" s="16"/>
      <c r="B8" s="17"/>
      <c r="C8" s="18"/>
      <c r="D8" s="18"/>
      <c r="E8" s="18"/>
      <c r="F8" s="18"/>
      <c r="G8" s="19"/>
      <c r="H8" s="20" t="s">
        <v>15</v>
      </c>
      <c r="I8" s="19"/>
      <c r="J8" s="19"/>
      <c r="K8" s="21"/>
      <c r="L8" s="22" t="s">
        <v>16</v>
      </c>
      <c r="M8" s="19"/>
      <c r="N8" s="19"/>
      <c r="O8" s="23"/>
      <c r="P8" s="24"/>
      <c r="Q8" s="24"/>
    </row>
    <row r="9" spans="1:17" ht="12.75" hidden="1">
      <c r="A9" s="16"/>
      <c r="B9" s="17"/>
      <c r="C9" s="18"/>
      <c r="D9" s="18"/>
      <c r="E9" s="18"/>
      <c r="F9" s="18"/>
      <c r="G9" s="19"/>
      <c r="H9" s="20" t="s">
        <v>17</v>
      </c>
      <c r="I9" s="19"/>
      <c r="J9" s="19"/>
      <c r="K9" s="21"/>
      <c r="L9" s="22" t="s">
        <v>18</v>
      </c>
      <c r="M9" s="19"/>
      <c r="N9" s="19"/>
      <c r="O9" s="23"/>
      <c r="P9" s="24"/>
      <c r="Q9" s="24"/>
    </row>
    <row r="10" spans="1:17" ht="12.75" hidden="1">
      <c r="A10" s="16"/>
      <c r="B10" s="17"/>
      <c r="C10" s="18"/>
      <c r="D10" s="18"/>
      <c r="E10" s="18"/>
      <c r="F10" s="18"/>
      <c r="G10" s="19"/>
      <c r="H10" s="20" t="s">
        <v>19</v>
      </c>
      <c r="I10" s="19"/>
      <c r="J10" s="19"/>
      <c r="K10" s="21"/>
      <c r="L10" s="22" t="s">
        <v>20</v>
      </c>
      <c r="M10" s="19"/>
      <c r="N10" s="19"/>
      <c r="O10" s="23"/>
      <c r="P10" s="24"/>
      <c r="Q10" s="24"/>
    </row>
    <row r="11" spans="1:17" ht="12.75" hidden="1">
      <c r="A11" s="16"/>
      <c r="B11" s="17"/>
      <c r="C11" s="18"/>
      <c r="D11" s="18"/>
      <c r="E11" s="18"/>
      <c r="F11" s="18"/>
      <c r="G11" s="19"/>
      <c r="H11" s="20" t="s">
        <v>21</v>
      </c>
      <c r="I11" s="19"/>
      <c r="J11" s="19"/>
      <c r="K11" s="21"/>
      <c r="L11" s="22" t="s">
        <v>22</v>
      </c>
      <c r="M11" s="19"/>
      <c r="N11" s="19"/>
      <c r="O11" s="23"/>
      <c r="P11" s="24"/>
      <c r="Q11" s="24"/>
    </row>
    <row r="12" spans="1:17" ht="12.75" hidden="1">
      <c r="A12" s="25"/>
      <c r="B12" s="26"/>
      <c r="C12" s="27"/>
      <c r="D12" s="27"/>
      <c r="E12" s="27"/>
      <c r="F12" s="27"/>
      <c r="G12" s="28"/>
      <c r="H12" s="29" t="s">
        <v>23</v>
      </c>
      <c r="I12" s="30"/>
      <c r="J12" s="30"/>
      <c r="K12" s="31"/>
      <c r="L12" s="32" t="s">
        <v>24</v>
      </c>
      <c r="M12" s="33"/>
      <c r="N12" s="28"/>
      <c r="O12" s="34"/>
      <c r="P12" s="24"/>
      <c r="Q12" s="24"/>
    </row>
    <row r="13" spans="1:17" ht="12.75" hidden="1">
      <c r="A13" s="16"/>
      <c r="B13" s="17"/>
      <c r="C13" s="18"/>
      <c r="D13" s="18"/>
      <c r="E13" s="18"/>
      <c r="F13" s="18"/>
      <c r="G13" s="19"/>
      <c r="H13" s="35" t="s">
        <v>25</v>
      </c>
      <c r="I13" s="36"/>
      <c r="J13" s="36"/>
      <c r="K13" s="37"/>
      <c r="L13" s="38" t="s">
        <v>26</v>
      </c>
      <c r="M13" s="39"/>
      <c r="N13" s="19"/>
      <c r="O13" s="23"/>
      <c r="P13" s="24"/>
      <c r="Q13" s="24"/>
    </row>
    <row r="14" spans="1:17" ht="12.75" hidden="1">
      <c r="A14" s="16" t="s">
        <v>27</v>
      </c>
      <c r="B14" s="17"/>
      <c r="C14" s="18"/>
      <c r="D14" s="18"/>
      <c r="E14" s="18"/>
      <c r="F14" s="18"/>
      <c r="G14" s="19"/>
      <c r="H14" s="35" t="s">
        <v>28</v>
      </c>
      <c r="I14" s="36"/>
      <c r="J14" s="36"/>
      <c r="K14" s="37"/>
      <c r="L14" s="38" t="s">
        <v>29</v>
      </c>
      <c r="M14" s="39"/>
      <c r="N14" s="19"/>
      <c r="O14" s="23"/>
      <c r="P14" s="24"/>
      <c r="Q14" s="24"/>
    </row>
    <row r="15" spans="1:17" ht="12.75" hidden="1">
      <c r="A15" s="16"/>
      <c r="B15" s="17"/>
      <c r="C15" s="18"/>
      <c r="D15" s="18"/>
      <c r="E15" s="18"/>
      <c r="F15" s="18"/>
      <c r="G15" s="19"/>
      <c r="H15" s="35" t="s">
        <v>30</v>
      </c>
      <c r="I15" s="36"/>
      <c r="J15" s="36"/>
      <c r="K15" s="37"/>
      <c r="L15" s="38" t="s">
        <v>31</v>
      </c>
      <c r="M15" s="39"/>
      <c r="N15" s="19"/>
      <c r="O15" s="23"/>
      <c r="P15" s="24"/>
      <c r="Q15" s="24"/>
    </row>
    <row r="16" spans="1:17" ht="12.75" hidden="1">
      <c r="A16" s="16"/>
      <c r="B16" s="17"/>
      <c r="C16" s="18"/>
      <c r="D16" s="18"/>
      <c r="E16" s="18"/>
      <c r="F16" s="18"/>
      <c r="G16" s="19"/>
      <c r="H16" s="35" t="s">
        <v>32</v>
      </c>
      <c r="I16" s="36"/>
      <c r="J16" s="36"/>
      <c r="K16" s="37"/>
      <c r="L16" s="38" t="s">
        <v>33</v>
      </c>
      <c r="M16" s="39"/>
      <c r="N16" s="19"/>
      <c r="O16" s="23"/>
      <c r="P16" s="24"/>
      <c r="Q16" s="24"/>
    </row>
    <row r="17" spans="1:17" ht="12.75" hidden="1">
      <c r="A17" s="16"/>
      <c r="B17" s="17"/>
      <c r="C17" s="18"/>
      <c r="D17" s="18"/>
      <c r="E17" s="18"/>
      <c r="F17" s="18"/>
      <c r="G17" s="19"/>
      <c r="H17" s="20" t="s">
        <v>34</v>
      </c>
      <c r="I17" s="19"/>
      <c r="J17" s="19"/>
      <c r="K17" s="21"/>
      <c r="L17" s="22" t="s">
        <v>35</v>
      </c>
      <c r="M17" s="19"/>
      <c r="N17" s="19"/>
      <c r="O17" s="23"/>
      <c r="P17" s="24"/>
      <c r="Q17" s="24"/>
    </row>
    <row r="18" spans="1:17" ht="12.75" hidden="1">
      <c r="A18" s="16"/>
      <c r="B18" s="17"/>
      <c r="C18" s="18"/>
      <c r="D18" s="18"/>
      <c r="E18" s="18"/>
      <c r="F18" s="18"/>
      <c r="G18" s="19"/>
      <c r="H18" s="40" t="s">
        <v>36</v>
      </c>
      <c r="I18" s="41"/>
      <c r="J18" s="41"/>
      <c r="K18" s="42"/>
      <c r="L18" s="43"/>
      <c r="M18" s="39"/>
      <c r="N18" s="19"/>
      <c r="O18" s="23"/>
      <c r="P18" s="24"/>
      <c r="Q18" s="24"/>
    </row>
    <row r="19" spans="1:17" ht="12.75" hidden="1">
      <c r="A19" s="16"/>
      <c r="B19" s="17"/>
      <c r="C19" s="18"/>
      <c r="D19" s="18"/>
      <c r="E19" s="18"/>
      <c r="F19" s="18"/>
      <c r="G19" s="19"/>
      <c r="H19" s="35" t="s">
        <v>37</v>
      </c>
      <c r="I19" s="36"/>
      <c r="J19" s="36"/>
      <c r="K19" s="37"/>
      <c r="L19" s="38" t="s">
        <v>38</v>
      </c>
      <c r="M19" s="39"/>
      <c r="N19" s="19"/>
      <c r="O19" s="23"/>
      <c r="P19" s="24"/>
      <c r="Q19" s="24"/>
    </row>
    <row r="20" spans="1:17" ht="12.75" hidden="1">
      <c r="A20" s="16"/>
      <c r="B20" s="17"/>
      <c r="C20" s="18"/>
      <c r="D20" s="18"/>
      <c r="E20" s="18"/>
      <c r="F20" s="18"/>
      <c r="G20" s="19"/>
      <c r="H20" s="35" t="s">
        <v>39</v>
      </c>
      <c r="I20" s="36"/>
      <c r="J20" s="36"/>
      <c r="K20" s="37"/>
      <c r="L20" s="38" t="s">
        <v>40</v>
      </c>
      <c r="M20" s="39"/>
      <c r="N20" s="19"/>
      <c r="O20" s="23"/>
      <c r="P20" s="24"/>
      <c r="Q20" s="24"/>
    </row>
    <row r="21" spans="1:17" ht="12.75" hidden="1">
      <c r="A21" s="16"/>
      <c r="B21" s="17"/>
      <c r="C21" s="18"/>
      <c r="D21" s="18"/>
      <c r="E21" s="18"/>
      <c r="F21" s="18"/>
      <c r="G21" s="19"/>
      <c r="H21" s="35" t="s">
        <v>41</v>
      </c>
      <c r="I21" s="36"/>
      <c r="J21" s="36"/>
      <c r="K21" s="37"/>
      <c r="L21" s="38" t="s">
        <v>42</v>
      </c>
      <c r="M21" s="39"/>
      <c r="N21" s="19"/>
      <c r="O21" s="23"/>
      <c r="P21" s="24"/>
      <c r="Q21" s="24"/>
    </row>
    <row r="22" spans="1:17" ht="12.75" hidden="1">
      <c r="A22" s="16"/>
      <c r="B22" s="17"/>
      <c r="C22" s="18"/>
      <c r="D22" s="18"/>
      <c r="E22" s="18"/>
      <c r="F22" s="18"/>
      <c r="G22" s="19"/>
      <c r="H22" s="35" t="s">
        <v>43</v>
      </c>
      <c r="I22" s="36"/>
      <c r="J22" s="36"/>
      <c r="K22" s="37"/>
      <c r="L22" s="38" t="s">
        <v>44</v>
      </c>
      <c r="M22" s="39"/>
      <c r="N22" s="19"/>
      <c r="O22" s="23"/>
      <c r="P22" s="24"/>
      <c r="Q22" s="24"/>
    </row>
    <row r="23" spans="1:17" ht="12.75" hidden="1">
      <c r="A23" s="16"/>
      <c r="B23" s="17"/>
      <c r="C23" s="18"/>
      <c r="D23" s="18"/>
      <c r="E23" s="18"/>
      <c r="F23" s="18"/>
      <c r="G23" s="19"/>
      <c r="H23" s="35" t="s">
        <v>45</v>
      </c>
      <c r="I23" s="36"/>
      <c r="J23" s="36"/>
      <c r="K23" s="37"/>
      <c r="L23" s="38" t="s">
        <v>46</v>
      </c>
      <c r="M23" s="39"/>
      <c r="N23" s="19"/>
      <c r="O23" s="23"/>
      <c r="P23" s="24"/>
      <c r="Q23" s="24"/>
    </row>
    <row r="24" spans="8:12" ht="12.75" hidden="1">
      <c r="H24" s="35" t="s">
        <v>47</v>
      </c>
      <c r="L24" s="38" t="s">
        <v>48</v>
      </c>
    </row>
    <row r="25" spans="1:15" s="5" customFormat="1" ht="12.75">
      <c r="A25" s="44" t="s">
        <v>49</v>
      </c>
      <c r="B25" s="45" t="s">
        <v>50</v>
      </c>
      <c r="C25" s="46" t="s">
        <v>51</v>
      </c>
      <c r="D25" s="46" t="s">
        <v>52</v>
      </c>
      <c r="E25" s="46" t="s">
        <v>53</v>
      </c>
      <c r="F25" s="46" t="s">
        <v>54</v>
      </c>
      <c r="G25" s="47" t="s">
        <v>55</v>
      </c>
      <c r="H25" s="47" t="s">
        <v>56</v>
      </c>
      <c r="I25" s="47"/>
      <c r="J25" s="47"/>
      <c r="K25" s="48" t="s">
        <v>57</v>
      </c>
      <c r="L25" s="47" t="s">
        <v>58</v>
      </c>
      <c r="M25" s="49"/>
      <c r="N25" s="49"/>
      <c r="O25" s="49"/>
    </row>
    <row r="26" spans="1:12" ht="12.75">
      <c r="A26" s="1">
        <v>40544</v>
      </c>
      <c r="C26" s="3">
        <v>16.76</v>
      </c>
      <c r="D26" s="3">
        <v>3.18</v>
      </c>
      <c r="G26" s="50" t="s">
        <v>59</v>
      </c>
      <c r="H26" s="5" t="s">
        <v>13</v>
      </c>
      <c r="L26" s="7" t="s">
        <v>60</v>
      </c>
    </row>
    <row r="27" spans="1:12" ht="12.75">
      <c r="A27" s="1">
        <v>40544</v>
      </c>
      <c r="C27" s="3">
        <v>30</v>
      </c>
      <c r="H27" s="5" t="s">
        <v>5</v>
      </c>
      <c r="L27" s="7" t="s">
        <v>61</v>
      </c>
    </row>
    <row r="28" spans="1:13" ht="12.75">
      <c r="A28" s="51">
        <v>40549</v>
      </c>
      <c r="B28"/>
      <c r="C28" s="52">
        <v>9</v>
      </c>
      <c r="D28"/>
      <c r="E28"/>
      <c r="F28"/>
      <c r="G28"/>
      <c r="H28"/>
      <c r="I28"/>
      <c r="J28"/>
      <c r="K28"/>
      <c r="L28" t="s">
        <v>62</v>
      </c>
      <c r="M28"/>
    </row>
    <row r="29" spans="1:12" ht="12.75">
      <c r="A29" s="51">
        <v>40569</v>
      </c>
      <c r="B29"/>
      <c r="C29" s="52"/>
      <c r="D29" s="52"/>
      <c r="E29" s="52"/>
      <c r="F29" s="52"/>
      <c r="G29" t="s">
        <v>63</v>
      </c>
      <c r="H29" s="53"/>
      <c r="I29"/>
      <c r="J29"/>
      <c r="K29">
        <v>1</v>
      </c>
      <c r="L29" t="s">
        <v>64</v>
      </c>
    </row>
    <row r="30" spans="1:12" ht="12.75">
      <c r="A30" s="51">
        <v>40571</v>
      </c>
      <c r="B30"/>
      <c r="C30" s="52">
        <v>30</v>
      </c>
      <c r="D30" s="52">
        <v>5.7</v>
      </c>
      <c r="E30" s="52"/>
      <c r="F30" s="52"/>
      <c r="G30"/>
      <c r="H30" s="53" t="s">
        <v>32</v>
      </c>
      <c r="I30"/>
      <c r="J30"/>
      <c r="K30"/>
      <c r="L30" t="s">
        <v>65</v>
      </c>
    </row>
    <row r="31" spans="1:12" ht="12.75">
      <c r="A31" s="51">
        <v>40558</v>
      </c>
      <c r="B31"/>
      <c r="C31" s="52"/>
      <c r="D31" s="52"/>
      <c r="E31" s="52"/>
      <c r="F31" s="52"/>
      <c r="G31" t="s">
        <v>66</v>
      </c>
      <c r="H31" s="53"/>
      <c r="I31"/>
      <c r="J31"/>
      <c r="K31">
        <v>10</v>
      </c>
      <c r="L31" t="s">
        <v>67</v>
      </c>
    </row>
    <row r="32" spans="1:12" s="55" customFormat="1" ht="12.75">
      <c r="A32" s="51">
        <v>40571</v>
      </c>
      <c r="B32"/>
      <c r="C32" s="52">
        <v>30</v>
      </c>
      <c r="D32" s="4">
        <v>5.7</v>
      </c>
      <c r="E32" s="52"/>
      <c r="F32" s="52"/>
      <c r="G32"/>
      <c r="H32" s="53" t="s">
        <v>32</v>
      </c>
      <c r="I32"/>
      <c r="J32"/>
      <c r="K32"/>
      <c r="L32" s="54" t="s">
        <v>68</v>
      </c>
    </row>
    <row r="33" spans="8:12" ht="12.75">
      <c r="H33" s="56"/>
      <c r="L33" s="57"/>
    </row>
    <row r="34" spans="1:12" s="59" customFormat="1" ht="12.75">
      <c r="A34" s="58" t="s">
        <v>69</v>
      </c>
      <c r="B34" s="59">
        <f>SUM(B26:B33)</f>
        <v>0</v>
      </c>
      <c r="C34" s="60">
        <f>SUM(C26:C33)</f>
        <v>115.76</v>
      </c>
      <c r="D34" s="60">
        <f>SUM(D26:D33)</f>
        <v>14.58</v>
      </c>
      <c r="E34" s="60">
        <f>SUM(E26:E33)</f>
        <v>0</v>
      </c>
      <c r="F34" s="60">
        <f>SUM(F26:F33)</f>
        <v>0</v>
      </c>
      <c r="G34" s="59">
        <f>SUM(G26:G33)</f>
        <v>0</v>
      </c>
      <c r="H34" s="61">
        <f>SUM(H26:H33)</f>
        <v>0</v>
      </c>
      <c r="I34" s="59">
        <f>SUM(I26:I33)</f>
        <v>0</v>
      </c>
      <c r="J34" s="59">
        <f>SUM(J26:J33)</f>
        <v>0</v>
      </c>
      <c r="K34" s="59">
        <f>SUM(K26:K33)</f>
        <v>11</v>
      </c>
      <c r="L34" s="62"/>
    </row>
    <row r="35" spans="1:12" s="63" customFormat="1" ht="12.75">
      <c r="A35" s="51">
        <v>40575</v>
      </c>
      <c r="B35"/>
      <c r="C35" s="3">
        <v>16.76</v>
      </c>
      <c r="D35" s="3">
        <v>3.18</v>
      </c>
      <c r="E35" s="3"/>
      <c r="F35" s="3"/>
      <c r="G35" s="50" t="s">
        <v>59</v>
      </c>
      <c r="H35" s="5" t="s">
        <v>13</v>
      </c>
      <c r="I35" s="4"/>
      <c r="J35" s="4"/>
      <c r="K35" s="6"/>
      <c r="L35" s="7" t="s">
        <v>60</v>
      </c>
    </row>
    <row r="36" spans="1:256" ht="12.75">
      <c r="A36" s="51">
        <v>40575</v>
      </c>
      <c r="B36"/>
      <c r="C36" s="3">
        <v>30</v>
      </c>
      <c r="H36" s="5" t="s">
        <v>5</v>
      </c>
      <c r="L36" s="7" t="s">
        <v>61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51">
        <v>40575</v>
      </c>
      <c r="B37" s="55"/>
      <c r="C37" s="64"/>
      <c r="D37" s="64"/>
      <c r="E37" s="65">
        <v>480</v>
      </c>
      <c r="F37" s="64">
        <v>91.2</v>
      </c>
      <c r="G37" s="55" t="s">
        <v>70</v>
      </c>
      <c r="H37" s="66" t="s">
        <v>32</v>
      </c>
      <c r="I37" s="55"/>
      <c r="J37" s="55"/>
      <c r="K37" s="55"/>
      <c r="L37" s="55" t="s">
        <v>71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51">
        <v>40575</v>
      </c>
      <c r="B38" s="55"/>
      <c r="C38" s="64"/>
      <c r="D38" s="64"/>
      <c r="E38" s="65">
        <v>600</v>
      </c>
      <c r="F38" s="64">
        <v>114</v>
      </c>
      <c r="G38" s="55" t="s">
        <v>70</v>
      </c>
      <c r="H38" s="66" t="s">
        <v>32</v>
      </c>
      <c r="I38" s="55"/>
      <c r="J38" s="55"/>
      <c r="K38" s="55"/>
      <c r="L38" s="55" t="s">
        <v>72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51">
        <v>40576</v>
      </c>
      <c r="B39"/>
      <c r="C39" s="52">
        <v>24.37</v>
      </c>
      <c r="D39" s="52">
        <v>4.63</v>
      </c>
      <c r="E39"/>
      <c r="F39"/>
      <c r="G39"/>
      <c r="H39"/>
      <c r="I39"/>
      <c r="J39"/>
      <c r="K39"/>
      <c r="L39" t="s">
        <v>73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51">
        <v>40576</v>
      </c>
      <c r="B40"/>
      <c r="C40" s="52">
        <v>24.27</v>
      </c>
      <c r="D40" s="52">
        <v>4.63</v>
      </c>
      <c r="E40"/>
      <c r="F40"/>
      <c r="G40"/>
      <c r="H40"/>
      <c r="I40"/>
      <c r="J40"/>
      <c r="K40"/>
      <c r="L40" t="s">
        <v>74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51">
        <v>40584</v>
      </c>
      <c r="B41"/>
      <c r="C41" s="52">
        <v>82.35</v>
      </c>
      <c r="D41" s="52">
        <v>15.65</v>
      </c>
      <c r="E41" s="52"/>
      <c r="F41" s="52"/>
      <c r="G41"/>
      <c r="H41" s="53"/>
      <c r="I41"/>
      <c r="J41"/>
      <c r="K41"/>
      <c r="L41" s="54" t="s">
        <v>75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2" s="63" customFormat="1" ht="12.75">
      <c r="A42" s="51">
        <v>40586</v>
      </c>
      <c r="B42"/>
      <c r="C42" s="52"/>
      <c r="D42" s="52"/>
      <c r="E42" s="52"/>
      <c r="F42" s="52"/>
      <c r="G42" t="s">
        <v>70</v>
      </c>
      <c r="H42" s="53"/>
      <c r="I42"/>
      <c r="J42"/>
      <c r="K42">
        <v>1</v>
      </c>
      <c r="L42" t="s">
        <v>76</v>
      </c>
    </row>
    <row r="43" spans="1:12" s="63" customFormat="1" ht="12.75">
      <c r="A43" s="51">
        <v>40589</v>
      </c>
      <c r="B43"/>
      <c r="C43" s="52"/>
      <c r="D43" s="52"/>
      <c r="E43" s="52"/>
      <c r="F43" s="52"/>
      <c r="G43" t="s">
        <v>70</v>
      </c>
      <c r="H43" s="53"/>
      <c r="I43"/>
      <c r="J43"/>
      <c r="K43">
        <v>0.5</v>
      </c>
      <c r="L43" s="67" t="s">
        <v>77</v>
      </c>
    </row>
    <row r="44" spans="1:12" s="63" customFormat="1" ht="12.75">
      <c r="A44" s="51">
        <v>40590</v>
      </c>
      <c r="B44"/>
      <c r="C44" s="52">
        <v>32.62</v>
      </c>
      <c r="D44" s="52">
        <v>5.38</v>
      </c>
      <c r="E44" s="52"/>
      <c r="F44" s="52"/>
      <c r="G44" t="s">
        <v>78</v>
      </c>
      <c r="H44" s="53" t="s">
        <v>32</v>
      </c>
      <c r="I44"/>
      <c r="J44"/>
      <c r="K44"/>
      <c r="L44" t="s">
        <v>79</v>
      </c>
    </row>
    <row r="45" spans="1:12" s="63" customFormat="1" ht="12.75">
      <c r="A45" s="51">
        <v>40594</v>
      </c>
      <c r="B45"/>
      <c r="C45" s="52"/>
      <c r="D45" s="52"/>
      <c r="E45" s="52"/>
      <c r="F45" s="52"/>
      <c r="G45"/>
      <c r="H45" s="53"/>
      <c r="I45"/>
      <c r="J45"/>
      <c r="K45">
        <v>1</v>
      </c>
      <c r="L45" t="s">
        <v>80</v>
      </c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2:8" ht="12.75">
      <c r="B49" s="68"/>
      <c r="C49" s="69"/>
      <c r="G49" s="70"/>
      <c r="H49" s="66"/>
    </row>
    <row r="50" spans="7:8" ht="12.75">
      <c r="G50" s="70"/>
      <c r="H50" s="66"/>
    </row>
    <row r="51" spans="7:8" ht="12.75">
      <c r="G51" s="55"/>
      <c r="H51" s="66"/>
    </row>
    <row r="52" spans="1:12" s="59" customFormat="1" ht="12.75">
      <c r="A52" s="58" t="s">
        <v>81</v>
      </c>
      <c r="B52" s="59">
        <f>SUM(B35:B51)</f>
        <v>0</v>
      </c>
      <c r="C52" s="60">
        <f>SUM(C35:C51)</f>
        <v>210.37</v>
      </c>
      <c r="D52" s="60">
        <f>SUM(D35:D51)</f>
        <v>33.47</v>
      </c>
      <c r="E52" s="60">
        <f>SUM(E35:E51)</f>
        <v>1080</v>
      </c>
      <c r="F52" s="60">
        <f>SUM(F35:F51)</f>
        <v>205.2</v>
      </c>
      <c r="G52" s="59">
        <f>SUM(G35:G51)</f>
        <v>0</v>
      </c>
      <c r="H52" s="61">
        <f>SUM(H35:H51)</f>
        <v>0</v>
      </c>
      <c r="I52" s="59">
        <f>SUM(I35:I51)</f>
        <v>0</v>
      </c>
      <c r="J52" s="59">
        <f>SUM(J35:J51)</f>
        <v>0</v>
      </c>
      <c r="K52" s="59">
        <f>SUM(K35:K51)</f>
        <v>2.5</v>
      </c>
      <c r="L52" s="62"/>
    </row>
    <row r="53" spans="1:12" s="63" customFormat="1" ht="12.75">
      <c r="A53" s="51">
        <v>40603</v>
      </c>
      <c r="B53"/>
      <c r="C53" s="3">
        <v>16.76</v>
      </c>
      <c r="D53" s="3">
        <v>3.18</v>
      </c>
      <c r="E53" s="3"/>
      <c r="F53" s="3"/>
      <c r="G53" s="50" t="s">
        <v>59</v>
      </c>
      <c r="H53" s="5" t="s">
        <v>13</v>
      </c>
      <c r="I53" s="4"/>
      <c r="J53" s="4"/>
      <c r="K53" s="6"/>
      <c r="L53" s="7" t="s">
        <v>60</v>
      </c>
    </row>
    <row r="54" spans="1:12" ht="12.75">
      <c r="A54" s="51">
        <v>40603</v>
      </c>
      <c r="B54"/>
      <c r="C54" s="3">
        <v>30</v>
      </c>
      <c r="H54" s="5" t="s">
        <v>5</v>
      </c>
      <c r="L54" s="7" t="s">
        <v>61</v>
      </c>
    </row>
    <row r="55" spans="1:12" ht="12.75">
      <c r="A55" s="51">
        <v>40603</v>
      </c>
      <c r="B55"/>
      <c r="C55" s="52">
        <v>24.37</v>
      </c>
      <c r="D55" s="52">
        <v>4.63</v>
      </c>
      <c r="L55" t="s">
        <v>82</v>
      </c>
    </row>
    <row r="56" spans="1:12" ht="12.75">
      <c r="A56" s="51">
        <v>40610</v>
      </c>
      <c r="B56"/>
      <c r="C56" s="52">
        <v>7.56</v>
      </c>
      <c r="D56" s="3">
        <v>1.44</v>
      </c>
      <c r="L56" t="s">
        <v>83</v>
      </c>
    </row>
    <row r="57" spans="1:12" ht="12.75">
      <c r="A57" s="51">
        <v>40611</v>
      </c>
      <c r="B57"/>
      <c r="C57" s="52">
        <v>7.56</v>
      </c>
      <c r="D57" s="3">
        <v>1.44</v>
      </c>
      <c r="L57" t="s">
        <v>84</v>
      </c>
    </row>
    <row r="58" spans="1:12" ht="12.75">
      <c r="A58" s="51">
        <v>40611</v>
      </c>
      <c r="B58"/>
      <c r="C58" s="52">
        <v>16.81</v>
      </c>
      <c r="D58" s="3">
        <v>3.19</v>
      </c>
      <c r="L58" t="s">
        <v>85</v>
      </c>
    </row>
    <row r="59" spans="1:12" ht="12.75">
      <c r="A59" s="51">
        <v>40606</v>
      </c>
      <c r="B59"/>
      <c r="C59" s="52"/>
      <c r="D59" s="52"/>
      <c r="E59" s="52"/>
      <c r="F59" s="52"/>
      <c r="G59"/>
      <c r="H59" s="53" t="s">
        <v>70</v>
      </c>
      <c r="I59"/>
      <c r="J59"/>
      <c r="K59">
        <v>0.5</v>
      </c>
      <c r="L59" t="s">
        <v>86</v>
      </c>
    </row>
    <row r="60" spans="1:12" ht="12.75">
      <c r="A60" s="51">
        <v>40610</v>
      </c>
      <c r="B60"/>
      <c r="C60" s="52">
        <v>53</v>
      </c>
      <c r="D60" s="52"/>
      <c r="E60" s="52"/>
      <c r="F60" s="52"/>
      <c r="G60"/>
      <c r="H60" s="53"/>
      <c r="I60"/>
      <c r="J60"/>
      <c r="K60"/>
      <c r="L60" s="54" t="s">
        <v>87</v>
      </c>
    </row>
    <row r="61" spans="1:12" ht="12.75">
      <c r="A61" s="51">
        <v>40616</v>
      </c>
      <c r="B61"/>
      <c r="C61" s="52"/>
      <c r="D61" s="52">
        <v>23.37</v>
      </c>
      <c r="E61" s="52"/>
      <c r="F61" s="52"/>
      <c r="G61"/>
      <c r="H61" s="53"/>
      <c r="I61"/>
      <c r="J61"/>
      <c r="K61"/>
      <c r="L61" t="s">
        <v>88</v>
      </c>
    </row>
    <row r="62" spans="1:12" ht="12.75">
      <c r="A62" s="51">
        <v>40616</v>
      </c>
      <c r="B62"/>
      <c r="C62" s="52"/>
      <c r="D62" s="52"/>
      <c r="E62" s="52"/>
      <c r="F62" s="52"/>
      <c r="G62"/>
      <c r="H62" s="53" t="s">
        <v>3</v>
      </c>
      <c r="I62"/>
      <c r="J62"/>
      <c r="K62">
        <v>10</v>
      </c>
      <c r="L62" t="s">
        <v>89</v>
      </c>
    </row>
    <row r="63" spans="1:12" ht="12.75">
      <c r="A63" s="51">
        <v>40623</v>
      </c>
      <c r="B63"/>
      <c r="C63" s="52"/>
      <c r="D63" s="52"/>
      <c r="E63" s="52"/>
      <c r="F63" s="52"/>
      <c r="G63"/>
      <c r="H63" s="53" t="s">
        <v>70</v>
      </c>
      <c r="I63"/>
      <c r="J63"/>
      <c r="K63">
        <v>2</v>
      </c>
      <c r="L63" t="s">
        <v>90</v>
      </c>
    </row>
    <row r="64" spans="1:12" ht="12.75">
      <c r="A64" s="51">
        <v>40623</v>
      </c>
      <c r="B64"/>
      <c r="C64" s="52"/>
      <c r="D64" s="52"/>
      <c r="E64" s="52"/>
      <c r="F64" s="52"/>
      <c r="G64"/>
      <c r="H64" s="53" t="s">
        <v>91</v>
      </c>
      <c r="I64"/>
      <c r="J64"/>
      <c r="K64">
        <v>1</v>
      </c>
      <c r="L64" t="s">
        <v>92</v>
      </c>
    </row>
    <row r="65" spans="1:12" ht="12.75">
      <c r="A65" s="51">
        <v>40618</v>
      </c>
      <c r="B65"/>
      <c r="C65" s="52"/>
      <c r="D65" s="52"/>
      <c r="E65" s="52"/>
      <c r="F65" s="52"/>
      <c r="G65"/>
      <c r="H65" s="53" t="s">
        <v>70</v>
      </c>
      <c r="I65"/>
      <c r="J65"/>
      <c r="K65">
        <v>1</v>
      </c>
      <c r="L65" t="s">
        <v>93</v>
      </c>
    </row>
    <row r="66" spans="1:12" ht="12.75">
      <c r="A66" s="51">
        <v>40627</v>
      </c>
      <c r="B66"/>
      <c r="C66" s="52">
        <v>14.85</v>
      </c>
      <c r="D66" s="52">
        <v>2.83</v>
      </c>
      <c r="E66" s="52"/>
      <c r="F66" s="52"/>
      <c r="G66" t="s">
        <v>94</v>
      </c>
      <c r="H66" s="53" t="s">
        <v>32</v>
      </c>
      <c r="I66"/>
      <c r="J66"/>
      <c r="K66"/>
      <c r="L66" s="54" t="s">
        <v>95</v>
      </c>
    </row>
    <row r="67" spans="1:12" ht="12.75">
      <c r="A67" s="71">
        <v>40627</v>
      </c>
      <c r="B67" s="55"/>
      <c r="C67" s="64"/>
      <c r="D67" s="64"/>
      <c r="E67" s="65">
        <v>600</v>
      </c>
      <c r="F67" s="64">
        <v>114</v>
      </c>
      <c r="G67" s="55" t="s">
        <v>70</v>
      </c>
      <c r="H67" s="66" t="s">
        <v>32</v>
      </c>
      <c r="I67" s="55"/>
      <c r="J67" s="55"/>
      <c r="K67" s="55"/>
      <c r="L67" s="55" t="s">
        <v>96</v>
      </c>
    </row>
    <row r="68" spans="1:12" ht="12.75">
      <c r="A68" s="51">
        <v>40633</v>
      </c>
      <c r="B68"/>
      <c r="C68" s="52">
        <v>23.11</v>
      </c>
      <c r="D68" s="52">
        <v>3.39</v>
      </c>
      <c r="E68" s="52"/>
      <c r="F68" s="52"/>
      <c r="G68" t="s">
        <v>97</v>
      </c>
      <c r="H68" s="53"/>
      <c r="I68"/>
      <c r="J68"/>
      <c r="K68"/>
      <c r="L68" t="s">
        <v>98</v>
      </c>
    </row>
    <row r="69" spans="1:12" ht="12.75">
      <c r="A69" s="51">
        <v>40632</v>
      </c>
      <c r="B69"/>
      <c r="C69"/>
      <c r="D69"/>
      <c r="E69" s="52"/>
      <c r="F69" s="52"/>
      <c r="G69"/>
      <c r="H69" s="53" t="s">
        <v>99</v>
      </c>
      <c r="I69"/>
      <c r="J69"/>
      <c r="K69">
        <v>1</v>
      </c>
      <c r="L69" t="s">
        <v>100</v>
      </c>
    </row>
    <row r="70" spans="1:12" ht="12.75">
      <c r="A70" s="51">
        <v>40619</v>
      </c>
      <c r="B70"/>
      <c r="C70" s="52">
        <v>51</v>
      </c>
      <c r="D70"/>
      <c r="E70" s="52"/>
      <c r="F70" s="52"/>
      <c r="G70"/>
      <c r="H70" s="53" t="s">
        <v>32</v>
      </c>
      <c r="I70"/>
      <c r="J70"/>
      <c r="K70"/>
      <c r="L70" t="s">
        <v>101</v>
      </c>
    </row>
    <row r="71" spans="1:12" ht="12.75">
      <c r="A71" s="72">
        <v>40632</v>
      </c>
      <c r="C71" s="52">
        <v>24.36</v>
      </c>
      <c r="D71" s="52">
        <v>4.64</v>
      </c>
      <c r="H71" s="5" t="s">
        <v>99</v>
      </c>
      <c r="L71" s="7" t="s">
        <v>102</v>
      </c>
    </row>
    <row r="72" spans="1:12" s="59" customFormat="1" ht="12.75">
      <c r="A72" s="73" t="s">
        <v>103</v>
      </c>
      <c r="B72" s="59">
        <f>SUM(B54:B71)</f>
        <v>0</v>
      </c>
      <c r="C72" s="60">
        <f>SUM(C54:C71)</f>
        <v>252.62</v>
      </c>
      <c r="D72" s="60">
        <f>SUM(D54:D71)</f>
        <v>44.93000000000001</v>
      </c>
      <c r="E72" s="60">
        <f>SUM(E54:E71)</f>
        <v>600</v>
      </c>
      <c r="F72" s="60">
        <f>SUM(F54:F71)</f>
        <v>114</v>
      </c>
      <c r="G72" s="59">
        <f>SUM(G54:G71)</f>
        <v>0</v>
      </c>
      <c r="H72" s="61">
        <f>SUM(H54:H71)</f>
        <v>0</v>
      </c>
      <c r="I72" s="59">
        <f>SUM(I54:I71)</f>
        <v>0</v>
      </c>
      <c r="J72" s="59">
        <f>SUM(J54:J71)</f>
        <v>0</v>
      </c>
      <c r="K72" s="59">
        <f>SUM(K54:K71)</f>
        <v>15.5</v>
      </c>
      <c r="L72" s="62"/>
    </row>
    <row r="73" spans="1:12" s="74" customFormat="1" ht="12.75">
      <c r="A73" s="51">
        <v>40634</v>
      </c>
      <c r="B73"/>
      <c r="C73" s="3">
        <v>16.76</v>
      </c>
      <c r="D73" s="3">
        <v>3.18</v>
      </c>
      <c r="E73" s="3"/>
      <c r="F73" s="3"/>
      <c r="G73" s="50" t="s">
        <v>59</v>
      </c>
      <c r="H73" s="5" t="s">
        <v>13</v>
      </c>
      <c r="I73" s="4"/>
      <c r="J73" s="4"/>
      <c r="K73" s="6"/>
      <c r="L73" s="7" t="s">
        <v>60</v>
      </c>
    </row>
    <row r="74" spans="1:12" s="63" customFormat="1" ht="12.75">
      <c r="A74" s="51">
        <v>40634</v>
      </c>
      <c r="B74"/>
      <c r="C74" s="3">
        <v>30</v>
      </c>
      <c r="D74" s="3"/>
      <c r="E74" s="3"/>
      <c r="F74" s="3"/>
      <c r="G74" s="4"/>
      <c r="H74" s="5" t="s">
        <v>5</v>
      </c>
      <c r="I74" s="4"/>
      <c r="J74" s="4"/>
      <c r="K74" s="6"/>
      <c r="L74" s="7" t="s">
        <v>61</v>
      </c>
    </row>
    <row r="75" spans="1:17" s="63" customFormat="1" ht="12.75" customHeight="1">
      <c r="A75" s="51">
        <v>40634</v>
      </c>
      <c r="B75"/>
      <c r="C75" s="3">
        <v>101.68</v>
      </c>
      <c r="D75" s="3">
        <v>19.32</v>
      </c>
      <c r="E75" s="3"/>
      <c r="F75" s="3"/>
      <c r="G75" s="4"/>
      <c r="H75" s="5"/>
      <c r="I75" s="4"/>
      <c r="J75" s="4"/>
      <c r="K75" s="6"/>
      <c r="L75" s="54" t="s">
        <v>104</v>
      </c>
      <c r="M75" s="54"/>
      <c r="N75" s="54"/>
      <c r="O75" s="54"/>
      <c r="P75" s="75">
        <v>40634.72777777778</v>
      </c>
      <c r="Q75" s="76">
        <v>121</v>
      </c>
    </row>
    <row r="76" spans="1:12" ht="12.75">
      <c r="A76" s="51">
        <v>40641</v>
      </c>
      <c r="B76"/>
      <c r="C76" s="52"/>
      <c r="D76" s="52"/>
      <c r="E76" s="52"/>
      <c r="F76" s="52"/>
      <c r="G76"/>
      <c r="H76" s="53" t="s">
        <v>91</v>
      </c>
      <c r="I76"/>
      <c r="J76"/>
      <c r="K76">
        <v>0.5</v>
      </c>
      <c r="L76" t="s">
        <v>105</v>
      </c>
    </row>
    <row r="77" spans="1:12" ht="12.75">
      <c r="A77" s="51">
        <v>40638</v>
      </c>
      <c r="B77"/>
      <c r="C77" s="52"/>
      <c r="D77" s="52"/>
      <c r="E77" s="52"/>
      <c r="F77" s="52"/>
      <c r="G77"/>
      <c r="H77" s="53" t="s">
        <v>106</v>
      </c>
      <c r="I77"/>
      <c r="J77"/>
      <c r="K77">
        <v>1</v>
      </c>
      <c r="L77" t="s">
        <v>107</v>
      </c>
    </row>
    <row r="78" spans="1:12" ht="12.75">
      <c r="A78" s="51">
        <v>40647</v>
      </c>
      <c r="B78"/>
      <c r="C78" s="52"/>
      <c r="D78" s="52"/>
      <c r="E78" s="52"/>
      <c r="F78" s="52"/>
      <c r="G78"/>
      <c r="H78" s="53" t="s">
        <v>106</v>
      </c>
      <c r="I78"/>
      <c r="J78"/>
      <c r="K78">
        <v>2</v>
      </c>
      <c r="L78" t="s">
        <v>108</v>
      </c>
    </row>
    <row r="79" spans="1:12" ht="12.75">
      <c r="A79" s="51">
        <v>40652</v>
      </c>
      <c r="B79"/>
      <c r="C79" s="52"/>
      <c r="D79" s="52"/>
      <c r="E79" s="52"/>
      <c r="F79" s="52"/>
      <c r="G79"/>
      <c r="H79" s="53" t="s">
        <v>106</v>
      </c>
      <c r="I79"/>
      <c r="J79"/>
      <c r="K79">
        <v>1</v>
      </c>
      <c r="L79" t="s">
        <v>109</v>
      </c>
    </row>
    <row r="80" spans="1:12" ht="12.75">
      <c r="A80" s="71">
        <v>40644</v>
      </c>
      <c r="B80" s="55"/>
      <c r="C80" s="64"/>
      <c r="D80" s="64"/>
      <c r="E80" s="77">
        <v>390</v>
      </c>
      <c r="F80" s="77">
        <v>74.1</v>
      </c>
      <c r="G80" s="55" t="s">
        <v>110</v>
      </c>
      <c r="H80" s="66" t="s">
        <v>32</v>
      </c>
      <c r="I80" s="55"/>
      <c r="J80" s="55"/>
      <c r="K80" s="55"/>
      <c r="L80" s="55" t="s">
        <v>111</v>
      </c>
    </row>
    <row r="81" spans="1:12" ht="12.75">
      <c r="A81" s="51">
        <v>40644</v>
      </c>
      <c r="B81"/>
      <c r="C81" s="52"/>
      <c r="D81"/>
      <c r="E81" s="52">
        <v>330</v>
      </c>
      <c r="F81" s="52">
        <v>62.7</v>
      </c>
      <c r="G81"/>
      <c r="H81" s="53" t="s">
        <v>32</v>
      </c>
      <c r="I81"/>
      <c r="J81"/>
      <c r="K81"/>
      <c r="L81" t="s">
        <v>112</v>
      </c>
    </row>
    <row r="82" spans="1:256" ht="12.75">
      <c r="A82" s="51">
        <v>40655</v>
      </c>
      <c r="B82"/>
      <c r="C82"/>
      <c r="D82"/>
      <c r="E82"/>
      <c r="F82"/>
      <c r="G82"/>
      <c r="H82" t="s">
        <v>70</v>
      </c>
      <c r="I82"/>
      <c r="J82"/>
      <c r="K82">
        <v>3</v>
      </c>
      <c r="L82" t="s">
        <v>113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12" ht="12.75">
      <c r="A83" s="51">
        <v>40656</v>
      </c>
      <c r="B83"/>
      <c r="C83"/>
      <c r="D83"/>
      <c r="E83"/>
      <c r="F83"/>
      <c r="G83"/>
      <c r="H83" t="s">
        <v>70</v>
      </c>
      <c r="I83"/>
      <c r="J83"/>
      <c r="K83">
        <v>4</v>
      </c>
      <c r="L83" t="s">
        <v>113</v>
      </c>
    </row>
    <row r="84" spans="1:14" ht="12.75" customHeight="1">
      <c r="A84" s="51">
        <v>40659</v>
      </c>
      <c r="B84"/>
      <c r="C84">
        <v>24.36</v>
      </c>
      <c r="D84">
        <v>4.64</v>
      </c>
      <c r="E84"/>
      <c r="F84"/>
      <c r="G84"/>
      <c r="H84"/>
      <c r="I84"/>
      <c r="J84"/>
      <c r="K84"/>
      <c r="L84" s="54" t="s">
        <v>114</v>
      </c>
      <c r="M84" s="54"/>
      <c r="N84" s="75">
        <v>40659.84097222223</v>
      </c>
    </row>
    <row r="85" spans="1:12" ht="12.75">
      <c r="A85" s="51">
        <v>40662</v>
      </c>
      <c r="B85"/>
      <c r="C85"/>
      <c r="D85"/>
      <c r="E85"/>
      <c r="F85"/>
      <c r="G85"/>
      <c r="H85" t="s">
        <v>70</v>
      </c>
      <c r="I85"/>
      <c r="J85"/>
      <c r="K85">
        <v>1</v>
      </c>
      <c r="L85" t="s">
        <v>115</v>
      </c>
    </row>
    <row r="86" spans="1:12" ht="12.75">
      <c r="A86" s="51">
        <v>40659</v>
      </c>
      <c r="B86">
        <v>55</v>
      </c>
      <c r="C86" s="52">
        <f>55*0.19</f>
        <v>10.45</v>
      </c>
      <c r="D86"/>
      <c r="E86"/>
      <c r="F86"/>
      <c r="G86"/>
      <c r="H86" t="s">
        <v>116</v>
      </c>
      <c r="I86"/>
      <c r="J86"/>
      <c r="K86">
        <v>2</v>
      </c>
      <c r="L86" t="s">
        <v>117</v>
      </c>
    </row>
    <row r="87" spans="1:12" s="55" customFormat="1" ht="12.75">
      <c r="A87" s="51">
        <v>40660</v>
      </c>
      <c r="B87"/>
      <c r="C87">
        <v>112</v>
      </c>
      <c r="D87"/>
      <c r="E87"/>
      <c r="F87"/>
      <c r="G87"/>
      <c r="H87" t="s">
        <v>118</v>
      </c>
      <c r="I87"/>
      <c r="J87"/>
      <c r="K87"/>
      <c r="L87" t="s">
        <v>119</v>
      </c>
    </row>
    <row r="88" spans="1:12" s="55" customFormat="1" ht="12.75">
      <c r="A88" s="51"/>
      <c r="B88"/>
      <c r="C88"/>
      <c r="D88"/>
      <c r="E88"/>
      <c r="F88"/>
      <c r="G88"/>
      <c r="H88"/>
      <c r="I88"/>
      <c r="J88"/>
      <c r="K88"/>
      <c r="L88"/>
    </row>
    <row r="89" spans="1:12" s="59" customFormat="1" ht="12.75">
      <c r="A89" s="58" t="s">
        <v>120</v>
      </c>
      <c r="B89" s="59">
        <f>SUM(B73:B87)</f>
        <v>55</v>
      </c>
      <c r="C89" s="60">
        <f>SUM(C73:C87)</f>
        <v>295.25</v>
      </c>
      <c r="D89" s="60">
        <f>SUM(D73:D87)</f>
        <v>27.14</v>
      </c>
      <c r="E89" s="60">
        <f>SUM(E73:E87)</f>
        <v>720</v>
      </c>
      <c r="F89" s="60">
        <f>SUM(F73:F87)</f>
        <v>136.8</v>
      </c>
      <c r="G89" s="59">
        <f>SUM(G73:G87)</f>
        <v>0</v>
      </c>
      <c r="H89" s="61">
        <f>SUM(H73:H87)</f>
        <v>0</v>
      </c>
      <c r="I89" s="59">
        <f>SUM(I73:I87)</f>
        <v>0</v>
      </c>
      <c r="J89" s="59">
        <f>SUM(J73:J87)</f>
        <v>0</v>
      </c>
      <c r="K89" s="59">
        <f>SUM(K73:K87)</f>
        <v>14.5</v>
      </c>
      <c r="L89" s="62"/>
    </row>
    <row r="90" spans="1:12" ht="12.75">
      <c r="A90" s="51">
        <v>40664</v>
      </c>
      <c r="B90"/>
      <c r="C90" s="3">
        <v>16.76</v>
      </c>
      <c r="D90" s="3">
        <v>3.18</v>
      </c>
      <c r="G90" s="50" t="s">
        <v>59</v>
      </c>
      <c r="H90" s="5" t="s">
        <v>13</v>
      </c>
      <c r="L90" s="7" t="s">
        <v>60</v>
      </c>
    </row>
    <row r="91" spans="1:12" s="63" customFormat="1" ht="12.75">
      <c r="A91" s="51">
        <v>40664</v>
      </c>
      <c r="B91"/>
      <c r="C91" s="3">
        <v>30</v>
      </c>
      <c r="D91" s="3"/>
      <c r="E91" s="3"/>
      <c r="F91" s="3"/>
      <c r="G91" s="4"/>
      <c r="H91" s="5" t="s">
        <v>5</v>
      </c>
      <c r="I91" s="4"/>
      <c r="J91" s="4"/>
      <c r="K91" s="6"/>
      <c r="L91" s="7" t="s">
        <v>61</v>
      </c>
    </row>
    <row r="92" spans="1:13" s="63" customFormat="1" ht="12.75">
      <c r="A92" s="51">
        <v>40665</v>
      </c>
      <c r="B92"/>
      <c r="C92" s="3">
        <v>48.72</v>
      </c>
      <c r="D92" s="3">
        <v>9.28</v>
      </c>
      <c r="E92" s="3"/>
      <c r="F92" s="3"/>
      <c r="G92" s="4"/>
      <c r="H92" s="5"/>
      <c r="I92" s="4"/>
      <c r="J92" s="4"/>
      <c r="K92" s="6"/>
      <c r="L92" s="54" t="s">
        <v>121</v>
      </c>
      <c r="M92"/>
    </row>
    <row r="93" spans="1:13" s="63" customFormat="1" ht="12.75">
      <c r="A93" s="51">
        <v>40666</v>
      </c>
      <c r="B93"/>
      <c r="C93" s="3"/>
      <c r="D93" s="78">
        <v>31.35</v>
      </c>
      <c r="E93" s="3"/>
      <c r="F93" s="3"/>
      <c r="G93" s="4"/>
      <c r="H93" s="5"/>
      <c r="I93" s="4"/>
      <c r="J93" s="4"/>
      <c r="K93" s="6"/>
      <c r="L93" s="79" t="s">
        <v>122</v>
      </c>
      <c r="M93"/>
    </row>
    <row r="94" spans="1:13" s="63" customFormat="1" ht="12.75">
      <c r="A94" s="51">
        <v>40667</v>
      </c>
      <c r="B94"/>
      <c r="C94" s="3">
        <v>24.36</v>
      </c>
      <c r="D94" s="3">
        <v>4.64</v>
      </c>
      <c r="E94" s="3"/>
      <c r="F94" s="3"/>
      <c r="G94" s="4"/>
      <c r="H94" s="5"/>
      <c r="I94" s="4"/>
      <c r="J94" s="4"/>
      <c r="K94" s="6"/>
      <c r="L94" s="54" t="s">
        <v>123</v>
      </c>
      <c r="M94"/>
    </row>
    <row r="95" spans="1:12" s="63" customFormat="1" ht="12.75">
      <c r="A95" s="71">
        <v>40677</v>
      </c>
      <c r="B95" s="55"/>
      <c r="C95" s="64"/>
      <c r="D95" s="64"/>
      <c r="E95" s="4">
        <v>750</v>
      </c>
      <c r="F95" s="80">
        <v>142.5</v>
      </c>
      <c r="G95" s="80">
        <v>142.5</v>
      </c>
      <c r="H95" s="66" t="s">
        <v>32</v>
      </c>
      <c r="I95" s="55"/>
      <c r="J95" s="55"/>
      <c r="K95" s="55"/>
      <c r="L95" s="55" t="s">
        <v>124</v>
      </c>
    </row>
    <row r="96" spans="1:12" s="63" customFormat="1" ht="12.75">
      <c r="A96" s="71">
        <v>40677</v>
      </c>
      <c r="B96" s="55"/>
      <c r="C96" s="64">
        <v>25.47</v>
      </c>
      <c r="D96" s="64">
        <v>1.63</v>
      </c>
      <c r="E96" s="81"/>
      <c r="F96" s="80"/>
      <c r="G96" s="80"/>
      <c r="H96" s="66"/>
      <c r="I96" s="55"/>
      <c r="J96" s="55"/>
      <c r="K96" s="55"/>
      <c r="L96" s="55" t="s">
        <v>125</v>
      </c>
    </row>
    <row r="97" spans="1:12" s="82" customFormat="1" ht="12.75">
      <c r="A97" s="51">
        <v>40678</v>
      </c>
      <c r="B97"/>
      <c r="C97" s="52"/>
      <c r="D97" s="52"/>
      <c r="E97" s="52"/>
      <c r="F97" s="52"/>
      <c r="G97"/>
      <c r="H97" s="53"/>
      <c r="I97"/>
      <c r="J97"/>
      <c r="K97">
        <v>4</v>
      </c>
      <c r="L97" t="s">
        <v>126</v>
      </c>
    </row>
    <row r="98" spans="1:12" s="55" customFormat="1" ht="12.75">
      <c r="A98" s="51">
        <v>40687</v>
      </c>
      <c r="B98"/>
      <c r="C98" s="54">
        <v>28.42</v>
      </c>
      <c r="D98" s="52"/>
      <c r="E98" s="52"/>
      <c r="F98" s="52"/>
      <c r="G98"/>
      <c r="H98"/>
      <c r="I98"/>
      <c r="J98"/>
      <c r="K98"/>
      <c r="L98" t="s">
        <v>127</v>
      </c>
    </row>
    <row r="99" spans="1:12" ht="12.75">
      <c r="A99" s="51">
        <v>40681</v>
      </c>
      <c r="B99"/>
      <c r="C99" s="83">
        <v>33.57</v>
      </c>
      <c r="D99" s="83">
        <v>6.38</v>
      </c>
      <c r="E99" s="52"/>
      <c r="F99" s="52"/>
      <c r="G99"/>
      <c r="H99" s="53"/>
      <c r="I99"/>
      <c r="J99"/>
      <c r="K99"/>
      <c r="L99" t="s">
        <v>128</v>
      </c>
    </row>
    <row r="100" spans="1:12" ht="12.75">
      <c r="A100" s="51">
        <v>40681</v>
      </c>
      <c r="B100">
        <v>55</v>
      </c>
      <c r="C100" s="52">
        <f>55*0.19</f>
        <v>10.45</v>
      </c>
      <c r="D100" s="52"/>
      <c r="E100" s="52"/>
      <c r="F100" s="52"/>
      <c r="G100"/>
      <c r="H100" s="53"/>
      <c r="I100"/>
      <c r="J100"/>
      <c r="K100"/>
      <c r="L100" t="s">
        <v>129</v>
      </c>
    </row>
    <row r="101" spans="1:12" ht="12.75">
      <c r="A101" s="51">
        <v>40693</v>
      </c>
      <c r="B101"/>
      <c r="C101" s="52"/>
      <c r="D101" s="52"/>
      <c r="E101" s="52"/>
      <c r="F101" s="52"/>
      <c r="G101"/>
      <c r="H101" s="53"/>
      <c r="I101"/>
      <c r="J101"/>
      <c r="K101">
        <v>1</v>
      </c>
      <c r="L101" t="s">
        <v>130</v>
      </c>
    </row>
    <row r="102" spans="1:12" s="59" customFormat="1" ht="12.75">
      <c r="A102" s="58" t="s">
        <v>131</v>
      </c>
      <c r="B102" s="59">
        <f>SUM(B90:B101)</f>
        <v>55</v>
      </c>
      <c r="C102" s="60">
        <f>SUM(C90:C101)</f>
        <v>217.75</v>
      </c>
      <c r="D102" s="60">
        <f>SUM(D90:D101)</f>
        <v>56.46000000000001</v>
      </c>
      <c r="E102" s="60">
        <f>SUM(E90:E101)</f>
        <v>750</v>
      </c>
      <c r="F102" s="60">
        <f>SUM(F90:F101)</f>
        <v>142.5</v>
      </c>
      <c r="G102" s="59">
        <f>SUM(G90:G101)</f>
        <v>142.5</v>
      </c>
      <c r="H102" s="61">
        <f>SUM(H90:H101)</f>
        <v>0</v>
      </c>
      <c r="I102" s="59">
        <f>SUM(I90:I101)</f>
        <v>0</v>
      </c>
      <c r="J102" s="59">
        <f>SUM(J90:J101)</f>
        <v>0</v>
      </c>
      <c r="K102" s="59">
        <f>SUM(K90:K101)</f>
        <v>5</v>
      </c>
      <c r="L102" s="62"/>
    </row>
    <row r="103" spans="1:12" s="63" customFormat="1" ht="12.75">
      <c r="A103" s="51">
        <v>40695</v>
      </c>
      <c r="B103"/>
      <c r="C103" s="3">
        <v>16.76</v>
      </c>
      <c r="D103" s="3">
        <v>3.18</v>
      </c>
      <c r="E103" s="3"/>
      <c r="F103" s="3"/>
      <c r="G103" s="50" t="s">
        <v>59</v>
      </c>
      <c r="H103" s="5" t="s">
        <v>13</v>
      </c>
      <c r="I103" s="4"/>
      <c r="J103" s="4"/>
      <c r="K103" s="6"/>
      <c r="L103" s="7" t="s">
        <v>60</v>
      </c>
    </row>
    <row r="104" spans="1:12" ht="12.75">
      <c r="A104" s="51">
        <v>40695</v>
      </c>
      <c r="B104"/>
      <c r="C104" s="3">
        <v>30</v>
      </c>
      <c r="H104" s="5" t="s">
        <v>5</v>
      </c>
      <c r="L104" s="7" t="s">
        <v>61</v>
      </c>
    </row>
    <row r="105" spans="1:12" ht="12.75">
      <c r="A105" s="51">
        <v>40695</v>
      </c>
      <c r="B105"/>
      <c r="C105" s="84">
        <v>24.37</v>
      </c>
      <c r="D105" s="52">
        <v>4.63</v>
      </c>
      <c r="E105" s="52"/>
      <c r="F105" s="52"/>
      <c r="G105"/>
      <c r="H105" s="53" t="s">
        <v>32</v>
      </c>
      <c r="I105"/>
      <c r="J105"/>
      <c r="K105"/>
      <c r="L105" t="s">
        <v>132</v>
      </c>
    </row>
    <row r="106" spans="1:12" ht="12.75">
      <c r="A106" s="85">
        <v>40695</v>
      </c>
      <c r="B106" s="63"/>
      <c r="C106"/>
      <c r="D106"/>
      <c r="E106" s="86">
        <v>300</v>
      </c>
      <c r="F106" s="86">
        <v>57</v>
      </c>
      <c r="G106" s="63"/>
      <c r="H106" s="87" t="s">
        <v>32</v>
      </c>
      <c r="I106" s="63"/>
      <c r="J106" s="63"/>
      <c r="K106" s="63"/>
      <c r="L106" s="63" t="s">
        <v>133</v>
      </c>
    </row>
    <row r="107" spans="1:12" s="63" customFormat="1" ht="12.75">
      <c r="A107" s="51">
        <v>40698</v>
      </c>
      <c r="B107"/>
      <c r="C107" s="52"/>
      <c r="D107" s="52"/>
      <c r="E107" s="52"/>
      <c r="F107" s="52"/>
      <c r="G107"/>
      <c r="H107" s="53"/>
      <c r="I107"/>
      <c r="J107"/>
      <c r="K107">
        <v>1</v>
      </c>
      <c r="L107" t="s">
        <v>134</v>
      </c>
    </row>
    <row r="108" spans="1:12" s="55" customFormat="1" ht="12.75">
      <c r="A108" s="51">
        <v>40705</v>
      </c>
      <c r="B108"/>
      <c r="C108" s="52"/>
      <c r="D108" s="52"/>
      <c r="E108" s="52"/>
      <c r="F108" s="52"/>
      <c r="G108"/>
      <c r="H108" s="53"/>
      <c r="I108"/>
      <c r="J108"/>
      <c r="K108">
        <v>0.5</v>
      </c>
      <c r="L108" t="s">
        <v>135</v>
      </c>
    </row>
    <row r="109" spans="1:12" ht="12.75">
      <c r="A109" s="51">
        <v>40721</v>
      </c>
      <c r="B109"/>
      <c r="C109" s="52">
        <v>38.87</v>
      </c>
      <c r="D109" s="52">
        <v>7.38</v>
      </c>
      <c r="E109" s="52"/>
      <c r="F109" s="52"/>
      <c r="G109" t="s">
        <v>136</v>
      </c>
      <c r="H109" s="53"/>
      <c r="I109"/>
      <c r="J109"/>
      <c r="K109"/>
      <c r="L109" t="s">
        <v>137</v>
      </c>
    </row>
    <row r="110" spans="1:12" ht="12.75">
      <c r="A110" s="51">
        <v>40723</v>
      </c>
      <c r="B110"/>
      <c r="C110" s="52"/>
      <c r="D110" s="52"/>
      <c r="E110" s="52"/>
      <c r="F110" s="52"/>
      <c r="G110"/>
      <c r="H110" s="53"/>
      <c r="I110"/>
      <c r="J110"/>
      <c r="K110"/>
      <c r="L110" t="s">
        <v>138</v>
      </c>
    </row>
    <row r="111" spans="1:12" ht="12.75">
      <c r="A111" s="51">
        <v>40722</v>
      </c>
      <c r="B111"/>
      <c r="C111" s="52">
        <v>126.89</v>
      </c>
      <c r="D111" s="52">
        <v>24.11</v>
      </c>
      <c r="E111" s="52"/>
      <c r="F111" s="52"/>
      <c r="G111"/>
      <c r="H111" s="53"/>
      <c r="I111"/>
      <c r="J111"/>
      <c r="K111"/>
      <c r="L111" t="s">
        <v>139</v>
      </c>
    </row>
    <row r="112" spans="7:8" ht="12.75">
      <c r="G112" s="50"/>
      <c r="H112" s="88"/>
    </row>
    <row r="113" spans="1:12" s="59" customFormat="1" ht="12.75">
      <c r="A113" s="73" t="s">
        <v>140</v>
      </c>
      <c r="B113" s="59">
        <f>SUM(B103:B112)</f>
        <v>0</v>
      </c>
      <c r="C113" s="60">
        <f>SUM(C103:C112)</f>
        <v>236.89</v>
      </c>
      <c r="D113" s="60">
        <f>SUM(D103:D112)</f>
        <v>39.3</v>
      </c>
      <c r="E113" s="60">
        <f>SUM(E103:E112)</f>
        <v>300</v>
      </c>
      <c r="F113" s="60">
        <f>SUM(F103:F112)</f>
        <v>57</v>
      </c>
      <c r="G113" s="59">
        <f>SUM(G103:G112)</f>
        <v>0</v>
      </c>
      <c r="H113" s="61">
        <f>SUM(H103:H112)</f>
        <v>0</v>
      </c>
      <c r="I113" s="59">
        <f>SUM(I103:I112)</f>
        <v>0</v>
      </c>
      <c r="J113" s="59">
        <f>SUM(J103:J112)</f>
        <v>0</v>
      </c>
      <c r="K113" s="59">
        <f>SUM(K103:K112)</f>
        <v>1.5</v>
      </c>
      <c r="L113" s="62"/>
    </row>
    <row r="114" spans="1:12" ht="12.75">
      <c r="A114" s="51">
        <v>40725</v>
      </c>
      <c r="B114"/>
      <c r="C114" s="3">
        <v>16.76</v>
      </c>
      <c r="D114" s="3">
        <v>3.18</v>
      </c>
      <c r="G114" s="50" t="s">
        <v>59</v>
      </c>
      <c r="H114" s="5" t="s">
        <v>13</v>
      </c>
      <c r="L114" s="7" t="s">
        <v>60</v>
      </c>
    </row>
    <row r="115" spans="1:12" s="63" customFormat="1" ht="12.75">
      <c r="A115" s="51">
        <v>40725</v>
      </c>
      <c r="B115"/>
      <c r="C115" s="3">
        <v>30</v>
      </c>
      <c r="D115" s="3"/>
      <c r="E115" s="3"/>
      <c r="F115" s="3"/>
      <c r="G115" s="4"/>
      <c r="H115" s="5" t="s">
        <v>5</v>
      </c>
      <c r="I115" s="4"/>
      <c r="J115" s="4"/>
      <c r="K115" s="6"/>
      <c r="L115" s="7" t="s">
        <v>61</v>
      </c>
    </row>
    <row r="116" spans="1:12" ht="12.75">
      <c r="A116" s="51">
        <v>40728</v>
      </c>
      <c r="B116"/>
      <c r="C116" s="52"/>
      <c r="D116" s="52"/>
      <c r="E116" s="52">
        <v>65</v>
      </c>
      <c r="F116" s="89">
        <v>12.35</v>
      </c>
      <c r="G116"/>
      <c r="H116" s="53"/>
      <c r="I116"/>
      <c r="J116"/>
      <c r="K116"/>
      <c r="L116" t="s">
        <v>141</v>
      </c>
    </row>
    <row r="117" spans="1:13" ht="12.75">
      <c r="A117" s="51">
        <v>40725</v>
      </c>
      <c r="B117"/>
      <c r="C117" s="52">
        <v>7.56</v>
      </c>
      <c r="D117" s="52">
        <v>1.44</v>
      </c>
      <c r="E117" s="52"/>
      <c r="F117" s="52"/>
      <c r="G117"/>
      <c r="H117" s="53"/>
      <c r="I117"/>
      <c r="J117"/>
      <c r="K117"/>
      <c r="L117" s="54" t="s">
        <v>142</v>
      </c>
      <c r="M117"/>
    </row>
    <row r="118" spans="1:12" ht="12.75">
      <c r="A118" s="51">
        <v>40746</v>
      </c>
      <c r="B118"/>
      <c r="C118"/>
      <c r="D118"/>
      <c r="E118" s="52">
        <v>1620</v>
      </c>
      <c r="F118" s="4">
        <v>307.8</v>
      </c>
      <c r="G118"/>
      <c r="H118" s="53"/>
      <c r="I118"/>
      <c r="J118"/>
      <c r="K118"/>
      <c r="L118" s="4" t="s">
        <v>143</v>
      </c>
    </row>
    <row r="119" spans="1:12" ht="12.75">
      <c r="A119"/>
      <c r="B119"/>
      <c r="C119" s="52"/>
      <c r="D119" s="52"/>
      <c r="E119" s="52"/>
      <c r="F119" s="52"/>
      <c r="G119"/>
      <c r="H119" s="53"/>
      <c r="I119"/>
      <c r="J119"/>
      <c r="K119"/>
      <c r="L119"/>
    </row>
    <row r="120" spans="1:12" s="59" customFormat="1" ht="12.75">
      <c r="A120" s="58" t="s">
        <v>144</v>
      </c>
      <c r="B120" s="59">
        <f>SUM(B114:B119)</f>
        <v>0</v>
      </c>
      <c r="C120" s="60">
        <f>SUM(C114:C119)</f>
        <v>54.32000000000001</v>
      </c>
      <c r="D120" s="60">
        <f>SUM(D114:D119)</f>
        <v>4.62</v>
      </c>
      <c r="E120" s="60">
        <f>SUM(E114:E119)</f>
        <v>1685</v>
      </c>
      <c r="F120" s="60">
        <f>SUM(F114:F119)</f>
        <v>320.15000000000003</v>
      </c>
      <c r="G120" s="59">
        <f>SUM(G114:G119)</f>
        <v>0</v>
      </c>
      <c r="H120" s="61">
        <f>SUM(H114:H119)</f>
        <v>0</v>
      </c>
      <c r="I120" s="59">
        <f>SUM(I114:I119)</f>
        <v>0</v>
      </c>
      <c r="J120" s="59">
        <f>SUM(J114:J119)</f>
        <v>0</v>
      </c>
      <c r="K120" s="59">
        <f>SUM(K114:K119)</f>
        <v>0</v>
      </c>
      <c r="L120" s="62"/>
    </row>
    <row r="121" spans="1:12" ht="12.75">
      <c r="A121" s="51">
        <v>40756</v>
      </c>
      <c r="B121"/>
      <c r="C121" s="3">
        <v>16.76</v>
      </c>
      <c r="D121" s="3">
        <v>3.18</v>
      </c>
      <c r="G121" s="50" t="s">
        <v>59</v>
      </c>
      <c r="H121" s="5" t="s">
        <v>13</v>
      </c>
      <c r="L121" s="7" t="s">
        <v>60</v>
      </c>
    </row>
    <row r="122" spans="1:12" s="63" customFormat="1" ht="12.75">
      <c r="A122" s="51">
        <v>40756</v>
      </c>
      <c r="B122"/>
      <c r="C122" s="3">
        <v>30</v>
      </c>
      <c r="D122" s="3"/>
      <c r="E122" s="3"/>
      <c r="F122" s="3"/>
      <c r="G122" s="4"/>
      <c r="H122" s="5" t="s">
        <v>5</v>
      </c>
      <c r="I122" s="4"/>
      <c r="J122" s="4"/>
      <c r="K122" s="6"/>
      <c r="L122" s="7" t="s">
        <v>61</v>
      </c>
    </row>
    <row r="123" spans="1:12" s="63" customFormat="1" ht="12.75">
      <c r="A123" s="51">
        <v>40761</v>
      </c>
      <c r="B123"/>
      <c r="C123" s="52">
        <v>53</v>
      </c>
      <c r="D123" s="52">
        <v>10.1</v>
      </c>
      <c r="E123" s="52"/>
      <c r="F123" s="52"/>
      <c r="G123" t="s">
        <v>145</v>
      </c>
      <c r="H123" s="53" t="s">
        <v>32</v>
      </c>
      <c r="I123"/>
      <c r="J123"/>
      <c r="K123"/>
      <c r="L123" t="s">
        <v>146</v>
      </c>
    </row>
    <row r="124" spans="1:12" ht="12.75">
      <c r="A124" s="51">
        <v>40779</v>
      </c>
      <c r="B124"/>
      <c r="C124" s="54">
        <v>44.93</v>
      </c>
      <c r="D124" s="52">
        <v>8.54</v>
      </c>
      <c r="E124" s="52"/>
      <c r="F124" s="52"/>
      <c r="G124" t="s">
        <v>145</v>
      </c>
      <c r="H124" s="53" t="s">
        <v>32</v>
      </c>
      <c r="I124"/>
      <c r="J124"/>
      <c r="K124"/>
      <c r="L124" t="s">
        <v>147</v>
      </c>
    </row>
    <row r="125" spans="1:12" ht="12.75">
      <c r="A125" s="51">
        <v>40780</v>
      </c>
      <c r="B125"/>
      <c r="C125" s="52"/>
      <c r="D125" s="52"/>
      <c r="E125" s="52"/>
      <c r="F125" s="52"/>
      <c r="G125" t="s">
        <v>148</v>
      </c>
      <c r="H125" s="53"/>
      <c r="I125"/>
      <c r="J125"/>
      <c r="K125">
        <v>5</v>
      </c>
      <c r="L125" t="s">
        <v>149</v>
      </c>
    </row>
    <row r="126" spans="1:12" ht="12.75">
      <c r="A126" s="51">
        <v>40782</v>
      </c>
      <c r="B126"/>
      <c r="C126"/>
      <c r="D126"/>
      <c r="E126" s="52"/>
      <c r="F126" s="52"/>
      <c r="G126" t="s">
        <v>150</v>
      </c>
      <c r="H126" s="53"/>
      <c r="I126"/>
      <c r="J126"/>
      <c r="K126">
        <v>5</v>
      </c>
      <c r="L126" t="s">
        <v>151</v>
      </c>
    </row>
    <row r="127" spans="1:12" ht="12.75">
      <c r="A127" s="51">
        <v>40784</v>
      </c>
      <c r="B127"/>
      <c r="C127" s="52">
        <v>150</v>
      </c>
      <c r="D127" s="52">
        <v>28.5</v>
      </c>
      <c r="E127" s="52"/>
      <c r="F127" s="52"/>
      <c r="G127" t="s">
        <v>152</v>
      </c>
      <c r="H127" s="53" t="s">
        <v>32</v>
      </c>
      <c r="I127"/>
      <c r="J127"/>
      <c r="K127">
        <v>5</v>
      </c>
      <c r="L127" t="s">
        <v>153</v>
      </c>
    </row>
    <row r="128" spans="1:12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3" ht="12.75">
      <c r="A129"/>
      <c r="B129"/>
      <c r="C129"/>
      <c r="D129" s="52"/>
      <c r="E129"/>
      <c r="F129" s="52"/>
      <c r="G129"/>
      <c r="H129" s="53"/>
      <c r="I129"/>
      <c r="J129"/>
      <c r="K129"/>
      <c r="L129"/>
      <c r="M129"/>
    </row>
    <row r="130" ht="12.75">
      <c r="G130" s="50"/>
    </row>
    <row r="131" spans="1:12" s="59" customFormat="1" ht="12.75">
      <c r="A131" s="58" t="s">
        <v>154</v>
      </c>
      <c r="B131" s="59">
        <f>SUM(B121:B130)</f>
        <v>0</v>
      </c>
      <c r="C131" s="60">
        <f>SUM(C121:C130)</f>
        <v>294.69</v>
      </c>
      <c r="D131" s="60">
        <f>SUM(D121:D130)</f>
        <v>50.32</v>
      </c>
      <c r="E131" s="60">
        <f>SUM(E121:E130)</f>
        <v>0</v>
      </c>
      <c r="F131" s="60">
        <f>SUM(F121:F130)</f>
        <v>0</v>
      </c>
      <c r="G131" s="59">
        <f>SUM(G121:G130)</f>
        <v>0</v>
      </c>
      <c r="H131" s="61">
        <f>SUM(H121:H130)</f>
        <v>0</v>
      </c>
      <c r="I131" s="59">
        <f>SUM(I121:I130)</f>
        <v>0</v>
      </c>
      <c r="J131" s="59">
        <f>SUM(J121:J130)</f>
        <v>0</v>
      </c>
      <c r="K131" s="59">
        <f>SUM(K121:K130)</f>
        <v>15</v>
      </c>
      <c r="L131" s="62"/>
    </row>
    <row r="132" spans="1:12" ht="12.75">
      <c r="A132" s="51">
        <v>40787</v>
      </c>
      <c r="B132"/>
      <c r="C132" s="3">
        <v>16.76</v>
      </c>
      <c r="D132" s="3">
        <v>3.18</v>
      </c>
      <c r="G132" s="50" t="s">
        <v>59</v>
      </c>
      <c r="H132" s="5" t="s">
        <v>13</v>
      </c>
      <c r="L132" s="7" t="s">
        <v>60</v>
      </c>
    </row>
    <row r="133" spans="1:12" s="63" customFormat="1" ht="12.75">
      <c r="A133" s="51">
        <v>40787</v>
      </c>
      <c r="B133"/>
      <c r="C133" s="3">
        <v>30</v>
      </c>
      <c r="D133" s="3"/>
      <c r="E133" s="3"/>
      <c r="F133" s="3"/>
      <c r="G133" s="4"/>
      <c r="H133" s="5" t="s">
        <v>5</v>
      </c>
      <c r="I133" s="4"/>
      <c r="J133" s="4"/>
      <c r="K133" s="6"/>
      <c r="L133" s="7" t="s">
        <v>61</v>
      </c>
    </row>
    <row r="134" spans="1:12" s="63" customFormat="1" ht="12.75">
      <c r="A134" s="51">
        <v>40787</v>
      </c>
      <c r="B134"/>
      <c r="C134" s="52">
        <v>24.37</v>
      </c>
      <c r="D134" s="52">
        <v>4.63</v>
      </c>
      <c r="E134" s="52"/>
      <c r="F134" s="52"/>
      <c r="G134" t="s">
        <v>155</v>
      </c>
      <c r="H134" s="53" t="s">
        <v>32</v>
      </c>
      <c r="I134"/>
      <c r="J134"/>
      <c r="K134"/>
      <c r="L134" s="84" t="s">
        <v>156</v>
      </c>
    </row>
    <row r="135" spans="1:12" s="63" customFormat="1" ht="12.75">
      <c r="A135" s="51">
        <v>40793</v>
      </c>
      <c r="B135"/>
      <c r="C135" s="52">
        <v>240</v>
      </c>
      <c r="D135" s="52">
        <v>45.6</v>
      </c>
      <c r="E135" s="52"/>
      <c r="F135" s="52"/>
      <c r="G135" t="s">
        <v>152</v>
      </c>
      <c r="H135" s="53" t="s">
        <v>32</v>
      </c>
      <c r="I135"/>
      <c r="J135"/>
      <c r="K135"/>
      <c r="L135" t="s">
        <v>157</v>
      </c>
    </row>
    <row r="136" spans="1:12" ht="12.75">
      <c r="A136" s="51">
        <v>40807</v>
      </c>
      <c r="B136"/>
      <c r="C136" s="52">
        <v>41.85</v>
      </c>
      <c r="D136" s="52">
        <v>7.95</v>
      </c>
      <c r="E136" s="52"/>
      <c r="F136" s="52"/>
      <c r="G136" t="s">
        <v>158</v>
      </c>
      <c r="H136" s="53"/>
      <c r="I136"/>
      <c r="J136"/>
      <c r="K136"/>
      <c r="L136" t="s">
        <v>159</v>
      </c>
    </row>
    <row r="137" spans="1:12" ht="12.75">
      <c r="A137" s="51">
        <v>40813</v>
      </c>
      <c r="B137"/>
      <c r="C137" s="52"/>
      <c r="D137" s="52"/>
      <c r="E137" s="52"/>
      <c r="F137" s="52"/>
      <c r="G137"/>
      <c r="H137" s="53"/>
      <c r="I137"/>
      <c r="J137"/>
      <c r="K137">
        <v>2</v>
      </c>
      <c r="L137" t="s">
        <v>160</v>
      </c>
    </row>
    <row r="138" spans="1:12" ht="12.75">
      <c r="A138" s="1">
        <v>40808</v>
      </c>
      <c r="C138" s="3">
        <v>158.82</v>
      </c>
      <c r="D138" s="3">
        <v>30.18</v>
      </c>
      <c r="G138" s="50"/>
      <c r="L138" s="7" t="s">
        <v>161</v>
      </c>
    </row>
    <row r="139" spans="1:7" ht="12.75">
      <c r="A139" s="90"/>
      <c r="B139" s="4"/>
      <c r="E139"/>
      <c r="G139" s="50"/>
    </row>
    <row r="140" spans="1:7" ht="12.75">
      <c r="A140" s="90"/>
      <c r="B140" s="4"/>
      <c r="G140" s="50"/>
    </row>
    <row r="141" spans="1:12" s="59" customFormat="1" ht="12.75">
      <c r="A141" s="91" t="s">
        <v>162</v>
      </c>
      <c r="B141" s="92">
        <f>SUM(B132:B140)</f>
        <v>0</v>
      </c>
      <c r="C141" s="93">
        <f>SUM(C132:C140)</f>
        <v>511.8</v>
      </c>
      <c r="D141" s="93">
        <f>SUM(D132:D140)</f>
        <v>91.54000000000002</v>
      </c>
      <c r="E141" s="93">
        <f>SUM(E132:E140)</f>
        <v>0</v>
      </c>
      <c r="F141" s="93">
        <f>SUM(F132:F140)</f>
        <v>0</v>
      </c>
      <c r="G141" s="92">
        <f>SUM(G132:G140)</f>
        <v>0</v>
      </c>
      <c r="H141" s="94">
        <f>SUM(H132:H140)</f>
        <v>0</v>
      </c>
      <c r="I141" s="92">
        <f>SUM(I132:I140)</f>
        <v>0</v>
      </c>
      <c r="J141" s="92">
        <f>SUM(J132:J140)</f>
        <v>0</v>
      </c>
      <c r="K141" s="92">
        <f>SUM(K132:K140)</f>
        <v>2</v>
      </c>
      <c r="L141" s="95"/>
    </row>
    <row r="142" spans="1:12" ht="12.75">
      <c r="A142" s="51">
        <v>40817</v>
      </c>
      <c r="B142"/>
      <c r="C142" s="3">
        <v>16.76</v>
      </c>
      <c r="D142" s="3">
        <v>3.18</v>
      </c>
      <c r="G142" s="50" t="s">
        <v>59</v>
      </c>
      <c r="H142" s="5" t="s">
        <v>13</v>
      </c>
      <c r="L142" s="7" t="s">
        <v>60</v>
      </c>
    </row>
    <row r="143" spans="1:12" s="63" customFormat="1" ht="12.75">
      <c r="A143" s="51">
        <v>40817</v>
      </c>
      <c r="B143"/>
      <c r="C143" s="3">
        <v>30</v>
      </c>
      <c r="D143" s="3"/>
      <c r="E143" s="3"/>
      <c r="F143" s="3"/>
      <c r="G143" s="4"/>
      <c r="H143" s="5" t="s">
        <v>5</v>
      </c>
      <c r="I143" s="4"/>
      <c r="J143" s="4"/>
      <c r="K143" s="6"/>
      <c r="L143" s="7" t="s">
        <v>61</v>
      </c>
    </row>
    <row r="144" spans="1:12" s="63" customFormat="1" ht="12.75">
      <c r="A144" s="51">
        <v>40819</v>
      </c>
      <c r="B144"/>
      <c r="C144" s="52">
        <v>24.37</v>
      </c>
      <c r="D144" s="52">
        <v>4.63</v>
      </c>
      <c r="E144" s="52"/>
      <c r="F144" s="52"/>
      <c r="G144"/>
      <c r="H144" s="53"/>
      <c r="I144"/>
      <c r="J144"/>
      <c r="K144"/>
      <c r="L144" s="24" t="s">
        <v>163</v>
      </c>
    </row>
    <row r="145" spans="1:12" s="63" customFormat="1" ht="12.75">
      <c r="A145" s="51"/>
      <c r="B145"/>
      <c r="C145" s="52"/>
      <c r="D145" s="52"/>
      <c r="E145" s="52"/>
      <c r="F145" s="52"/>
      <c r="G145"/>
      <c r="H145" s="53"/>
      <c r="I145"/>
      <c r="J145"/>
      <c r="K145"/>
      <c r="L145"/>
    </row>
    <row r="146" spans="1:12" s="63" customFormat="1" ht="12.75">
      <c r="A146" s="51"/>
      <c r="B146"/>
      <c r="C146" s="52"/>
      <c r="D146" s="52"/>
      <c r="E146" s="52"/>
      <c r="F146" s="52"/>
      <c r="G146"/>
      <c r="H146" s="53"/>
      <c r="I146"/>
      <c r="J146"/>
      <c r="K146"/>
      <c r="L146"/>
    </row>
    <row r="147" spans="1:12" s="63" customFormat="1" ht="12.75">
      <c r="A147" s="51"/>
      <c r="B147"/>
      <c r="C147" s="52"/>
      <c r="D147" s="52"/>
      <c r="E147" s="52"/>
      <c r="F147" s="52"/>
      <c r="G147"/>
      <c r="H147" s="53"/>
      <c r="I147"/>
      <c r="J147"/>
      <c r="K147"/>
      <c r="L147"/>
    </row>
    <row r="148" spans="1:12" ht="12.75">
      <c r="A148" s="51">
        <v>40817</v>
      </c>
      <c r="B148"/>
      <c r="C148" s="52">
        <v>4.4</v>
      </c>
      <c r="D148" s="52"/>
      <c r="E148" s="52"/>
      <c r="F148" s="52"/>
      <c r="G148"/>
      <c r="H148" s="53"/>
      <c r="I148"/>
      <c r="J148"/>
      <c r="K148"/>
      <c r="L148" t="s">
        <v>164</v>
      </c>
    </row>
    <row r="149" spans="1:12" ht="12.75">
      <c r="A149" s="51">
        <v>40829</v>
      </c>
      <c r="B149"/>
      <c r="C149" s="52">
        <v>217.61</v>
      </c>
      <c r="D149" s="52">
        <v>41.34</v>
      </c>
      <c r="E149" s="52"/>
      <c r="F149" s="52"/>
      <c r="G149"/>
      <c r="H149" s="53"/>
      <c r="I149"/>
      <c r="J149"/>
      <c r="K149"/>
      <c r="L149" t="s">
        <v>165</v>
      </c>
    </row>
    <row r="150" spans="1:12" ht="12.75">
      <c r="A150" s="96">
        <v>40826</v>
      </c>
      <c r="B150" s="4"/>
      <c r="G150" t="s">
        <v>150</v>
      </c>
      <c r="H150" s="53"/>
      <c r="I150"/>
      <c r="J150"/>
      <c r="K150">
        <v>2</v>
      </c>
      <c r="L150" t="s">
        <v>166</v>
      </c>
    </row>
    <row r="151" spans="1:12" s="59" customFormat="1" ht="12.75">
      <c r="A151" s="58" t="s">
        <v>167</v>
      </c>
      <c r="B151" s="59">
        <f>SUM(B142:B150)</f>
        <v>0</v>
      </c>
      <c r="C151" s="60">
        <f>SUM(C142:C150)</f>
        <v>293.14</v>
      </c>
      <c r="D151" s="60">
        <f>SUM(D142:D150)</f>
        <v>49.150000000000006</v>
      </c>
      <c r="E151" s="60">
        <f>SUM(E142:E150)</f>
        <v>0</v>
      </c>
      <c r="F151" s="60">
        <f>SUM(F142:F150)</f>
        <v>0</v>
      </c>
      <c r="G151" s="59">
        <f>SUM(G142:G150)</f>
        <v>0</v>
      </c>
      <c r="H151" s="61">
        <f>SUM(H142:H150)</f>
        <v>0</v>
      </c>
      <c r="I151" s="59">
        <f>SUM(I142:I150)</f>
        <v>0</v>
      </c>
      <c r="J151" s="59">
        <f>SUM(J142:J150)</f>
        <v>0</v>
      </c>
      <c r="K151" s="59">
        <f>SUM(K142:K150)</f>
        <v>2</v>
      </c>
      <c r="L151" s="62"/>
    </row>
    <row r="152" spans="1:12" ht="12.75">
      <c r="A152" s="51">
        <v>40848</v>
      </c>
      <c r="B152"/>
      <c r="C152" s="3">
        <v>16.76</v>
      </c>
      <c r="D152" s="3">
        <v>3.18</v>
      </c>
      <c r="G152" s="50" t="s">
        <v>59</v>
      </c>
      <c r="H152" s="5" t="s">
        <v>13</v>
      </c>
      <c r="L152" s="7" t="s">
        <v>60</v>
      </c>
    </row>
    <row r="153" spans="1:12" s="63" customFormat="1" ht="12.75">
      <c r="A153" s="51">
        <v>40848</v>
      </c>
      <c r="B153"/>
      <c r="C153" s="3">
        <v>30</v>
      </c>
      <c r="D153" s="3"/>
      <c r="E153" s="3"/>
      <c r="F153" s="3"/>
      <c r="G153" s="4"/>
      <c r="H153" s="5" t="s">
        <v>5</v>
      </c>
      <c r="I153" s="4"/>
      <c r="J153" s="4"/>
      <c r="K153" s="6"/>
      <c r="L153" s="7" t="s">
        <v>61</v>
      </c>
    </row>
    <row r="154" spans="1:12" ht="12.75">
      <c r="A154" s="51"/>
      <c r="B154"/>
      <c r="C154" s="52"/>
      <c r="D154" s="52"/>
      <c r="E154" s="52"/>
      <c r="F154" s="52"/>
      <c r="G154"/>
      <c r="H154"/>
      <c r="I154"/>
      <c r="J154"/>
      <c r="K154"/>
      <c r="L154"/>
    </row>
    <row r="155" spans="1:12" ht="12.75">
      <c r="A155"/>
      <c r="B155"/>
      <c r="C155" s="52"/>
      <c r="D155" s="52"/>
      <c r="E155" s="52"/>
      <c r="F155" s="52"/>
      <c r="G155"/>
      <c r="H155" s="53"/>
      <c r="I155"/>
      <c r="J155"/>
      <c r="K155"/>
      <c r="L155"/>
    </row>
    <row r="156" spans="1:12" ht="12.75">
      <c r="A156"/>
      <c r="B156"/>
      <c r="C156" s="52"/>
      <c r="D156" s="52"/>
      <c r="E156" s="52"/>
      <c r="F156" s="52"/>
      <c r="G156"/>
      <c r="H156" s="53"/>
      <c r="I156"/>
      <c r="J156"/>
      <c r="K156"/>
      <c r="L156"/>
    </row>
    <row r="157" spans="1:12" ht="12.75">
      <c r="A157"/>
      <c r="B157"/>
      <c r="C157" s="52"/>
      <c r="D157" s="52"/>
      <c r="E157" s="52"/>
      <c r="F157" s="52"/>
      <c r="G157"/>
      <c r="H157" s="53"/>
      <c r="I157"/>
      <c r="J157"/>
      <c r="K157"/>
      <c r="L157"/>
    </row>
    <row r="158" spans="1:12" ht="12.75">
      <c r="A158"/>
      <c r="B158"/>
      <c r="C158" s="52"/>
      <c r="D158" s="52"/>
      <c r="E158" s="52"/>
      <c r="F158" s="52"/>
      <c r="G158"/>
      <c r="H158" s="53"/>
      <c r="I158"/>
      <c r="J158"/>
      <c r="K158"/>
      <c r="L158"/>
    </row>
    <row r="159" spans="1:12" ht="12.75">
      <c r="A159"/>
      <c r="B159"/>
      <c r="C159" s="52"/>
      <c r="D159" s="52"/>
      <c r="E159" s="52"/>
      <c r="F159" s="52"/>
      <c r="G159"/>
      <c r="H159" s="53"/>
      <c r="I159"/>
      <c r="J159"/>
      <c r="K159"/>
      <c r="L159"/>
    </row>
    <row r="160" spans="1:12" ht="12.75">
      <c r="A160"/>
      <c r="B160"/>
      <c r="C160" s="52"/>
      <c r="D160" s="52"/>
      <c r="E160" s="52"/>
      <c r="F160" s="52"/>
      <c r="G160"/>
      <c r="H160" s="53"/>
      <c r="I160"/>
      <c r="J160"/>
      <c r="K160"/>
      <c r="L160"/>
    </row>
    <row r="161" spans="1:12" ht="12.75">
      <c r="A161"/>
      <c r="B161"/>
      <c r="C161" s="52"/>
      <c r="D161" s="52"/>
      <c r="E161" s="52"/>
      <c r="F161" s="52"/>
      <c r="G161"/>
      <c r="H161" s="53"/>
      <c r="I161"/>
      <c r="J161"/>
      <c r="K161"/>
      <c r="L161"/>
    </row>
    <row r="162" spans="1:12" ht="12.75">
      <c r="A162"/>
      <c r="B162"/>
      <c r="C162" s="52"/>
      <c r="D162" s="52"/>
      <c r="E162" s="52"/>
      <c r="F162" s="52"/>
      <c r="G162"/>
      <c r="H162" s="53"/>
      <c r="I162"/>
      <c r="J162"/>
      <c r="K162"/>
      <c r="L162"/>
    </row>
    <row r="163" spans="1:12" ht="12.75">
      <c r="A163"/>
      <c r="B163"/>
      <c r="C163" s="52"/>
      <c r="D163" s="52"/>
      <c r="E163" s="52"/>
      <c r="F163" s="52"/>
      <c r="G163"/>
      <c r="H163" s="53"/>
      <c r="I163"/>
      <c r="J163"/>
      <c r="K163"/>
      <c r="L163"/>
    </row>
    <row r="164" spans="1:12" ht="12.75">
      <c r="A164"/>
      <c r="B164"/>
      <c r="C164" s="52"/>
      <c r="D164" s="52"/>
      <c r="E164" s="52"/>
      <c r="F164" s="52"/>
      <c r="G164"/>
      <c r="H164" s="53"/>
      <c r="I164"/>
      <c r="J164"/>
      <c r="K164"/>
      <c r="L164"/>
    </row>
    <row r="165" spans="1:12" ht="12.75">
      <c r="A165"/>
      <c r="B165"/>
      <c r="C165" s="52"/>
      <c r="D165" s="52"/>
      <c r="E165" s="52"/>
      <c r="F165" s="52"/>
      <c r="G165"/>
      <c r="H165" s="53"/>
      <c r="I165"/>
      <c r="J165"/>
      <c r="K165"/>
      <c r="L165"/>
    </row>
    <row r="166" ht="12.75">
      <c r="G166" s="50"/>
    </row>
    <row r="167" ht="12.75">
      <c r="G167" s="50"/>
    </row>
    <row r="168" ht="12.75">
      <c r="G168" s="50"/>
    </row>
    <row r="169" ht="12.75">
      <c r="G169" s="70"/>
    </row>
    <row r="170" spans="1:12" s="59" customFormat="1" ht="12.75">
      <c r="A170" s="58" t="s">
        <v>168</v>
      </c>
      <c r="B170" s="59">
        <f>SUM(B152:B169)</f>
        <v>0</v>
      </c>
      <c r="C170" s="60">
        <f>SUM(C152:C169)</f>
        <v>46.760000000000005</v>
      </c>
      <c r="D170" s="60">
        <f>SUM(D152:D169)</f>
        <v>3.18</v>
      </c>
      <c r="E170" s="60">
        <f>SUM(E152:E169)</f>
        <v>0</v>
      </c>
      <c r="F170" s="60">
        <f>SUM(F152:F169)</f>
        <v>0</v>
      </c>
      <c r="G170" s="59">
        <f>SUM(G152:G169)</f>
        <v>0</v>
      </c>
      <c r="H170" s="61">
        <f>SUM(H152:H169)</f>
        <v>0</v>
      </c>
      <c r="I170" s="59">
        <f>SUM(I152:I169)</f>
        <v>0</v>
      </c>
      <c r="J170" s="59">
        <f>SUM(J152:J169)</f>
        <v>0</v>
      </c>
      <c r="K170" s="59">
        <f>SUM(K152:K169)</f>
        <v>0</v>
      </c>
      <c r="L170" s="62"/>
    </row>
    <row r="171" spans="1:12" ht="12.75">
      <c r="A171" s="51">
        <v>40878</v>
      </c>
      <c r="B171"/>
      <c r="C171" s="3">
        <v>16.76</v>
      </c>
      <c r="D171" s="3">
        <v>3.18</v>
      </c>
      <c r="G171" s="50" t="s">
        <v>59</v>
      </c>
      <c r="H171" s="5" t="s">
        <v>13</v>
      </c>
      <c r="L171" s="7" t="s">
        <v>60</v>
      </c>
    </row>
    <row r="172" spans="1:12" s="63" customFormat="1" ht="12.75">
      <c r="A172" s="51">
        <v>40878</v>
      </c>
      <c r="B172"/>
      <c r="C172" s="3">
        <v>30</v>
      </c>
      <c r="D172" s="3"/>
      <c r="E172" s="3"/>
      <c r="F172" s="3"/>
      <c r="G172" s="4"/>
      <c r="H172" s="5" t="s">
        <v>5</v>
      </c>
      <c r="I172" s="4"/>
      <c r="J172" s="4"/>
      <c r="K172" s="6"/>
      <c r="L172" s="7" t="s">
        <v>61</v>
      </c>
    </row>
    <row r="173" spans="1:12" ht="12.75">
      <c r="A173"/>
      <c r="B173"/>
      <c r="C173" s="52"/>
      <c r="D173" s="52"/>
      <c r="E173" s="52"/>
      <c r="F173" s="52"/>
      <c r="G173"/>
      <c r="H173" s="53"/>
      <c r="I173"/>
      <c r="J173"/>
      <c r="K173"/>
      <c r="L173"/>
    </row>
    <row r="174" spans="1:12" ht="12.75">
      <c r="A174"/>
      <c r="B174"/>
      <c r="C174" s="52"/>
      <c r="D174" s="52"/>
      <c r="E174" s="52"/>
      <c r="F174" s="52"/>
      <c r="G174"/>
      <c r="H174" s="53"/>
      <c r="I174"/>
      <c r="J174"/>
      <c r="K174"/>
      <c r="L174"/>
    </row>
    <row r="175" spans="1:12" ht="12.75">
      <c r="A175"/>
      <c r="B175"/>
      <c r="C175" s="52"/>
      <c r="D175" s="52"/>
      <c r="E175" s="52"/>
      <c r="F175" s="52"/>
      <c r="G175"/>
      <c r="H175" s="53"/>
      <c r="I175"/>
      <c r="J175"/>
      <c r="K175"/>
      <c r="L175"/>
    </row>
    <row r="177" ht="12.75">
      <c r="G177" s="50"/>
    </row>
    <row r="178" spans="7:12" ht="12.75">
      <c r="G178" s="50"/>
      <c r="L178" s="97"/>
    </row>
    <row r="179" ht="12.75">
      <c r="G179" s="50"/>
    </row>
    <row r="180" spans="4:8" ht="12.75">
      <c r="D180" s="98"/>
      <c r="E180" s="99"/>
      <c r="F180" s="99"/>
      <c r="G180" s="100"/>
      <c r="H180" s="101"/>
    </row>
    <row r="181" spans="7:8" ht="12.75">
      <c r="G181" s="50"/>
      <c r="H181" s="88"/>
    </row>
    <row r="182" ht="12.75">
      <c r="G182" s="50"/>
    </row>
    <row r="183" ht="12.75">
      <c r="G183" s="50"/>
    </row>
    <row r="184" ht="12.75">
      <c r="G184" s="50"/>
    </row>
    <row r="185" ht="12.75">
      <c r="G185" s="50"/>
    </row>
    <row r="186" ht="12.75">
      <c r="G186" s="50"/>
    </row>
    <row r="188" spans="1:12" s="59" customFormat="1" ht="12.75">
      <c r="A188" s="58" t="s">
        <v>169</v>
      </c>
      <c r="B188" s="59">
        <f>SUM(B171:B187)</f>
        <v>0</v>
      </c>
      <c r="C188" s="60">
        <f>SUM(C171:C187)</f>
        <v>46.760000000000005</v>
      </c>
      <c r="D188" s="60">
        <f>SUM(D171:D187)</f>
        <v>3.18</v>
      </c>
      <c r="E188" s="60">
        <f>SUM(E171:E187)</f>
        <v>0</v>
      </c>
      <c r="F188" s="60">
        <f>SUM(F171:F187)</f>
        <v>0</v>
      </c>
      <c r="G188" s="59">
        <f>SUM(G171:G187)</f>
        <v>0</v>
      </c>
      <c r="H188" s="61">
        <f>SUM(H171:H187)</f>
        <v>0</v>
      </c>
      <c r="I188" s="59">
        <f>SUM(I171:I187)</f>
        <v>0</v>
      </c>
      <c r="J188" s="59">
        <f>SUM(J171:J187)</f>
        <v>0</v>
      </c>
      <c r="K188" s="59">
        <f>SUM(K171:K187)</f>
        <v>0</v>
      </c>
      <c r="L188" s="62"/>
    </row>
    <row r="189" spans="1:13" ht="12.75">
      <c r="A189"/>
      <c r="B189"/>
      <c r="C189" s="52"/>
      <c r="D189" s="52"/>
      <c r="E189" s="52"/>
      <c r="F189" s="52"/>
      <c r="G189"/>
      <c r="H189" s="53"/>
      <c r="I189"/>
      <c r="J189"/>
      <c r="K189"/>
      <c r="L189"/>
      <c r="M189"/>
    </row>
    <row r="190" spans="1:13" ht="12.75">
      <c r="A190"/>
      <c r="B190"/>
      <c r="C190" s="52"/>
      <c r="D190" s="52"/>
      <c r="E190" s="52"/>
      <c r="F190" s="52"/>
      <c r="G190"/>
      <c r="H190" s="53"/>
      <c r="I190"/>
      <c r="J190"/>
      <c r="K190"/>
      <c r="L190"/>
      <c r="M190"/>
    </row>
    <row r="191" ht="12.75">
      <c r="G191" s="102"/>
    </row>
    <row r="192" ht="12.75">
      <c r="G192" s="102"/>
    </row>
    <row r="193" ht="12.75">
      <c r="G193" s="102"/>
    </row>
    <row r="194" ht="12.75">
      <c r="G194" s="102"/>
    </row>
    <row r="195" ht="12.75">
      <c r="G195" s="102"/>
    </row>
    <row r="196" spans="1:256" s="63" customFormat="1" ht="12.75">
      <c r="A196" s="1"/>
      <c r="B196" s="2"/>
      <c r="C196" s="3"/>
      <c r="D196" s="3"/>
      <c r="E196" s="3"/>
      <c r="F196" s="3"/>
      <c r="G196" s="102"/>
      <c r="H196" s="5"/>
      <c r="I196" s="4"/>
      <c r="J196" s="4"/>
      <c r="K196" s="6"/>
      <c r="L196" s="7"/>
      <c r="M196" s="4"/>
      <c r="N196" s="4"/>
      <c r="O196" s="4"/>
      <c r="P196" s="4"/>
      <c r="Q196" s="4"/>
      <c r="IV196" s="4"/>
    </row>
    <row r="197" ht="12.75">
      <c r="G197" s="102"/>
    </row>
    <row r="199" ht="12.75">
      <c r="G199" s="102"/>
    </row>
    <row r="203" ht="12.75">
      <c r="G203" s="102"/>
    </row>
    <row r="206" ht="12.75">
      <c r="G206" s="102"/>
    </row>
    <row r="208" ht="12.75">
      <c r="G208" s="102"/>
    </row>
    <row r="210" ht="12.75">
      <c r="G210" s="102"/>
    </row>
    <row r="212" ht="12.75">
      <c r="G212" s="102"/>
    </row>
    <row r="213" ht="12.75">
      <c r="B213" s="103"/>
    </row>
    <row r="214" ht="12.75">
      <c r="B214" s="103"/>
    </row>
    <row r="218" ht="12.75">
      <c r="G218" s="102"/>
    </row>
    <row r="219" ht="12.75">
      <c r="G219" s="102"/>
    </row>
    <row r="220" spans="1:256" s="63" customFormat="1" ht="12.75">
      <c r="A220" s="1"/>
      <c r="B220" s="104"/>
      <c r="C220" s="78"/>
      <c r="D220" s="78"/>
      <c r="E220" s="78"/>
      <c r="F220" s="78"/>
      <c r="G220" s="105"/>
      <c r="H220" s="87"/>
      <c r="K220" s="86"/>
      <c r="L220" s="106" t="s">
        <v>27</v>
      </c>
      <c r="IV220" s="4"/>
    </row>
    <row r="221" ht="12.75">
      <c r="G221" s="102"/>
    </row>
    <row r="222" ht="12.75">
      <c r="G222" s="102"/>
    </row>
    <row r="223" ht="12.75">
      <c r="G223" s="102"/>
    </row>
  </sheetData>
  <sheetProtection selectLockedCells="1" selectUnlockedCells="1"/>
  <mergeCells count="2">
    <mergeCell ref="L75:O75"/>
    <mergeCell ref="L84:M84"/>
  </mergeCells>
  <hyperlinks>
    <hyperlink ref="L118" r:id="rId1" display="D:\Projects\Heliko\Factuur 2011\OUT\PRSEI-035JS-08062011.pdf"/>
    <hyperlink ref="L123" r:id="rId2" display="D:\Projects\Heliko\Factuur 2011\IN\leekerweide menu aanpassingen.pdf"/>
    <hyperlink ref="L127" r:id="rId3" display="D:\Projects\Heliko\Factuur 2011\IN\Factuur-F20110014.pdf"/>
    <hyperlink ref="L134" r:id="rId4" display="D:\Projects\Heliko\Factuur 2011\IN\MD90604965 M&amp;M Mijndomein.pdf"/>
    <hyperlink ref="L135" r:id="rId5" display="D:\Projects\Heliko\Factuur 2011\IN\Factuur-F20110018.pdf"/>
    <hyperlink ref="L144" r:id="rId6" display="factuur mijn domein euronet autoruiten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="122" zoomScaleNormal="122" workbookViewId="0" topLeftCell="A4">
      <selection activeCell="D19" sqref="D19"/>
    </sheetView>
  </sheetViews>
  <sheetFormatPr defaultColWidth="9.140625" defaultRowHeight="12.75"/>
  <cols>
    <col min="1" max="1" width="15.00390625" style="0" customWidth="1"/>
    <col min="2" max="2" width="9.28125" style="107" customWidth="1"/>
    <col min="3" max="3" width="9.00390625" style="107" customWidth="1"/>
    <col min="4" max="4" width="12.7109375" style="107" customWidth="1"/>
    <col min="5" max="5" width="12.28125" style="107" customWidth="1"/>
    <col min="6" max="6" width="15.57421875" style="107" customWidth="1"/>
    <col min="7" max="7" width="9.140625" style="107" customWidth="1"/>
    <col min="8" max="8" width="10.57421875" style="107" customWidth="1"/>
    <col min="9" max="9" width="17.421875" style="0" customWidth="1"/>
    <col min="10" max="10" width="9.7109375" style="0" customWidth="1"/>
  </cols>
  <sheetData>
    <row r="1" spans="1:5" ht="12.75">
      <c r="A1" s="108"/>
      <c r="B1" s="109"/>
      <c r="C1" s="109"/>
      <c r="D1" s="109"/>
      <c r="E1" s="109"/>
    </row>
    <row r="2" spans="1:6" ht="12.75">
      <c r="A2" s="110" t="s">
        <v>170</v>
      </c>
      <c r="B2" s="109"/>
      <c r="C2" s="111"/>
      <c r="D2" s="112"/>
      <c r="E2" s="113">
        <v>0.4</v>
      </c>
      <c r="F2" s="112"/>
    </row>
    <row r="4" spans="1:11" ht="12.75">
      <c r="A4" s="114" t="s">
        <v>49</v>
      </c>
      <c r="B4" s="115" t="s">
        <v>171</v>
      </c>
      <c r="C4" s="116" t="s">
        <v>172</v>
      </c>
      <c r="D4" s="116" t="s">
        <v>173</v>
      </c>
      <c r="E4" s="117" t="s">
        <v>174</v>
      </c>
      <c r="F4" s="116" t="s">
        <v>175</v>
      </c>
      <c r="H4" s="118" t="s">
        <v>176</v>
      </c>
      <c r="I4" s="119" t="s">
        <v>177</v>
      </c>
      <c r="J4" s="120" t="s">
        <v>178</v>
      </c>
      <c r="K4" s="121"/>
    </row>
    <row r="5" spans="1:10" ht="12.75">
      <c r="A5" s="122"/>
      <c r="B5" s="123"/>
      <c r="C5" s="123"/>
      <c r="D5" s="123"/>
      <c r="E5" s="123"/>
      <c r="F5" s="123"/>
      <c r="H5" s="124"/>
      <c r="I5" s="125"/>
      <c r="J5" s="126"/>
    </row>
    <row r="6" spans="1:11" ht="12.75">
      <c r="A6" s="127" t="str">
        <f>Kasboek!A34</f>
        <v>Total Jan</v>
      </c>
      <c r="B6" s="128">
        <f>Kasboek!B34*$E$2</f>
        <v>0</v>
      </c>
      <c r="C6" s="128">
        <f>Kasboek!C34</f>
        <v>115.76</v>
      </c>
      <c r="D6" s="128">
        <f>Kasboek!D34</f>
        <v>14.58</v>
      </c>
      <c r="E6" s="128">
        <f>Kasboek!E34</f>
        <v>0</v>
      </c>
      <c r="F6" s="129">
        <f>Kasboek!F34</f>
        <v>0</v>
      </c>
      <c r="H6" s="130">
        <f>(F6-D6)</f>
        <v>-14.58</v>
      </c>
      <c r="I6" s="128">
        <f>(B6+C6)</f>
        <v>115.76</v>
      </c>
      <c r="J6" s="129">
        <f>(E6-I6)</f>
        <v>-115.76</v>
      </c>
      <c r="K6" s="121"/>
    </row>
    <row r="7" spans="1:10" ht="12.75">
      <c r="A7" s="131" t="str">
        <f>Kasboek!A52</f>
        <v>Total Feb</v>
      </c>
      <c r="B7" s="132">
        <f>Kasboek!B52*E2</f>
        <v>0</v>
      </c>
      <c r="C7" s="132">
        <f>Kasboek!C52</f>
        <v>210.37</v>
      </c>
      <c r="D7" s="132">
        <f>Kasboek!D52</f>
        <v>33.47</v>
      </c>
      <c r="E7" s="132">
        <f>Kasboek!E52</f>
        <v>1080</v>
      </c>
      <c r="F7" s="133">
        <f>Kasboek!F52</f>
        <v>205.2</v>
      </c>
      <c r="H7" s="130">
        <f>(F7-D7)</f>
        <v>171.73</v>
      </c>
      <c r="I7" s="128">
        <f>(B7+C7)</f>
        <v>210.37</v>
      </c>
      <c r="J7" s="129">
        <f>(E7-I7)</f>
        <v>869.63</v>
      </c>
    </row>
    <row r="8" spans="1:10" ht="12.75">
      <c r="A8" s="127" t="str">
        <f>Kasboek!A72</f>
        <v>Total Mar</v>
      </c>
      <c r="B8" s="128">
        <f>Kasboek!B72*E2</f>
        <v>0</v>
      </c>
      <c r="C8" s="128">
        <f>Kasboek!C72</f>
        <v>252.62</v>
      </c>
      <c r="D8" s="128">
        <f>Kasboek!D72</f>
        <v>44.93000000000001</v>
      </c>
      <c r="E8" s="128">
        <f>Kasboek!E72</f>
        <v>600</v>
      </c>
      <c r="F8" s="129">
        <f>Kasboek!F72</f>
        <v>114</v>
      </c>
      <c r="H8" s="130">
        <f>(F8-D8)</f>
        <v>69.07</v>
      </c>
      <c r="I8" s="128">
        <f>(B8+C8)</f>
        <v>252.62</v>
      </c>
      <c r="J8" s="129">
        <f>(E8-I8)</f>
        <v>347.38</v>
      </c>
    </row>
    <row r="9" spans="1:10" ht="12.75">
      <c r="A9" s="134" t="s">
        <v>179</v>
      </c>
      <c r="B9" s="135">
        <f>SUM(B6:B8)</f>
        <v>0</v>
      </c>
      <c r="C9" s="135">
        <f>SUM(C6:C8)</f>
        <v>578.75</v>
      </c>
      <c r="D9" s="135">
        <f>SUM(D6:D8)</f>
        <v>92.98</v>
      </c>
      <c r="E9" s="135">
        <f>SUM(E6:E8)</f>
        <v>1680</v>
      </c>
      <c r="F9" s="136">
        <f>SUM(F6:F8)</f>
        <v>319.2</v>
      </c>
      <c r="H9" s="137">
        <f>(F9-D9)</f>
        <v>226.21999999999997</v>
      </c>
      <c r="I9" s="135">
        <f>(B9+C9)</f>
        <v>578.75</v>
      </c>
      <c r="J9" s="136">
        <f>(E9-I9)</f>
        <v>1101.25</v>
      </c>
    </row>
    <row r="10" spans="1:10" ht="12.75">
      <c r="A10" s="138"/>
      <c r="B10" s="128"/>
      <c r="C10" s="128"/>
      <c r="D10" s="128"/>
      <c r="E10" s="128"/>
      <c r="F10" s="129"/>
      <c r="H10" s="130"/>
      <c r="I10" s="139"/>
      <c r="J10" s="140"/>
    </row>
    <row r="11" spans="1:10" ht="12.75">
      <c r="A11" s="127" t="str">
        <f>Kasboek!A89</f>
        <v>Total Apr</v>
      </c>
      <c r="B11" s="128">
        <f>Kasboek!B89*E2</f>
        <v>22</v>
      </c>
      <c r="C11" s="128">
        <f>Kasboek!C89</f>
        <v>295.25</v>
      </c>
      <c r="D11" s="128">
        <f>Kasboek!D89</f>
        <v>27.14</v>
      </c>
      <c r="E11" s="128">
        <f>Kasboek!E89</f>
        <v>720</v>
      </c>
      <c r="F11" s="129">
        <f>Kasboek!F89</f>
        <v>136.8</v>
      </c>
      <c r="H11" s="130">
        <f>(F11-D11)</f>
        <v>109.66000000000001</v>
      </c>
      <c r="I11" s="128">
        <f>(B11+C11)</f>
        <v>317.25</v>
      </c>
      <c r="J11" s="129">
        <f>(E11-I11)</f>
        <v>402.75</v>
      </c>
    </row>
    <row r="12" spans="1:10" ht="12.75">
      <c r="A12" s="127" t="str">
        <f>Kasboek!A102</f>
        <v>Total May</v>
      </c>
      <c r="B12" s="128">
        <f>Kasboek!B102*E2</f>
        <v>22</v>
      </c>
      <c r="C12" s="128">
        <f>Kasboek!C102</f>
        <v>217.75</v>
      </c>
      <c r="D12" s="128">
        <f>Kasboek!D102</f>
        <v>56.46000000000001</v>
      </c>
      <c r="E12" s="128">
        <f>Kasboek!E102</f>
        <v>750</v>
      </c>
      <c r="F12" s="129">
        <f>Kasboek!F102</f>
        <v>142.5</v>
      </c>
      <c r="H12" s="130">
        <f>(F12-D12)</f>
        <v>86.03999999999999</v>
      </c>
      <c r="I12" s="128">
        <f>(B12+C12)</f>
        <v>239.75</v>
      </c>
      <c r="J12" s="129">
        <f>(E12-I12)</f>
        <v>510.25</v>
      </c>
    </row>
    <row r="13" spans="1:10" ht="12.75">
      <c r="A13" s="127" t="str">
        <f>Kasboek!A113</f>
        <v>Total Jun</v>
      </c>
      <c r="B13" s="128">
        <f>Kasboek!B113*E2</f>
        <v>0</v>
      </c>
      <c r="C13" s="128">
        <f>Kasboek!C113</f>
        <v>236.89</v>
      </c>
      <c r="D13" s="128">
        <f>Kasboek!D113</f>
        <v>39.3</v>
      </c>
      <c r="E13" s="128">
        <f>Kasboek!E113</f>
        <v>300</v>
      </c>
      <c r="F13" s="129">
        <f>Kasboek!F113</f>
        <v>57</v>
      </c>
      <c r="H13" s="130">
        <f>(F13-D13)</f>
        <v>17.700000000000003</v>
      </c>
      <c r="I13" s="128">
        <f>(B13+C13)</f>
        <v>236.89</v>
      </c>
      <c r="J13" s="129">
        <f>(E13-I13)</f>
        <v>63.110000000000014</v>
      </c>
    </row>
    <row r="14" spans="1:10" ht="12.75">
      <c r="A14" s="134" t="s">
        <v>180</v>
      </c>
      <c r="B14" s="135">
        <f>SUM(B11:B13)</f>
        <v>44</v>
      </c>
      <c r="C14" s="135">
        <f>SUM(C11:C13)</f>
        <v>749.89</v>
      </c>
      <c r="D14" s="135">
        <f>SUM(D11:D13)</f>
        <v>122.9</v>
      </c>
      <c r="E14" s="135">
        <f>SUM(E11:E13)</f>
        <v>1770</v>
      </c>
      <c r="F14" s="135">
        <f>SUM(F11:F13)</f>
        <v>336.3</v>
      </c>
      <c r="H14" s="137">
        <f>(F14-D14)</f>
        <v>213.4</v>
      </c>
      <c r="I14" s="135">
        <f>(B14+C14)</f>
        <v>793.89</v>
      </c>
      <c r="J14" s="136">
        <f>(E14-I14)</f>
        <v>976.11</v>
      </c>
    </row>
    <row r="15" spans="1:10" ht="12.75">
      <c r="A15" s="138"/>
      <c r="B15" s="128"/>
      <c r="C15" s="128"/>
      <c r="D15" s="128"/>
      <c r="E15" s="128"/>
      <c r="F15" s="129"/>
      <c r="H15" s="130"/>
      <c r="I15" s="139"/>
      <c r="J15" s="140"/>
    </row>
    <row r="16" spans="1:10" ht="12.75">
      <c r="A16" s="127" t="str">
        <f>Kasboek!A120</f>
        <v>Total Jul</v>
      </c>
      <c r="B16" s="128">
        <f>Kasboek!B120*E2</f>
        <v>0</v>
      </c>
      <c r="C16" s="128">
        <f>Kasboek!C120</f>
        <v>54.32000000000001</v>
      </c>
      <c r="D16" s="128">
        <f>Kasboek!D120</f>
        <v>4.62</v>
      </c>
      <c r="E16" s="128">
        <f>Kasboek!E120</f>
        <v>1685</v>
      </c>
      <c r="F16" s="129">
        <f>Kasboek!F120</f>
        <v>320.15000000000003</v>
      </c>
      <c r="H16" s="130">
        <f>(F16-D16)</f>
        <v>315.53000000000003</v>
      </c>
      <c r="I16" s="128">
        <f>(B16+C16)</f>
        <v>54.32000000000001</v>
      </c>
      <c r="J16" s="129">
        <f>(E16-I16)</f>
        <v>1630.68</v>
      </c>
    </row>
    <row r="17" spans="1:10" ht="12.75">
      <c r="A17" s="127" t="str">
        <f>Kasboek!A131</f>
        <v>Total Aug</v>
      </c>
      <c r="B17" s="128">
        <f>Kasboek!B131*E2</f>
        <v>0</v>
      </c>
      <c r="C17" s="128">
        <f>Kasboek!C131</f>
        <v>294.69</v>
      </c>
      <c r="D17" s="128">
        <f>Kasboek!D131</f>
        <v>50.32</v>
      </c>
      <c r="E17" s="128">
        <f>Kasboek!E131</f>
        <v>0</v>
      </c>
      <c r="F17" s="129">
        <f>Kasboek!F131</f>
        <v>0</v>
      </c>
      <c r="H17" s="130">
        <f>(F17-D17)</f>
        <v>-50.32</v>
      </c>
      <c r="I17" s="128">
        <f>(B17+C17)</f>
        <v>294.69</v>
      </c>
      <c r="J17" s="129">
        <f>(E17-I17)</f>
        <v>-294.69</v>
      </c>
    </row>
    <row r="18" spans="1:10" ht="12.75">
      <c r="A18" s="127" t="str">
        <f>Kasboek!A141</f>
        <v>Total Sep</v>
      </c>
      <c r="B18" s="128">
        <f>Kasboek!B141*E2</f>
        <v>0</v>
      </c>
      <c r="C18" s="128">
        <f>Kasboek!C141</f>
        <v>511.8</v>
      </c>
      <c r="D18" s="128">
        <f>Kasboek!D141</f>
        <v>91.54000000000002</v>
      </c>
      <c r="E18" s="128">
        <f>Kasboek!E141</f>
        <v>0</v>
      </c>
      <c r="F18" s="129">
        <f>Kasboek!F141</f>
        <v>0</v>
      </c>
      <c r="H18" s="130">
        <f>(F18-D18)</f>
        <v>-91.54000000000002</v>
      </c>
      <c r="I18" s="128">
        <f>(B18+C18)</f>
        <v>511.8</v>
      </c>
      <c r="J18" s="129">
        <f>(E18-I18)</f>
        <v>-511.8</v>
      </c>
    </row>
    <row r="19" spans="1:10" ht="12.75">
      <c r="A19" s="134" t="s">
        <v>181</v>
      </c>
      <c r="B19" s="135">
        <f>SUM(B16:B18)</f>
        <v>0</v>
      </c>
      <c r="C19" s="135">
        <f>SUM(C16:C18)</f>
        <v>860.8100000000001</v>
      </c>
      <c r="D19" s="135">
        <f>SUM(D16:D18)</f>
        <v>146.48000000000002</v>
      </c>
      <c r="E19" s="135">
        <f>SUM(E16:E18)</f>
        <v>1685</v>
      </c>
      <c r="F19" s="136">
        <f>SUM(F16:F18)</f>
        <v>320.15000000000003</v>
      </c>
      <c r="H19" s="137">
        <f>(F19-D19)</f>
        <v>173.67000000000002</v>
      </c>
      <c r="I19" s="135">
        <f>(B19+C19)</f>
        <v>860.8100000000001</v>
      </c>
      <c r="J19" s="136">
        <f>(E19-I19)</f>
        <v>824.1899999999999</v>
      </c>
    </row>
    <row r="20" spans="1:10" ht="12.75">
      <c r="A20" s="138"/>
      <c r="B20" s="128"/>
      <c r="C20" s="128"/>
      <c r="D20" s="128"/>
      <c r="E20" s="128"/>
      <c r="F20" s="129"/>
      <c r="H20" s="130"/>
      <c r="I20" s="139"/>
      <c r="J20" s="140"/>
    </row>
    <row r="21" spans="1:10" ht="12.75">
      <c r="A21" s="127" t="str">
        <f>Kasboek!A151</f>
        <v>Total Oct</v>
      </c>
      <c r="B21" s="128">
        <f>Kasboek!B151*E2</f>
        <v>0</v>
      </c>
      <c r="C21" s="128">
        <f>Kasboek!C151</f>
        <v>293.14</v>
      </c>
      <c r="D21" s="128">
        <f>Kasboek!D151</f>
        <v>49.150000000000006</v>
      </c>
      <c r="E21" s="128">
        <f>Kasboek!E151</f>
        <v>0</v>
      </c>
      <c r="F21" s="129">
        <f>Kasboek!F151</f>
        <v>0</v>
      </c>
      <c r="H21" s="130">
        <f>(F21-D21)</f>
        <v>-49.150000000000006</v>
      </c>
      <c r="I21" s="128">
        <f>(B21+C21)</f>
        <v>293.14</v>
      </c>
      <c r="J21" s="129">
        <f>(E21-I21)</f>
        <v>-293.14</v>
      </c>
    </row>
    <row r="22" spans="1:10" ht="12.75">
      <c r="A22" s="127" t="str">
        <f>Kasboek!A170</f>
        <v>Total Nov</v>
      </c>
      <c r="B22" s="128">
        <f>Kasboek!B170*E2</f>
        <v>0</v>
      </c>
      <c r="C22" s="128">
        <f>Kasboek!C170</f>
        <v>46.760000000000005</v>
      </c>
      <c r="D22" s="128">
        <f>Kasboek!D170</f>
        <v>3.18</v>
      </c>
      <c r="E22" s="128">
        <f>Kasboek!E170</f>
        <v>0</v>
      </c>
      <c r="F22" s="129">
        <f>Kasboek!F170</f>
        <v>0</v>
      </c>
      <c r="H22" s="130">
        <f>(F22-D22)</f>
        <v>-3.18</v>
      </c>
      <c r="I22" s="128">
        <f>(B22+C22)</f>
        <v>46.760000000000005</v>
      </c>
      <c r="J22" s="129">
        <f>(E22-I22)</f>
        <v>-46.760000000000005</v>
      </c>
    </row>
    <row r="23" spans="1:12" ht="12.75">
      <c r="A23" s="127" t="str">
        <f>Kasboek!A188</f>
        <v>Total Dec</v>
      </c>
      <c r="B23" s="128">
        <f>Kasboek!B188*E2</f>
        <v>0</v>
      </c>
      <c r="C23" s="128">
        <f>Kasboek!C188</f>
        <v>46.760000000000005</v>
      </c>
      <c r="D23" s="128">
        <f>Kasboek!D188</f>
        <v>3.18</v>
      </c>
      <c r="E23" s="128">
        <f>Kasboek!E188</f>
        <v>0</v>
      </c>
      <c r="F23" s="129">
        <f>Kasboek!F188</f>
        <v>0</v>
      </c>
      <c r="H23" s="130">
        <f>(F23-D23)</f>
        <v>-3.18</v>
      </c>
      <c r="I23" s="128">
        <f>(B23+C23)</f>
        <v>46.760000000000005</v>
      </c>
      <c r="J23" s="129">
        <f>(E23-I23)</f>
        <v>-46.760000000000005</v>
      </c>
      <c r="L23" t="s">
        <v>182</v>
      </c>
    </row>
    <row r="24" spans="1:12" ht="12.75">
      <c r="A24" s="134" t="s">
        <v>183</v>
      </c>
      <c r="B24" s="135">
        <f>SUM(B21:B23)</f>
        <v>0</v>
      </c>
      <c r="C24" s="135">
        <f>SUM(C21:C23)</f>
        <v>386.65999999999997</v>
      </c>
      <c r="D24" s="135">
        <f>SUM(D21:D23)</f>
        <v>55.510000000000005</v>
      </c>
      <c r="E24" s="135">
        <f>SUM(E21:E23)</f>
        <v>0</v>
      </c>
      <c r="F24" s="136">
        <f>SUM(F21:F23)</f>
        <v>0</v>
      </c>
      <c r="H24" s="137">
        <f>(F24-D24)</f>
        <v>-55.510000000000005</v>
      </c>
      <c r="I24" s="135">
        <f>(B24+C24)</f>
        <v>386.65999999999997</v>
      </c>
      <c r="J24" s="136">
        <f>(E24-I24)</f>
        <v>-386.65999999999997</v>
      </c>
      <c r="L24" t="s">
        <v>184</v>
      </c>
    </row>
    <row r="25" spans="1:12" ht="12.75">
      <c r="A25" s="138"/>
      <c r="B25" s="128"/>
      <c r="C25" s="128"/>
      <c r="D25" s="128"/>
      <c r="E25" s="128"/>
      <c r="F25" s="129"/>
      <c r="H25" s="130"/>
      <c r="I25" s="139"/>
      <c r="J25" s="140"/>
      <c r="L25" t="s">
        <v>185</v>
      </c>
    </row>
    <row r="26" spans="1:12" ht="12.75">
      <c r="A26" s="141" t="s">
        <v>186</v>
      </c>
      <c r="B26" s="142">
        <f>SUM(B9+B14+B19+B24)</f>
        <v>44</v>
      </c>
      <c r="C26" s="142">
        <f>SUM(C9+C14+C19+C24)</f>
        <v>2576.1099999999997</v>
      </c>
      <c r="D26" s="142">
        <f>SUM(D9+D14+D19+D24)</f>
        <v>417.87</v>
      </c>
      <c r="E26" s="142">
        <f>SUM(E9+E14+E19+E24)</f>
        <v>5135</v>
      </c>
      <c r="F26" s="143">
        <f>SUM(F9+F14+F19+F24)</f>
        <v>975.6500000000001</v>
      </c>
      <c r="H26" s="144">
        <f>(F26-D26)</f>
        <v>557.7800000000001</v>
      </c>
      <c r="I26" s="142">
        <f>(B26+C26)</f>
        <v>2620.1099999999997</v>
      </c>
      <c r="J26" s="143">
        <f>(E26-I26)</f>
        <v>2514.8900000000003</v>
      </c>
      <c r="L26" t="s">
        <v>187</v>
      </c>
    </row>
    <row r="27" ht="12.75">
      <c r="L27" t="s">
        <v>188</v>
      </c>
    </row>
    <row r="28" spans="2:12" ht="12.75">
      <c r="B28"/>
      <c r="C28"/>
      <c r="D28"/>
      <c r="F28"/>
      <c r="G28"/>
      <c r="H28"/>
      <c r="L28" t="s">
        <v>189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2009-11-09T09:07:57Z</cp:lastPrinted>
  <dcterms:created xsi:type="dcterms:W3CDTF">2010-01-01T10:25:06Z</dcterms:created>
  <dcterms:modified xsi:type="dcterms:W3CDTF">2011-10-15T20:36:15Z</dcterms:modified>
  <cp:category/>
  <cp:version/>
  <cp:contentType/>
  <cp:contentStatus/>
  <cp:revision>295</cp:revision>
</cp:coreProperties>
</file>