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31.01.10" sheetId="1" r:id="rId1"/>
    <sheet name="BS  25.11.09" sheetId="2" state="hidden" r:id="rId2"/>
    <sheet name="BS" sheetId="3" state="hidden" r:id="rId3"/>
    <sheet name="Debtors 30.09" sheetId="4" state="hidden" r:id="rId4"/>
  </sheets>
  <definedNames>
    <definedName name="_xlnm.Print_Area" localSheetId="0">'31.01.10'!$A$1:$C$59</definedName>
    <definedName name="_xlnm.Print_Area" localSheetId="1">'BS  25.11.09'!$A$1:$C$68</definedName>
    <definedName name="Excel_BuiltIn_Print_Area_1">'31.01.10'!$A$1:$B$59</definedName>
    <definedName name="team_13">#REF!</definedName>
  </definedNames>
  <calcPr fullCalcOnLoad="1"/>
</workbook>
</file>

<file path=xl/sharedStrings.xml><?xml version="1.0" encoding="utf-8"?>
<sst xmlns="http://schemas.openxmlformats.org/spreadsheetml/2006/main" count="171" uniqueCount="79">
  <si>
    <t>PETRO CARBON AND CHEMICALS PRIVATE LIMITED:</t>
  </si>
  <si>
    <t>Provisional Balance Sheet as on 31.01.10</t>
  </si>
  <si>
    <t>SOURCES OF FUNDS:-</t>
  </si>
  <si>
    <t>Amount (Rs in lakhs)</t>
  </si>
  <si>
    <t>1. SHAREHOLDER FUNDS:</t>
  </si>
  <si>
    <t xml:space="preserve">Share Capital </t>
  </si>
  <si>
    <t>2. LOAN FUNDS:</t>
  </si>
  <si>
    <t>Secured Loan</t>
  </si>
  <si>
    <t>Unsecured Loan</t>
  </si>
  <si>
    <t>TOTAL</t>
  </si>
  <si>
    <t>APPLICATION OF FUNDS:-</t>
  </si>
  <si>
    <t>Amount (in Rs)</t>
  </si>
  <si>
    <t>1.FIXED ASSETS</t>
  </si>
  <si>
    <t>2.CURRENT ASSETS,LOANS &amp; ADVANCES:-</t>
  </si>
  <si>
    <t>Inventories</t>
  </si>
  <si>
    <t>Sundry Debtors and Receivables</t>
  </si>
  <si>
    <t>Cash &amp; Bank Balances</t>
  </si>
  <si>
    <t>Investment in Liquid Fund</t>
  </si>
  <si>
    <t>Loans &amp; Advances</t>
  </si>
  <si>
    <t>(A)</t>
  </si>
  <si>
    <r>
      <t>Less</t>
    </r>
    <r>
      <rPr>
        <b/>
        <sz val="11"/>
        <color indexed="8"/>
        <rFont val="Calibri"/>
        <family val="2"/>
      </rPr>
      <t>:     CURRENT LIABILITIES &amp; PROVISIONS</t>
    </r>
  </si>
  <si>
    <t>Liabilities</t>
  </si>
  <si>
    <t>Provisions</t>
  </si>
  <si>
    <t>(B)</t>
  </si>
  <si>
    <t>NET CURRENT ASSETS                      (A-B)</t>
  </si>
  <si>
    <t>3.DEFERRED TAX ASSET:</t>
  </si>
  <si>
    <t>4.MISCELLANEOUS EXPENDITURE:</t>
  </si>
  <si>
    <t xml:space="preserve">   (To the extent not written off or adjusted)</t>
  </si>
  <si>
    <t>5.PROFIT AND LOSS ACCOUNT:</t>
  </si>
  <si>
    <t>PETRO CARBON AND CHEMICALS PRIVATE LIMITED</t>
  </si>
  <si>
    <t>PROFIT &amp; LOSS ACCOUNT FOR THE PERIOD FROM 01st APRIL 2009 TO 31ST JANUARY 2010</t>
  </si>
  <si>
    <t>PARTICULARS</t>
  </si>
  <si>
    <t>Amount (Rs in Lakhs)</t>
  </si>
  <si>
    <t>1.INCOME:</t>
  </si>
  <si>
    <t>Sales</t>
  </si>
  <si>
    <t>Less :   Excise Duty</t>
  </si>
  <si>
    <t>Net Sales</t>
  </si>
  <si>
    <t>Increase/(Decrease) of Finished Goods</t>
  </si>
  <si>
    <t>Other Income</t>
  </si>
  <si>
    <t>2.EXPENDITURE:</t>
  </si>
  <si>
    <t>Manufacturing and other Expenses</t>
  </si>
  <si>
    <t>Interest / Finance Expenses</t>
  </si>
  <si>
    <t>PROFIT/(LOSS) BEFORE TAX</t>
  </si>
  <si>
    <t>The above Profit or Loss is calculated subject to non inclusion of the followings:</t>
  </si>
  <si>
    <t>Rs. in Lakhs</t>
  </si>
  <si>
    <t xml:space="preserve">Depreciation </t>
  </si>
  <si>
    <t>(150*8/12)</t>
  </si>
  <si>
    <t xml:space="preserve">Totals = </t>
  </si>
  <si>
    <t>* Selling Exp - RPC procurement and Loading Unloading Charges Transfer to RPC</t>
  </si>
  <si>
    <t>Depreciation for the period will be 1.40 Crores</t>
  </si>
  <si>
    <t>Provisional Balance Sheet as on 25.11.09</t>
  </si>
  <si>
    <t>Unsecured Laon</t>
  </si>
  <si>
    <t>NET CURRENT ASSETS                                                  (A-B)</t>
  </si>
  <si>
    <t>PROFIT &amp; LOSS ACCOUNT FOR THE PERIOD FROM 01st APRIL 2009 TO 25th NOVEMBER 2009</t>
  </si>
  <si>
    <t>Interest on Bank Loan for the Month Nov'09</t>
  </si>
  <si>
    <t>Salary for the Month Nov' 09</t>
  </si>
  <si>
    <t>Provisional Balance Sheet as on 30.09.09</t>
  </si>
  <si>
    <t>PROFIT &amp; LOSS ACCOUNT FOR THE PERIOD FROM 01st APRIL 2009 TO 30th SEPTEMBER 2009</t>
  </si>
  <si>
    <t>List of Debtors and Advances Receivable as on 30.09.09</t>
  </si>
  <si>
    <t>Sundry Debtors</t>
  </si>
  <si>
    <t>Sn</t>
  </si>
  <si>
    <t>Name of the Party</t>
  </si>
  <si>
    <t>Less than 6 Months</t>
  </si>
  <si>
    <t>More than 6 months</t>
  </si>
  <si>
    <t>Total ( Rs in Lakhs)</t>
  </si>
  <si>
    <t>Eastern Steel &amp; Power Ltd</t>
  </si>
  <si>
    <t>Hindalco Industries Ltd</t>
  </si>
  <si>
    <t>Jai Balaji Industries Ltd</t>
  </si>
  <si>
    <t>Maithan Ispat Ltd</t>
  </si>
  <si>
    <t>Narbheram Power &amp; Steel Pvt Ltd</t>
  </si>
  <si>
    <t>Orissa Sponge &amp; Iron Ltd</t>
  </si>
  <si>
    <t>Premier Industries</t>
  </si>
  <si>
    <t>SAIL - Bhilai Steel Plant</t>
  </si>
  <si>
    <t>Shyam DRI Ltd</t>
  </si>
  <si>
    <t>SKS Ispat &amp; Power Ltd</t>
  </si>
  <si>
    <t>Vedanta Aluminum Ltd</t>
  </si>
  <si>
    <t xml:space="preserve">List of Advances Provided: - </t>
  </si>
  <si>
    <t>Indian Oil Corporation Ltd</t>
  </si>
  <si>
    <t>Totals to be receivable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</si>
</sst>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* #,##0.00_);_(* \(#,##0.00\);_(* \-??_);_(@_)"/>
    <numFmt numFmtId="167" formatCode="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4" fontId="2" fillId="0" borderId="1" xfId="0" applyFont="1" applyBorder="1" applyAlignment="1">
      <alignment/>
    </xf>
    <xf numFmtId="165" fontId="0" fillId="0" borderId="1" xfId="0" applyNumberFormat="1" applyBorder="1" applyAlignment="1">
      <alignment horizontal="right"/>
    </xf>
    <xf numFmtId="164" fontId="0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 horizontal="right"/>
    </xf>
    <xf numFmtId="164" fontId="3" fillId="0" borderId="1" xfId="0" applyFont="1" applyBorder="1" applyAlignment="1">
      <alignment horizontal="left"/>
    </xf>
    <xf numFmtId="166" fontId="0" fillId="0" borderId="0" xfId="15" applyFont="1" applyFill="1" applyBorder="1" applyAlignment="1" applyProtection="1">
      <alignment/>
      <protection/>
    </xf>
    <xf numFmtId="167" fontId="0" fillId="0" borderId="0" xfId="0" applyNumberFormat="1" applyAlignment="1">
      <alignment/>
    </xf>
    <xf numFmtId="164" fontId="3" fillId="0" borderId="1" xfId="0" applyFont="1" applyBorder="1" applyAlignment="1">
      <alignment/>
    </xf>
    <xf numFmtId="166" fontId="2" fillId="0" borderId="2" xfId="15" applyFont="1" applyFill="1" applyBorder="1" applyAlignment="1" applyProtection="1">
      <alignment horizontal="right"/>
      <protection/>
    </xf>
    <xf numFmtId="166" fontId="0" fillId="0" borderId="1" xfId="15" applyFont="1" applyFill="1" applyBorder="1" applyAlignment="1" applyProtection="1">
      <alignment horizontal="right"/>
      <protection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vertical="top" wrapText="1"/>
    </xf>
    <xf numFmtId="164" fontId="0" fillId="0" borderId="0" xfId="0" applyFont="1" applyAlignment="1">
      <alignment horizontal="center" vertical="top" wrapText="1"/>
    </xf>
    <xf numFmtId="166" fontId="0" fillId="0" borderId="1" xfId="15" applyFont="1" applyFill="1" applyBorder="1" applyAlignment="1" applyProtection="1">
      <alignment/>
      <protection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workbookViewId="0" topLeftCell="A1">
      <selection activeCell="F56" sqref="F56"/>
    </sheetView>
  </sheetViews>
  <sheetFormatPr defaultColWidth="9.140625" defaultRowHeight="15"/>
  <cols>
    <col min="1" max="1" width="54.00390625" style="0" customWidth="1"/>
    <col min="2" max="2" width="25.28125" style="1" customWidth="1"/>
    <col min="3" max="3" width="2.57421875" style="0" customWidth="1"/>
    <col min="4" max="4" width="7.421875" style="0" customWidth="1"/>
    <col min="5" max="5" width="13.421875" style="0" customWidth="1"/>
  </cols>
  <sheetData>
    <row r="1" ht="15" customHeight="1">
      <c r="A1" s="2" t="s">
        <v>0</v>
      </c>
    </row>
    <row r="2" ht="15" customHeight="1">
      <c r="A2" s="2" t="s">
        <v>1</v>
      </c>
    </row>
    <row r="3" ht="15" customHeight="1"/>
    <row r="4" spans="1:2" ht="15" customHeight="1">
      <c r="A4" s="3" t="s">
        <v>2</v>
      </c>
      <c r="B4" s="4" t="s">
        <v>3</v>
      </c>
    </row>
    <row r="5" spans="1:2" ht="15" customHeight="1">
      <c r="A5" s="5" t="s">
        <v>4</v>
      </c>
      <c r="B5" s="6"/>
    </row>
    <row r="6" spans="1:2" ht="15" customHeight="1">
      <c r="A6" s="7" t="s">
        <v>5</v>
      </c>
      <c r="B6" s="6">
        <v>2221</v>
      </c>
    </row>
    <row r="7" spans="1:2" ht="15" customHeight="1">
      <c r="A7" s="7"/>
      <c r="B7" s="6"/>
    </row>
    <row r="8" spans="1:2" ht="15" customHeight="1">
      <c r="A8" s="5" t="s">
        <v>6</v>
      </c>
      <c r="B8" s="6"/>
    </row>
    <row r="9" spans="1:2" ht="15" customHeight="1">
      <c r="A9" s="7" t="s">
        <v>7</v>
      </c>
      <c r="B9" s="6">
        <f>1836.7+469.1+371.28</f>
        <v>2677.08</v>
      </c>
    </row>
    <row r="10" spans="1:2" ht="15" customHeight="1">
      <c r="A10" s="7" t="s">
        <v>8</v>
      </c>
      <c r="B10" s="6">
        <v>2444.82</v>
      </c>
    </row>
    <row r="11" spans="1:2" ht="15" customHeight="1">
      <c r="A11" s="8"/>
      <c r="B11" s="6"/>
    </row>
    <row r="12" spans="1:2" ht="15" customHeight="1">
      <c r="A12" s="9" t="s">
        <v>9</v>
      </c>
      <c r="B12" s="10">
        <f>SUM(B6:B11)</f>
        <v>7342.9</v>
      </c>
    </row>
    <row r="13" spans="1:2" ht="15" customHeight="1">
      <c r="A13" s="8"/>
      <c r="B13" s="11"/>
    </row>
    <row r="14" spans="1:2" ht="15" customHeight="1">
      <c r="A14" s="3" t="s">
        <v>10</v>
      </c>
      <c r="B14" s="12" t="s">
        <v>11</v>
      </c>
    </row>
    <row r="15" spans="1:2" ht="15" customHeight="1">
      <c r="A15" s="5" t="s">
        <v>12</v>
      </c>
      <c r="B15" s="6">
        <v>4287.82</v>
      </c>
    </row>
    <row r="16" spans="1:2" ht="15" customHeight="1">
      <c r="A16" s="8"/>
      <c r="B16" s="6"/>
    </row>
    <row r="17" spans="1:2" ht="15" customHeight="1">
      <c r="A17" s="5" t="s">
        <v>13</v>
      </c>
      <c r="B17" s="6"/>
    </row>
    <row r="18" spans="1:2" ht="15" customHeight="1">
      <c r="A18" s="7" t="s">
        <v>14</v>
      </c>
      <c r="B18" s="6">
        <v>666</v>
      </c>
    </row>
    <row r="19" spans="1:2" ht="15" customHeight="1">
      <c r="A19" s="7" t="s">
        <v>15</v>
      </c>
      <c r="B19" s="6">
        <f>1313.16+300.01-25.37-35+50</f>
        <v>1602.8000000000002</v>
      </c>
    </row>
    <row r="20" spans="1:2" ht="15" customHeight="1">
      <c r="A20" s="7" t="s">
        <v>16</v>
      </c>
      <c r="B20" s="6">
        <f>396.84+88</f>
        <v>484.84</v>
      </c>
    </row>
    <row r="21" spans="1:2" ht="15" customHeight="1">
      <c r="A21" s="7" t="s">
        <v>17</v>
      </c>
      <c r="B21" s="6">
        <v>100</v>
      </c>
    </row>
    <row r="22" spans="1:2" ht="15" customHeight="1">
      <c r="A22" s="7" t="s">
        <v>18</v>
      </c>
      <c r="B22" s="6">
        <f>533.85-370.78</f>
        <v>163.07000000000005</v>
      </c>
    </row>
    <row r="23" spans="1:2" ht="15" customHeight="1">
      <c r="A23" s="13" t="s">
        <v>19</v>
      </c>
      <c r="B23" s="6">
        <v>666</v>
      </c>
    </row>
    <row r="24" spans="1:2" ht="15" customHeight="1">
      <c r="A24" s="8"/>
      <c r="B24" s="6"/>
    </row>
    <row r="25" spans="1:2" ht="15" customHeight="1">
      <c r="A25" s="14" t="s">
        <v>20</v>
      </c>
      <c r="B25" s="6"/>
    </row>
    <row r="26" spans="1:2" ht="15" customHeight="1">
      <c r="A26" s="7" t="s">
        <v>21</v>
      </c>
      <c r="B26" s="6">
        <v>2213.98</v>
      </c>
    </row>
    <row r="27" spans="1:2" ht="15" customHeight="1">
      <c r="A27" s="7" t="s">
        <v>22</v>
      </c>
      <c r="B27" s="6">
        <v>5</v>
      </c>
    </row>
    <row r="28" spans="1:2" ht="15" customHeight="1">
      <c r="A28" s="13" t="s">
        <v>23</v>
      </c>
      <c r="B28" s="6">
        <f>+B26+B27</f>
        <v>2218.98</v>
      </c>
    </row>
    <row r="29" spans="1:2" ht="15" customHeight="1">
      <c r="A29" s="3" t="s">
        <v>24</v>
      </c>
      <c r="B29" s="6">
        <f>+B23-B26</f>
        <v>-1547.98</v>
      </c>
    </row>
    <row r="30" spans="1:2" ht="15" customHeight="1">
      <c r="A30" s="8"/>
      <c r="B30" s="6"/>
    </row>
    <row r="31" spans="1:2" ht="15" customHeight="1">
      <c r="A31" s="5" t="s">
        <v>25</v>
      </c>
      <c r="B31" s="6">
        <v>17.06284</v>
      </c>
    </row>
    <row r="32" spans="1:2" ht="15" customHeight="1">
      <c r="A32" s="8"/>
      <c r="B32" s="6"/>
    </row>
    <row r="33" spans="1:2" ht="15" customHeight="1">
      <c r="A33" s="5" t="s">
        <v>26</v>
      </c>
      <c r="B33" s="6">
        <v>9.70453</v>
      </c>
    </row>
    <row r="34" spans="1:2" ht="15" customHeight="1">
      <c r="A34" s="8" t="s">
        <v>27</v>
      </c>
      <c r="B34" s="6"/>
    </row>
    <row r="35" spans="1:2" ht="15" customHeight="1">
      <c r="A35" s="5" t="s">
        <v>28</v>
      </c>
      <c r="B35" s="6">
        <f>257.42-B58</f>
        <v>-87.57999999999998</v>
      </c>
    </row>
    <row r="36" spans="1:2" ht="15" customHeight="1">
      <c r="A36" s="8"/>
      <c r="B36" s="6"/>
    </row>
    <row r="37" spans="1:5" ht="15" customHeight="1">
      <c r="A37" s="9" t="s">
        <v>9</v>
      </c>
      <c r="B37" s="10">
        <v>444</v>
      </c>
      <c r="D37" s="15"/>
      <c r="E37" s="16"/>
    </row>
    <row r="38" ht="15" customHeight="1"/>
    <row r="39" ht="15" customHeight="1">
      <c r="A39" s="2" t="s">
        <v>29</v>
      </c>
    </row>
    <row r="40" ht="15" customHeight="1"/>
    <row r="41" ht="15" customHeight="1">
      <c r="A41" t="s">
        <v>30</v>
      </c>
    </row>
    <row r="42" ht="15" customHeight="1"/>
    <row r="43" spans="1:2" ht="15" customHeight="1">
      <c r="A43" s="17" t="s">
        <v>31</v>
      </c>
      <c r="B43" s="4" t="s">
        <v>32</v>
      </c>
    </row>
    <row r="44" spans="1:2" ht="15" customHeight="1">
      <c r="A44" s="5" t="s">
        <v>33</v>
      </c>
      <c r="B44" s="6"/>
    </row>
    <row r="45" spans="1:2" ht="15" customHeight="1">
      <c r="A45" s="8" t="s">
        <v>34</v>
      </c>
      <c r="B45" s="6">
        <f>3930.1+500</f>
        <v>4430.1</v>
      </c>
    </row>
    <row r="46" spans="1:2" ht="15" customHeight="1">
      <c r="A46" s="8" t="s">
        <v>35</v>
      </c>
      <c r="B46" s="6">
        <v>370.78</v>
      </c>
    </row>
    <row r="47" spans="1:2" ht="15" customHeight="1">
      <c r="A47" s="7" t="s">
        <v>36</v>
      </c>
      <c r="B47" s="6">
        <f>+B45-B46</f>
        <v>4059.3200000000006</v>
      </c>
    </row>
    <row r="48" spans="1:2" ht="15" customHeight="1">
      <c r="A48" s="8" t="s">
        <v>37</v>
      </c>
      <c r="B48" s="6" t="e">
        <f>+#REF!-#REF!</f>
        <v>#REF!</v>
      </c>
    </row>
    <row r="49" spans="1:2" ht="15" customHeight="1">
      <c r="A49" s="8" t="s">
        <v>38</v>
      </c>
      <c r="B49" s="6">
        <v>26.06</v>
      </c>
    </row>
    <row r="50" spans="1:2" ht="15" customHeight="1">
      <c r="A50" s="9" t="s">
        <v>9</v>
      </c>
      <c r="B50" s="4" t="e">
        <f>SUM(B47:B49)</f>
        <v>#REF!</v>
      </c>
    </row>
    <row r="51" spans="1:2" ht="15" customHeight="1">
      <c r="A51" s="8"/>
      <c r="B51" s="6"/>
    </row>
    <row r="52" spans="1:2" ht="15" customHeight="1">
      <c r="A52" s="5" t="s">
        <v>39</v>
      </c>
      <c r="B52" s="6"/>
    </row>
    <row r="53" spans="1:5" ht="15" customHeight="1">
      <c r="A53" s="8" t="s">
        <v>40</v>
      </c>
      <c r="B53" s="6" t="e">
        <f>+#REF!+#REF!-#REF!+174.29+66.91+905.45+450</f>
        <v>#REF!</v>
      </c>
      <c r="D53" s="1"/>
      <c r="E53" s="1"/>
    </row>
    <row r="54" spans="1:2" ht="15" customHeight="1">
      <c r="A54" s="8" t="s">
        <v>41</v>
      </c>
      <c r="B54" s="6">
        <v>372.48</v>
      </c>
    </row>
    <row r="55" spans="1:2" ht="15" customHeight="1">
      <c r="A55" s="8"/>
      <c r="B55" s="6"/>
    </row>
    <row r="56" spans="1:2" ht="15" customHeight="1">
      <c r="A56" s="9" t="s">
        <v>9</v>
      </c>
      <c r="B56" s="4">
        <v>234</v>
      </c>
    </row>
    <row r="57" spans="1:2" ht="15" customHeight="1">
      <c r="A57" s="8"/>
      <c r="B57" s="6"/>
    </row>
    <row r="58" spans="1:2" ht="15" customHeight="1">
      <c r="A58" s="5" t="s">
        <v>42</v>
      </c>
      <c r="B58" s="18">
        <v>345</v>
      </c>
    </row>
    <row r="59" ht="15" customHeight="1"/>
    <row r="60" spans="1:2" ht="12.75" customHeight="1" hidden="1">
      <c r="A60" s="8" t="s">
        <v>43</v>
      </c>
      <c r="B60" s="6"/>
    </row>
    <row r="61" spans="1:2" ht="12.75" customHeight="1" hidden="1">
      <c r="A61" s="8"/>
      <c r="B61" s="6" t="s">
        <v>44</v>
      </c>
    </row>
    <row r="62" spans="1:2" ht="12.75" customHeight="1" hidden="1">
      <c r="A62" s="8"/>
      <c r="B62" s="6"/>
    </row>
    <row r="63" spans="1:2" ht="12.75" customHeight="1" hidden="1">
      <c r="A63" s="8"/>
      <c r="B63" s="6"/>
    </row>
    <row r="64" spans="1:2" ht="12.75" customHeight="1" hidden="1">
      <c r="A64" s="8" t="s">
        <v>45</v>
      </c>
      <c r="B64" s="6">
        <f>150*0.666666666666667</f>
        <v>100</v>
      </c>
    </row>
    <row r="65" spans="1:2" ht="12.75" customHeight="1" hidden="1">
      <c r="A65" s="8" t="s">
        <v>46</v>
      </c>
      <c r="B65" s="6"/>
    </row>
    <row r="66" spans="1:2" ht="12.75" customHeight="1" hidden="1">
      <c r="A66" s="8" t="s">
        <v>47</v>
      </c>
      <c r="B66" s="6">
        <f>SUM(B62:B65)</f>
        <v>100</v>
      </c>
    </row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>
      <c r="A71" t="s">
        <v>48</v>
      </c>
    </row>
    <row r="72" ht="15" customHeight="1"/>
    <row r="73" ht="15" customHeight="1"/>
    <row r="74" ht="15" customHeight="1"/>
    <row r="75" ht="15" customHeight="1">
      <c r="A75" t="s">
        <v>49</v>
      </c>
    </row>
  </sheetData>
  <printOptions/>
  <pageMargins left="0.7479166666666667" right="0.7479166666666667" top="0" bottom="0" header="0.5118055555555555" footer="0.5118055555555555"/>
  <pageSetup horizontalDpi="300" verticalDpi="300" orientation="portrait" scale="87"/>
  <rowBreaks count="1" manualBreakCount="1">
    <brk id="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68"/>
  <sheetViews>
    <sheetView workbookViewId="0" topLeftCell="A49">
      <selection activeCell="A74" sqref="A74"/>
    </sheetView>
  </sheetViews>
  <sheetFormatPr defaultColWidth="9.140625" defaultRowHeight="15"/>
  <cols>
    <col min="1" max="1" width="54.00390625" style="0" customWidth="1"/>
    <col min="2" max="2" width="25.28125" style="1" customWidth="1"/>
    <col min="4" max="4" width="14.421875" style="0" customWidth="1"/>
    <col min="5" max="5" width="13.421875" style="0" customWidth="1"/>
  </cols>
  <sheetData>
    <row r="2" ht="13.5">
      <c r="A2" s="2" t="s">
        <v>29</v>
      </c>
    </row>
    <row r="4" ht="13.5">
      <c r="A4" s="2" t="s">
        <v>50</v>
      </c>
    </row>
    <row r="6" spans="1:2" ht="13.5">
      <c r="A6" s="3" t="s">
        <v>2</v>
      </c>
      <c r="B6" s="4" t="s">
        <v>3</v>
      </c>
    </row>
    <row r="7" spans="1:2" ht="13.5">
      <c r="A7" s="5" t="s">
        <v>4</v>
      </c>
      <c r="B7" s="6"/>
    </row>
    <row r="8" spans="1:2" ht="13.5">
      <c r="A8" s="7" t="s">
        <v>5</v>
      </c>
      <c r="B8" s="6">
        <v>2221</v>
      </c>
    </row>
    <row r="9" spans="1:2" ht="13.5">
      <c r="A9" s="7"/>
      <c r="B9" s="6"/>
    </row>
    <row r="10" spans="1:2" ht="13.5">
      <c r="A10" s="5" t="s">
        <v>6</v>
      </c>
      <c r="B10" s="6"/>
    </row>
    <row r="11" spans="1:2" ht="13.5">
      <c r="A11" s="7" t="s">
        <v>7</v>
      </c>
      <c r="B11" s="6">
        <f>2043.59+500.93+490.8</f>
        <v>3035.32</v>
      </c>
    </row>
    <row r="12" spans="1:2" ht="13.5">
      <c r="A12" s="7" t="s">
        <v>51</v>
      </c>
      <c r="B12" s="6">
        <v>2429.82</v>
      </c>
    </row>
    <row r="13" spans="1:2" ht="13.5">
      <c r="A13" s="8"/>
      <c r="B13" s="6"/>
    </row>
    <row r="14" spans="1:2" ht="13.5">
      <c r="A14" s="9" t="s">
        <v>9</v>
      </c>
      <c r="B14" s="10">
        <f>SUM(B8:B13)</f>
        <v>7686.14</v>
      </c>
    </row>
    <row r="15" spans="1:2" ht="13.5">
      <c r="A15" s="8"/>
      <c r="B15" s="11"/>
    </row>
    <row r="16" spans="1:2" ht="13.5">
      <c r="A16" s="3" t="s">
        <v>10</v>
      </c>
      <c r="B16" s="12" t="s">
        <v>11</v>
      </c>
    </row>
    <row r="17" spans="1:2" ht="13.5">
      <c r="A17" s="5" t="s">
        <v>12</v>
      </c>
      <c r="B17" s="6">
        <v>4287.82</v>
      </c>
    </row>
    <row r="18" spans="1:2" ht="13.5">
      <c r="A18" s="8"/>
      <c r="B18" s="6"/>
    </row>
    <row r="19" spans="1:2" ht="13.5">
      <c r="A19" s="5" t="s">
        <v>13</v>
      </c>
      <c r="B19" s="6"/>
    </row>
    <row r="20" spans="1:2" ht="13.5">
      <c r="A20" s="7" t="s">
        <v>14</v>
      </c>
      <c r="B20" s="6">
        <v>2954.23</v>
      </c>
    </row>
    <row r="21" spans="1:2" ht="13.5">
      <c r="A21" s="7" t="s">
        <v>15</v>
      </c>
      <c r="B21" s="6">
        <f>855.64+565+94.22</f>
        <v>1514.86</v>
      </c>
    </row>
    <row r="22" spans="1:2" ht="13.5">
      <c r="A22" s="7" t="s">
        <v>16</v>
      </c>
      <c r="B22" s="6">
        <v>553.72</v>
      </c>
    </row>
    <row r="23" spans="1:2" ht="13.5">
      <c r="A23" s="7" t="s">
        <v>18</v>
      </c>
      <c r="B23" s="6">
        <f>285+1.2+200</f>
        <v>486.2</v>
      </c>
    </row>
    <row r="24" spans="1:2" ht="13.5">
      <c r="A24" s="13" t="s">
        <v>19</v>
      </c>
      <c r="B24" s="6">
        <f>SUM(B20:B23)</f>
        <v>5509.01</v>
      </c>
    </row>
    <row r="25" spans="1:2" ht="13.5">
      <c r="A25" s="8"/>
      <c r="B25" s="6"/>
    </row>
    <row r="26" spans="1:2" ht="17.25">
      <c r="A26" s="14" t="s">
        <v>20</v>
      </c>
      <c r="B26" s="6"/>
    </row>
    <row r="27" spans="1:2" ht="13.5">
      <c r="A27" s="7" t="s">
        <v>21</v>
      </c>
      <c r="B27" s="19">
        <f>2354-0.7</f>
        <v>2353.3</v>
      </c>
    </row>
    <row r="28" spans="1:2" ht="13.5">
      <c r="A28" s="7" t="s">
        <v>22</v>
      </c>
      <c r="B28" s="6"/>
    </row>
    <row r="29" spans="1:2" ht="13.5">
      <c r="A29" s="13" t="s">
        <v>23</v>
      </c>
      <c r="B29" s="6">
        <f>SUM(B27:B28)</f>
        <v>2353.3</v>
      </c>
    </row>
    <row r="30" spans="1:2" ht="13.5">
      <c r="A30" s="3" t="s">
        <v>52</v>
      </c>
      <c r="B30" s="6">
        <f>+B24-B29</f>
        <v>3155.71</v>
      </c>
    </row>
    <row r="31" spans="1:2" ht="13.5">
      <c r="A31" s="8"/>
      <c r="B31" s="6"/>
    </row>
    <row r="32" spans="1:2" ht="13.5">
      <c r="A32" s="5" t="s">
        <v>25</v>
      </c>
      <c r="B32" s="6">
        <v>17.06284</v>
      </c>
    </row>
    <row r="33" spans="1:2" ht="13.5">
      <c r="A33" s="8"/>
      <c r="B33" s="6"/>
    </row>
    <row r="34" spans="1:2" ht="13.5">
      <c r="A34" s="5" t="s">
        <v>26</v>
      </c>
      <c r="B34" s="6">
        <v>9.70453</v>
      </c>
    </row>
    <row r="35" spans="1:2" ht="13.5">
      <c r="A35" s="8" t="s">
        <v>27</v>
      </c>
      <c r="B35" s="6"/>
    </row>
    <row r="36" spans="1:2" ht="13.5">
      <c r="A36" s="5" t="s">
        <v>28</v>
      </c>
      <c r="B36" s="6">
        <f>257.42-B60</f>
        <v>215.83999999999963</v>
      </c>
    </row>
    <row r="37" spans="1:2" ht="13.5">
      <c r="A37" s="8"/>
      <c r="B37" s="6"/>
    </row>
    <row r="38" spans="1:5" ht="13.5">
      <c r="A38" s="9" t="s">
        <v>9</v>
      </c>
      <c r="B38" s="10">
        <f>+B36+B34+B32+B30+B17</f>
        <v>7686.1373699999995</v>
      </c>
      <c r="E38" s="16"/>
    </row>
    <row r="41" ht="13.5">
      <c r="A41" s="2" t="s">
        <v>29</v>
      </c>
    </row>
    <row r="43" ht="13.5">
      <c r="A43" t="s">
        <v>53</v>
      </c>
    </row>
    <row r="45" spans="1:2" ht="13.5">
      <c r="A45" s="17" t="s">
        <v>31</v>
      </c>
      <c r="B45" s="4" t="s">
        <v>32</v>
      </c>
    </row>
    <row r="46" spans="1:2" ht="13.5">
      <c r="A46" s="5" t="s">
        <v>33</v>
      </c>
      <c r="B46" s="6"/>
    </row>
    <row r="47" spans="1:2" ht="13.5">
      <c r="A47" s="8" t="s">
        <v>34</v>
      </c>
      <c r="B47" s="6">
        <f>1703.67+245.67</f>
        <v>1949.3400000000001</v>
      </c>
    </row>
    <row r="48" spans="1:2" ht="13.5">
      <c r="A48" s="8" t="s">
        <v>35</v>
      </c>
      <c r="B48" s="6">
        <v>245.67</v>
      </c>
    </row>
    <row r="49" spans="1:2" ht="13.5">
      <c r="A49" s="7" t="s">
        <v>36</v>
      </c>
      <c r="B49" s="6">
        <f>+B47-B48</f>
        <v>1703.67</v>
      </c>
    </row>
    <row r="50" spans="1:2" ht="13.5">
      <c r="A50" s="8" t="s">
        <v>37</v>
      </c>
      <c r="B50" s="6">
        <v>2056.5</v>
      </c>
    </row>
    <row r="51" spans="1:2" ht="13.5">
      <c r="A51" s="8" t="s">
        <v>38</v>
      </c>
      <c r="B51" s="6">
        <v>16.5</v>
      </c>
    </row>
    <row r="52" spans="1:2" ht="13.5">
      <c r="A52" s="9" t="s">
        <v>9</v>
      </c>
      <c r="B52" s="4">
        <f>SUM(B49:B51)</f>
        <v>3776.67</v>
      </c>
    </row>
    <row r="53" spans="1:2" ht="13.5">
      <c r="A53" s="8"/>
      <c r="B53" s="6"/>
    </row>
    <row r="54" spans="1:2" ht="13.5">
      <c r="A54" s="5" t="s">
        <v>39</v>
      </c>
      <c r="B54" s="6"/>
    </row>
    <row r="55" spans="1:5" ht="13.5">
      <c r="A55" s="8" t="s">
        <v>40</v>
      </c>
      <c r="B55" s="6">
        <f>1125.31+2962.97-769.73+135.7-48.44+6+90.23</f>
        <v>3502.0399999999995</v>
      </c>
      <c r="D55" s="1"/>
      <c r="E55" s="1"/>
    </row>
    <row r="56" spans="1:2" ht="13.5">
      <c r="A56" s="8" t="s">
        <v>41</v>
      </c>
      <c r="B56" s="6">
        <v>233.05</v>
      </c>
    </row>
    <row r="57" spans="1:2" ht="13.5">
      <c r="A57" s="8"/>
      <c r="B57" s="6"/>
    </row>
    <row r="58" spans="1:2" ht="13.5">
      <c r="A58" s="9" t="s">
        <v>9</v>
      </c>
      <c r="B58" s="4">
        <f>SUM(B55:B56)</f>
        <v>3735.0899999999997</v>
      </c>
    </row>
    <row r="59" spans="1:2" ht="13.5">
      <c r="A59" s="8"/>
      <c r="B59" s="6"/>
    </row>
    <row r="60" spans="1:2" ht="13.5">
      <c r="A60" s="5" t="s">
        <v>42</v>
      </c>
      <c r="B60" s="18">
        <f>+B52-B58</f>
        <v>41.58000000000038</v>
      </c>
    </row>
    <row r="62" spans="1:2" ht="13.5">
      <c r="A62" s="8" t="s">
        <v>43</v>
      </c>
      <c r="B62" s="6"/>
    </row>
    <row r="63" spans="1:2" ht="13.5">
      <c r="A63" s="8"/>
      <c r="B63" s="6" t="s">
        <v>44</v>
      </c>
    </row>
    <row r="64" spans="1:2" ht="13.5">
      <c r="A64" s="8" t="s">
        <v>54</v>
      </c>
      <c r="B64" s="6">
        <v>25</v>
      </c>
    </row>
    <row r="65" spans="1:2" ht="13.5">
      <c r="A65" s="8" t="s">
        <v>55</v>
      </c>
      <c r="B65" s="6">
        <v>10</v>
      </c>
    </row>
    <row r="66" spans="1:2" ht="13.5">
      <c r="A66" s="8" t="s">
        <v>45</v>
      </c>
      <c r="B66" s="6">
        <f>150*0.666666666666667</f>
        <v>100</v>
      </c>
    </row>
    <row r="67" spans="1:2" ht="13.5">
      <c r="A67" s="8" t="s">
        <v>46</v>
      </c>
      <c r="B67" s="6"/>
    </row>
    <row r="68" spans="1:2" ht="13.5">
      <c r="A68" s="8" t="s">
        <v>47</v>
      </c>
      <c r="B68" s="6">
        <f>SUM(B64:B67)</f>
        <v>135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B45" sqref="B45"/>
    </sheetView>
  </sheetViews>
  <sheetFormatPr defaultColWidth="9.140625" defaultRowHeight="15"/>
  <cols>
    <col min="1" max="1" width="54.00390625" style="0" customWidth="1"/>
    <col min="2" max="2" width="25.28125" style="1" customWidth="1"/>
    <col min="4" max="4" width="14.421875" style="0" customWidth="1"/>
    <col min="5" max="5" width="13.421875" style="0" customWidth="1"/>
  </cols>
  <sheetData>
    <row r="1" ht="13.5">
      <c r="A1" s="2" t="s">
        <v>29</v>
      </c>
    </row>
    <row r="2" ht="13.5">
      <c r="A2" s="2" t="s">
        <v>56</v>
      </c>
    </row>
    <row r="3" spans="1:2" ht="13.5">
      <c r="A3" s="3" t="s">
        <v>2</v>
      </c>
      <c r="B3" s="4" t="s">
        <v>3</v>
      </c>
    </row>
    <row r="4" spans="1:2" ht="13.5">
      <c r="A4" s="5" t="s">
        <v>4</v>
      </c>
      <c r="B4" s="6"/>
    </row>
    <row r="5" spans="1:2" ht="13.5">
      <c r="A5" s="7" t="s">
        <v>5</v>
      </c>
      <c r="B5" s="6">
        <v>2221</v>
      </c>
    </row>
    <row r="6" spans="1:2" ht="13.5">
      <c r="A6" s="5" t="s">
        <v>6</v>
      </c>
      <c r="B6" s="6"/>
    </row>
    <row r="7" spans="1:2" ht="13.5">
      <c r="A7" s="7" t="s">
        <v>7</v>
      </c>
      <c r="B7" s="6">
        <v>2638.90029</v>
      </c>
    </row>
    <row r="8" spans="1:2" ht="13.5">
      <c r="A8" s="7" t="s">
        <v>51</v>
      </c>
      <c r="B8" s="6">
        <v>2062.82</v>
      </c>
    </row>
    <row r="9" spans="1:2" ht="13.5">
      <c r="A9" s="9" t="s">
        <v>9</v>
      </c>
      <c r="B9" s="10">
        <f>SUM(B5:B8)</f>
        <v>6922.72029</v>
      </c>
    </row>
    <row r="10" spans="1:2" ht="13.5">
      <c r="A10" s="8"/>
      <c r="B10" s="11"/>
    </row>
    <row r="11" spans="1:2" ht="13.5">
      <c r="A11" s="3" t="s">
        <v>10</v>
      </c>
      <c r="B11" s="12" t="s">
        <v>11</v>
      </c>
    </row>
    <row r="12" spans="1:2" ht="13.5">
      <c r="A12" s="5" t="s">
        <v>12</v>
      </c>
      <c r="B12" s="6">
        <v>4288.69948</v>
      </c>
    </row>
    <row r="13" spans="1:2" ht="13.5">
      <c r="A13" s="5" t="s">
        <v>13</v>
      </c>
      <c r="B13" s="6"/>
    </row>
    <row r="14" spans="1:2" ht="13.5">
      <c r="A14" s="7" t="s">
        <v>14</v>
      </c>
      <c r="B14" s="6">
        <v>3671.09</v>
      </c>
    </row>
    <row r="15" spans="1:2" ht="13.5">
      <c r="A15" s="7" t="s">
        <v>15</v>
      </c>
      <c r="B15" s="6">
        <f>+'Debtors 30.09'!E22</f>
        <v>819.52</v>
      </c>
    </row>
    <row r="16" spans="1:2" ht="13.5">
      <c r="A16" s="7" t="s">
        <v>16</v>
      </c>
      <c r="B16" s="6">
        <v>747.36</v>
      </c>
    </row>
    <row r="17" spans="1:2" ht="13.5">
      <c r="A17" s="7" t="s">
        <v>18</v>
      </c>
      <c r="B17" s="6">
        <v>350.21</v>
      </c>
    </row>
    <row r="18" spans="1:2" ht="13.5">
      <c r="A18" s="13" t="s">
        <v>19</v>
      </c>
      <c r="B18" s="6">
        <f>SUM(B14:B17)</f>
        <v>5588.18</v>
      </c>
    </row>
    <row r="19" spans="1:2" ht="17.25">
      <c r="A19" s="14" t="s">
        <v>20</v>
      </c>
      <c r="B19" s="6"/>
    </row>
    <row r="20" spans="1:2" ht="13.5">
      <c r="A20" s="7" t="s">
        <v>21</v>
      </c>
      <c r="B20" s="19">
        <v>3320.47</v>
      </c>
    </row>
    <row r="21" spans="1:2" ht="13.5">
      <c r="A21" s="7" t="s">
        <v>22</v>
      </c>
      <c r="B21" s="6"/>
    </row>
    <row r="22" spans="1:2" ht="13.5">
      <c r="A22" s="13" t="s">
        <v>23</v>
      </c>
      <c r="B22" s="6">
        <f>SUM(B20:B21)</f>
        <v>3320.47</v>
      </c>
    </row>
    <row r="23" spans="1:2" ht="13.5">
      <c r="A23" s="3" t="s">
        <v>52</v>
      </c>
      <c r="B23" s="6">
        <f>+B18-B22</f>
        <v>2267.7100000000005</v>
      </c>
    </row>
    <row r="24" spans="1:2" ht="13.5">
      <c r="A24" s="5" t="s">
        <v>25</v>
      </c>
      <c r="B24" s="6">
        <v>17.06284</v>
      </c>
    </row>
    <row r="25" spans="1:2" ht="13.5">
      <c r="A25" s="5" t="s">
        <v>26</v>
      </c>
      <c r="B25" s="6">
        <v>9.70453</v>
      </c>
    </row>
    <row r="26" spans="1:2" ht="13.5">
      <c r="A26" s="8" t="s">
        <v>27</v>
      </c>
      <c r="B26" s="6"/>
    </row>
    <row r="27" spans="1:2" ht="13.5">
      <c r="A27" s="5" t="s">
        <v>28</v>
      </c>
      <c r="B27" s="6">
        <f>257.42+87.12</f>
        <v>344.54</v>
      </c>
    </row>
    <row r="28" spans="1:5" ht="13.5">
      <c r="A28" s="9" t="s">
        <v>9</v>
      </c>
      <c r="B28" s="10">
        <f>+B27+B25+B24+B23+B12</f>
        <v>6927.716850000001</v>
      </c>
      <c r="E28" s="16"/>
    </row>
    <row r="30" ht="13.5">
      <c r="A30" s="2" t="s">
        <v>29</v>
      </c>
    </row>
    <row r="31" ht="13.5">
      <c r="A31" t="s">
        <v>57</v>
      </c>
    </row>
    <row r="33" spans="1:2" ht="13.5">
      <c r="A33" s="17" t="s">
        <v>31</v>
      </c>
      <c r="B33" s="4" t="s">
        <v>32</v>
      </c>
    </row>
    <row r="34" spans="1:2" ht="13.5">
      <c r="A34" s="5" t="s">
        <v>33</v>
      </c>
      <c r="B34" s="6"/>
    </row>
    <row r="35" spans="1:2" ht="13.5">
      <c r="A35" s="8" t="s">
        <v>34</v>
      </c>
      <c r="B35" s="6">
        <v>1224.8</v>
      </c>
    </row>
    <row r="36" spans="1:2" ht="13.5">
      <c r="A36" s="8" t="s">
        <v>35</v>
      </c>
      <c r="B36" s="6">
        <v>154.04</v>
      </c>
    </row>
    <row r="37" spans="1:2" ht="13.5">
      <c r="A37" s="7" t="s">
        <v>36</v>
      </c>
      <c r="B37" s="6">
        <f>+B35-B36</f>
        <v>1070.76</v>
      </c>
    </row>
    <row r="38" spans="1:2" ht="13.5">
      <c r="A38" s="8" t="s">
        <v>37</v>
      </c>
      <c r="B38" s="6">
        <v>1604.42</v>
      </c>
    </row>
    <row r="39" spans="1:2" ht="13.5">
      <c r="A39" s="8" t="s">
        <v>38</v>
      </c>
      <c r="B39" s="6">
        <v>13.37</v>
      </c>
    </row>
    <row r="40" spans="1:2" ht="13.5">
      <c r="A40" s="9" t="s">
        <v>9</v>
      </c>
      <c r="B40" s="4">
        <f>SUM(B37:B39)</f>
        <v>2688.55</v>
      </c>
    </row>
    <row r="41" spans="1:2" ht="13.5">
      <c r="A41" s="5" t="s">
        <v>39</v>
      </c>
      <c r="B41" s="6"/>
    </row>
    <row r="42" spans="1:5" ht="13.5">
      <c r="A42" s="8" t="s">
        <v>40</v>
      </c>
      <c r="B42" s="6">
        <f>1125.31+2895.94-1661.61+102.57+68</f>
        <v>2530.2100000000005</v>
      </c>
      <c r="D42" s="1"/>
      <c r="E42" s="1"/>
    </row>
    <row r="43" spans="1:2" ht="13.5">
      <c r="A43" s="8" t="s">
        <v>41</v>
      </c>
      <c r="B43" s="6">
        <v>245.46</v>
      </c>
    </row>
    <row r="44" spans="1:2" ht="13.5">
      <c r="A44" s="9" t="s">
        <v>9</v>
      </c>
      <c r="B44" s="4">
        <f>SUM(B42:B43)</f>
        <v>2775.6700000000005</v>
      </c>
    </row>
    <row r="45" spans="1:2" ht="13.5">
      <c r="A45" s="5" t="s">
        <v>42</v>
      </c>
      <c r="B45" s="18">
        <f>+B40-B44</f>
        <v>-87.12000000000035</v>
      </c>
    </row>
  </sheetData>
  <printOptions/>
  <pageMargins left="0.7479166666666667" right="0.7" top="0.7798611111111111" bottom="2.079861111111111" header="0.5118055555555555" footer="0.5118055555555555"/>
  <pageSetup horizontalDpi="300" verticalDpi="3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J26" sqref="J26"/>
    </sheetView>
  </sheetViews>
  <sheetFormatPr defaultColWidth="9.140625" defaultRowHeight="15"/>
  <cols>
    <col min="1" max="1" width="3.421875" style="0" customWidth="1"/>
    <col min="2" max="2" width="34.421875" style="0" customWidth="1"/>
    <col min="3" max="3" width="12.00390625" style="0" customWidth="1"/>
    <col min="4" max="4" width="11.28125" style="0" customWidth="1"/>
    <col min="5" max="5" width="11.57421875" style="0" customWidth="1"/>
    <col min="6" max="6" width="10.8515625" style="0" customWidth="1"/>
    <col min="7" max="7" width="10.28125" style="0" customWidth="1"/>
  </cols>
  <sheetData>
    <row r="1" ht="13.5">
      <c r="A1" s="2" t="s">
        <v>58</v>
      </c>
    </row>
    <row r="2" spans="3:5" ht="13.5">
      <c r="C2" s="20" t="s">
        <v>59</v>
      </c>
      <c r="D2" s="20"/>
      <c r="E2" s="20"/>
    </row>
    <row r="3" spans="1:5" ht="26.25">
      <c r="A3" s="21" t="s">
        <v>60</v>
      </c>
      <c r="B3" s="22" t="s">
        <v>61</v>
      </c>
      <c r="C3" s="21" t="s">
        <v>62</v>
      </c>
      <c r="D3" s="21" t="s">
        <v>63</v>
      </c>
      <c r="E3" s="22" t="s">
        <v>64</v>
      </c>
    </row>
    <row r="4" spans="1:5" ht="13.5">
      <c r="A4">
        <v>1</v>
      </c>
      <c r="B4" t="s">
        <v>65</v>
      </c>
      <c r="C4" s="15">
        <v>26.61</v>
      </c>
      <c r="D4" s="15">
        <v>0</v>
      </c>
      <c r="E4" s="15">
        <f>SUM(C4:D4)</f>
        <v>26.61</v>
      </c>
    </row>
    <row r="5" spans="1:5" ht="13.5">
      <c r="A5">
        <v>2</v>
      </c>
      <c r="B5" t="s">
        <v>66</v>
      </c>
      <c r="C5" s="15">
        <v>77.99</v>
      </c>
      <c r="D5" s="15"/>
      <c r="E5" s="15">
        <f aca="true" t="shared" si="0" ref="E5:E16">SUM(C5:D5)</f>
        <v>77.99</v>
      </c>
    </row>
    <row r="6" spans="1:5" ht="13.5">
      <c r="A6">
        <v>3</v>
      </c>
      <c r="B6" t="s">
        <v>67</v>
      </c>
      <c r="C6" s="15">
        <v>8.04</v>
      </c>
      <c r="D6" s="15"/>
      <c r="E6" s="15">
        <f t="shared" si="0"/>
        <v>8.04</v>
      </c>
    </row>
    <row r="7" spans="1:5" ht="13.5">
      <c r="A7">
        <v>4</v>
      </c>
      <c r="B7" t="s">
        <v>68</v>
      </c>
      <c r="C7" s="15">
        <v>43.62</v>
      </c>
      <c r="D7" s="15"/>
      <c r="E7" s="15">
        <f t="shared" si="0"/>
        <v>43.62</v>
      </c>
    </row>
    <row r="8" spans="1:5" ht="13.5">
      <c r="A8">
        <v>5</v>
      </c>
      <c r="B8" t="s">
        <v>69</v>
      </c>
      <c r="C8" s="15">
        <v>5</v>
      </c>
      <c r="D8" s="15"/>
      <c r="E8" s="15">
        <f t="shared" si="0"/>
        <v>5</v>
      </c>
    </row>
    <row r="9" spans="1:5" ht="13.5">
      <c r="A9">
        <v>6</v>
      </c>
      <c r="B9" t="s">
        <v>70</v>
      </c>
      <c r="C9" s="15">
        <v>0</v>
      </c>
      <c r="D9" s="15">
        <v>7.28</v>
      </c>
      <c r="E9" s="15">
        <f t="shared" si="0"/>
        <v>7.28</v>
      </c>
    </row>
    <row r="10" spans="1:5" ht="13.5">
      <c r="A10">
        <v>7</v>
      </c>
      <c r="B10" t="s">
        <v>71</v>
      </c>
      <c r="C10" s="15">
        <v>23.51</v>
      </c>
      <c r="D10" s="15"/>
      <c r="E10" s="15">
        <f t="shared" si="0"/>
        <v>23.51</v>
      </c>
    </row>
    <row r="11" spans="1:5" ht="13.5">
      <c r="A11">
        <v>8</v>
      </c>
      <c r="B11" t="s">
        <v>72</v>
      </c>
      <c r="C11" s="15">
        <v>84.66</v>
      </c>
      <c r="D11" s="15"/>
      <c r="E11" s="15">
        <f t="shared" si="0"/>
        <v>84.66</v>
      </c>
    </row>
    <row r="12" spans="1:5" ht="13.5">
      <c r="A12">
        <v>9</v>
      </c>
      <c r="B12" t="s">
        <v>73</v>
      </c>
      <c r="C12" s="15">
        <v>10.08</v>
      </c>
      <c r="D12" s="15"/>
      <c r="E12" s="15">
        <f t="shared" si="0"/>
        <v>10.08</v>
      </c>
    </row>
    <row r="13" spans="1:5" ht="13.5">
      <c r="A13">
        <v>10</v>
      </c>
      <c r="B13" t="s">
        <v>74</v>
      </c>
      <c r="C13" s="15">
        <v>2.43</v>
      </c>
      <c r="D13" s="15"/>
      <c r="E13" s="15">
        <f t="shared" si="0"/>
        <v>2.43</v>
      </c>
    </row>
    <row r="14" spans="1:5" ht="13.5">
      <c r="A14">
        <v>11</v>
      </c>
      <c r="B14" t="s">
        <v>75</v>
      </c>
      <c r="C14" s="15">
        <v>210.76</v>
      </c>
      <c r="D14" s="15"/>
      <c r="E14" s="15">
        <f t="shared" si="0"/>
        <v>210.76</v>
      </c>
    </row>
    <row r="15" spans="3:5" ht="13.5">
      <c r="C15" s="15"/>
      <c r="D15" s="15"/>
      <c r="E15" s="15"/>
    </row>
    <row r="16" spans="3:5" ht="13.5">
      <c r="C16" s="23">
        <f>SUM(C4:C15)</f>
        <v>492.70000000000005</v>
      </c>
      <c r="D16" s="23">
        <f>SUM(D4:D15)</f>
        <v>7.28</v>
      </c>
      <c r="E16" s="23">
        <f t="shared" si="0"/>
        <v>499.98</v>
      </c>
    </row>
    <row r="17" spans="3:5" ht="13.5">
      <c r="C17" s="15"/>
      <c r="D17" s="15"/>
      <c r="E17" s="15"/>
    </row>
    <row r="18" spans="1:5" ht="13.5">
      <c r="A18" t="s">
        <v>76</v>
      </c>
      <c r="C18" s="15"/>
      <c r="D18" s="15"/>
      <c r="E18" s="15"/>
    </row>
    <row r="19" spans="3:5" ht="13.5">
      <c r="C19" s="15"/>
      <c r="D19" s="15"/>
      <c r="E19" s="15"/>
    </row>
    <row r="20" spans="1:5" ht="13.5">
      <c r="A20">
        <v>1</v>
      </c>
      <c r="B20" t="s">
        <v>77</v>
      </c>
      <c r="E20" s="8">
        <v>319.54</v>
      </c>
    </row>
    <row r="22" spans="1:5" ht="13.5">
      <c r="A22" t="s">
        <v>78</v>
      </c>
      <c r="E22" s="24">
        <f>+E16+E20</f>
        <v>819.52</v>
      </c>
    </row>
  </sheetData>
  <mergeCells count="1">
    <mergeCell ref="C2:E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dipak jalan</cp:lastModifiedBy>
  <cp:lastPrinted>2010-02-15T14:57:26Z</cp:lastPrinted>
  <dcterms:modified xsi:type="dcterms:W3CDTF">2010-02-15T14:59:03Z</dcterms:modified>
  <cp:category/>
  <cp:version/>
  <cp:contentType/>
  <cp:contentStatus/>
  <cp:revision>1</cp:revision>
</cp:coreProperties>
</file>