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030" windowHeight="12585" tabRatio="793"/>
  </bookViews>
  <sheets>
    <sheet name="Fragebogen" sheetId="1" r:id="rId1"/>
    <sheet name="Ergebnis" sheetId="2" r:id="rId2"/>
    <sheet name="Berechnung" sheetId="4" state="hidden" r:id="rId3"/>
    <sheet name="Norm_Gesamt" sheetId="3" state="hidden" r:id="rId4"/>
    <sheet name="Norm_Männer" sheetId="5" state="hidden" r:id="rId5"/>
    <sheet name="Norm_Frauen" sheetId="6" state="hidden" r:id="rId6"/>
  </sheets>
  <definedNames>
    <definedName name="_xlnm.Print_Area" localSheetId="1">Ergebnis!$A$1:$G$40</definedName>
    <definedName name="_xlnm.Print_Area" localSheetId="0">Fragebogen!$A$1:$C$45</definedName>
  </definedNames>
  <calcPr calcId="145621"/>
</workbook>
</file>

<file path=xl/calcChain.xml><?xml version="1.0" encoding="utf-8"?>
<calcChain xmlns="http://schemas.openxmlformats.org/spreadsheetml/2006/main">
  <c r="M13" i="4" l="1"/>
  <c r="D16" i="4"/>
  <c r="D2" i="4"/>
  <c r="E2" i="4" s="1"/>
  <c r="E16" i="4"/>
  <c r="D3" i="4"/>
  <c r="E3" i="4" s="1"/>
  <c r="D4" i="4"/>
  <c r="E4" i="4" s="1"/>
  <c r="D5" i="4"/>
  <c r="E5" i="4" s="1"/>
  <c r="D6" i="4"/>
  <c r="E6" i="4" s="1"/>
  <c r="D7" i="4"/>
  <c r="E7" i="4" s="1"/>
  <c r="D8" i="4"/>
  <c r="E8" i="4" s="1"/>
  <c r="D9" i="4"/>
  <c r="E9" i="4" s="1"/>
  <c r="D10" i="4"/>
  <c r="E10" i="4" s="1"/>
  <c r="D11" i="4"/>
  <c r="E11" i="4" s="1"/>
  <c r="D12" i="4"/>
  <c r="E12" i="4" s="1"/>
  <c r="D13" i="4"/>
  <c r="E13" i="4" s="1"/>
  <c r="D14" i="4"/>
  <c r="E14" i="4" s="1"/>
  <c r="D15" i="4"/>
  <c r="E15" i="4" s="1"/>
  <c r="D17" i="4"/>
  <c r="E17" i="4" s="1"/>
  <c r="D18" i="4"/>
  <c r="E18" i="4" s="1"/>
  <c r="D19" i="4"/>
  <c r="E19" i="4" s="1"/>
  <c r="D20" i="4"/>
  <c r="E20" i="4" s="1"/>
  <c r="D21" i="4"/>
  <c r="E21" i="4" s="1"/>
  <c r="D22" i="4"/>
  <c r="E22" i="4" s="1"/>
  <c r="D23" i="4"/>
  <c r="E23" i="4" s="1"/>
  <c r="D24" i="4"/>
  <c r="E24" i="4" s="1"/>
  <c r="D25" i="4"/>
  <c r="E25" i="4" s="1"/>
  <c r="D26" i="4"/>
  <c r="E26" i="4" s="1"/>
  <c r="D27" i="4"/>
  <c r="E27" i="4" s="1"/>
  <c r="D28" i="4"/>
  <c r="E28" i="4" s="1"/>
  <c r="D29" i="4"/>
  <c r="E29" i="4" s="1"/>
  <c r="D30" i="4"/>
  <c r="E30" i="4" s="1"/>
  <c r="D31" i="4"/>
  <c r="E31" i="4" s="1"/>
  <c r="D32" i="4"/>
  <c r="E32" i="4" s="1"/>
  <c r="D33" i="4"/>
  <c r="E33" i="4" s="1"/>
  <c r="D34" i="4"/>
  <c r="E34" i="4" s="1"/>
  <c r="D35" i="4"/>
  <c r="E35" i="4" s="1"/>
  <c r="D36" i="4"/>
  <c r="E36" i="4" s="1"/>
  <c r="D37" i="4"/>
  <c r="E37" i="4" s="1"/>
  <c r="D38" i="4"/>
  <c r="E38" i="4" s="1"/>
  <c r="D39" i="4"/>
  <c r="E39" i="4" s="1"/>
  <c r="D40" i="4"/>
  <c r="E40" i="4" s="1"/>
  <c r="D41" i="4"/>
  <c r="E41" i="4" s="1"/>
  <c r="D42" i="4"/>
  <c r="E42" i="4" s="1"/>
  <c r="D43" i="4"/>
  <c r="E43" i="4" s="1"/>
  <c r="D44" i="4"/>
  <c r="E44" i="4" s="1"/>
  <c r="D45" i="4"/>
  <c r="E45" i="4" s="1"/>
  <c r="D46" i="4"/>
  <c r="E46" i="4" s="1"/>
  <c r="D47" i="4"/>
  <c r="E47" i="4" s="1"/>
  <c r="D48" i="4"/>
  <c r="E48" i="4" s="1"/>
  <c r="D49" i="4"/>
  <c r="E49" i="4" s="1"/>
  <c r="D50" i="4"/>
  <c r="E50" i="4" s="1"/>
  <c r="D51" i="4"/>
  <c r="E51" i="4" s="1"/>
  <c r="D52" i="4"/>
  <c r="E52" i="4" s="1"/>
  <c r="D53" i="4"/>
  <c r="E53" i="4" s="1"/>
  <c r="D54" i="4"/>
  <c r="E54" i="4" s="1"/>
  <c r="D55" i="4"/>
  <c r="E55" i="4" s="1"/>
  <c r="D56" i="4"/>
  <c r="E56" i="4" s="1"/>
  <c r="D57" i="4"/>
  <c r="E57" i="4" s="1"/>
  <c r="D58" i="4"/>
  <c r="E58" i="4" s="1"/>
  <c r="D59" i="4"/>
  <c r="E59" i="4" s="1"/>
  <c r="D60" i="4"/>
  <c r="E60" i="4" s="1"/>
  <c r="D61" i="4"/>
  <c r="E61" i="4" s="1"/>
  <c r="D62" i="4"/>
  <c r="E62" i="4" s="1"/>
  <c r="D63" i="4"/>
  <c r="E63" i="4" s="1"/>
  <c r="D64" i="4"/>
  <c r="E64" i="4" s="1"/>
  <c r="D65" i="4"/>
  <c r="E65" i="4" s="1"/>
  <c r="D66" i="4"/>
  <c r="E66" i="4" s="1"/>
  <c r="D67" i="4"/>
  <c r="E67" i="4" s="1"/>
  <c r="I11" i="4" l="1"/>
  <c r="M11" i="4" s="1"/>
  <c r="I7" i="4"/>
  <c r="M7" i="4" s="1"/>
  <c r="I9" i="4"/>
  <c r="M9" i="4" s="1"/>
  <c r="I5" i="4"/>
  <c r="M5" i="4" s="1"/>
  <c r="I3" i="4"/>
  <c r="M3" i="4" s="1"/>
  <c r="I2" i="4"/>
  <c r="M2" i="4" s="1"/>
  <c r="I12" i="4"/>
  <c r="M12" i="4" s="1"/>
  <c r="I10" i="4"/>
  <c r="M10" i="4" s="1"/>
  <c r="I8" i="4"/>
  <c r="M8" i="4" s="1"/>
  <c r="I6" i="4"/>
  <c r="M6" i="4" s="1"/>
  <c r="I4" i="4"/>
  <c r="M4" i="4" s="1"/>
  <c r="J2" i="4"/>
  <c r="J11" i="4"/>
  <c r="J9" i="4"/>
  <c r="J7" i="4"/>
  <c r="J3" i="4"/>
  <c r="J12" i="4"/>
  <c r="J10" i="4"/>
  <c r="J8" i="4"/>
  <c r="J6" i="4"/>
  <c r="J4" i="4"/>
  <c r="J5" i="4"/>
  <c r="N6" i="2"/>
  <c r="B16" i="2"/>
  <c r="B15" i="2"/>
  <c r="B14" i="2"/>
  <c r="B13" i="2"/>
  <c r="B12" i="2"/>
  <c r="B11" i="2"/>
  <c r="B10" i="2"/>
  <c r="B9" i="2"/>
  <c r="B8" i="2"/>
  <c r="B7" i="2"/>
  <c r="B6" i="2"/>
  <c r="F6" i="2"/>
  <c r="F11" i="2"/>
  <c r="F8" i="2"/>
  <c r="F15" i="2"/>
  <c r="F13" i="2"/>
  <c r="F7" i="2"/>
  <c r="F10" i="2"/>
  <c r="F16" i="2"/>
  <c r="F9" i="2"/>
  <c r="F12" i="2"/>
  <c r="F14" i="2"/>
  <c r="F5" i="2"/>
  <c r="E22" i="2" l="1"/>
  <c r="E26" i="2"/>
  <c r="E30" i="2"/>
  <c r="E23" i="2"/>
  <c r="E29" i="2"/>
  <c r="E25" i="2"/>
  <c r="E24" i="2"/>
  <c r="E28" i="2"/>
  <c r="E32" i="2"/>
  <c r="E27" i="2"/>
  <c r="E31" i="2"/>
  <c r="K11" i="4"/>
  <c r="J13" i="4"/>
  <c r="A40" i="2" s="1"/>
  <c r="K6" i="4"/>
  <c r="K10" i="4"/>
  <c r="C30" i="2" s="1"/>
  <c r="K2" i="4"/>
  <c r="C22" i="2" s="1"/>
  <c r="K5" i="4"/>
  <c r="K9" i="4"/>
  <c r="K4" i="4"/>
  <c r="K8" i="4"/>
  <c r="K12" i="4"/>
  <c r="K3" i="4"/>
  <c r="K7" i="4"/>
  <c r="C27" i="2" s="1"/>
  <c r="L12" i="4" l="1"/>
  <c r="C32" i="2"/>
  <c r="L4" i="4"/>
  <c r="C24" i="2"/>
  <c r="L5" i="4"/>
  <c r="C25" i="2"/>
  <c r="L3" i="4"/>
  <c r="C23" i="2"/>
  <c r="L8" i="4"/>
  <c r="C28" i="2"/>
  <c r="L9" i="4"/>
  <c r="C29" i="2"/>
  <c r="L6" i="4"/>
  <c r="C26" i="2"/>
  <c r="L11" i="4"/>
  <c r="C31" i="2"/>
  <c r="L7" i="4"/>
  <c r="I18" i="4"/>
  <c r="J18" i="4" s="1"/>
  <c r="G28" i="2" s="1"/>
  <c r="L2" i="4"/>
  <c r="I17" i="4"/>
  <c r="J17" i="4" s="1"/>
  <c r="G24" i="2" s="1"/>
  <c r="L10" i="4"/>
  <c r="I19" i="4"/>
  <c r="J19" i="4" s="1"/>
  <c r="G31" i="2" s="1"/>
  <c r="D32" i="2"/>
  <c r="D24" i="2"/>
  <c r="D25" i="2"/>
  <c r="D23" i="2"/>
  <c r="D28" i="2"/>
  <c r="D29" i="2"/>
  <c r="D26" i="2"/>
  <c r="D31" i="2"/>
  <c r="D27" i="2"/>
  <c r="D22" i="2"/>
  <c r="D30" i="2"/>
  <c r="E7" i="2" l="1"/>
  <c r="E12" i="2"/>
  <c r="E9" i="2"/>
  <c r="E10" i="2"/>
  <c r="E15" i="2"/>
  <c r="E13" i="2"/>
  <c r="E14" i="2"/>
  <c r="E6" i="2"/>
  <c r="E8" i="2"/>
  <c r="E16" i="2"/>
  <c r="E11" i="2"/>
  <c r="I27" i="4"/>
  <c r="I25" i="4"/>
  <c r="I26" i="4"/>
  <c r="I24" i="4"/>
  <c r="I34" i="4" l="1"/>
  <c r="D37" i="2" s="1"/>
  <c r="I35" i="4"/>
  <c r="D38" i="2" s="1"/>
  <c r="I33" i="4"/>
  <c r="D36" i="2" s="1"/>
  <c r="I32" i="4"/>
  <c r="D35" i="2" s="1"/>
  <c r="K38" i="2" l="1"/>
  <c r="E38" i="2" s="1"/>
  <c r="K35" i="2"/>
  <c r="E35" i="2" s="1"/>
  <c r="K37" i="2"/>
  <c r="E37" i="2" s="1"/>
  <c r="K36" i="2"/>
  <c r="E36" i="2" s="1"/>
</calcChain>
</file>

<file path=xl/sharedStrings.xml><?xml version="1.0" encoding="utf-8"?>
<sst xmlns="http://schemas.openxmlformats.org/spreadsheetml/2006/main" count="422" uniqueCount="300">
  <si>
    <t>Zutreffend?</t>
  </si>
  <si>
    <t>Skala</t>
  </si>
  <si>
    <t>Anleitung</t>
  </si>
  <si>
    <t>Beschreibung</t>
  </si>
  <si>
    <t>M</t>
  </si>
  <si>
    <t>Arbeitsbezogenes Verhaltens- und Erlebensmuster (AVEM)</t>
  </si>
  <si>
    <t>Wir bitten Sie, einige Ihrer üblichen Verhaltensweisen, Einstellungen und Gewohnheiten zu beschreiben, wobei vor allem auf Ihr Arbeitsleben Bezug genommen wird. Dazu finden Sie im folgenden eine Reihe von Aussagen.
Lesen Sie jeden dieser Sätze gründlich durch und entscheiden Sie, in welchem Maße er auf Sie persönlich zutrifft.</t>
  </si>
  <si>
    <t>Hinweis</t>
  </si>
  <si>
    <r>
      <t xml:space="preserve">Bei Ihrer Antwort steht </t>
    </r>
    <r>
      <rPr>
        <b/>
        <sz val="11"/>
        <color theme="4"/>
        <rFont val="Calibri"/>
        <family val="2"/>
        <scheme val="minor"/>
      </rPr>
      <t xml:space="preserve">1 </t>
    </r>
    <r>
      <rPr>
        <b/>
        <sz val="11"/>
        <rFont val="Calibri"/>
        <family val="2"/>
        <scheme val="minor"/>
      </rPr>
      <t>für</t>
    </r>
    <r>
      <rPr>
        <b/>
        <sz val="11"/>
        <color theme="4"/>
        <rFont val="Calibri"/>
        <family val="2"/>
        <scheme val="minor"/>
      </rPr>
      <t xml:space="preserve"> „trifft überhaupt nicht zu“</t>
    </r>
    <r>
      <rPr>
        <b/>
        <sz val="11"/>
        <color theme="1"/>
        <rFont val="Calibri"/>
        <family val="2"/>
        <scheme val="minor"/>
      </rPr>
      <t xml:space="preserve">, </t>
    </r>
    <r>
      <rPr>
        <b/>
        <sz val="11"/>
        <color theme="4"/>
        <rFont val="Calibri"/>
        <family val="2"/>
        <scheme val="minor"/>
      </rPr>
      <t xml:space="preserve">5 </t>
    </r>
    <r>
      <rPr>
        <b/>
        <sz val="11"/>
        <rFont val="Calibri"/>
        <family val="2"/>
        <scheme val="minor"/>
      </rPr>
      <t>für</t>
    </r>
    <r>
      <rPr>
        <b/>
        <sz val="11"/>
        <color theme="4"/>
        <rFont val="Calibri"/>
        <family val="2"/>
        <scheme val="minor"/>
      </rPr>
      <t xml:space="preserve"> „trifft völlig zu“</t>
    </r>
    <r>
      <rPr>
        <b/>
        <sz val="11"/>
        <color theme="1"/>
        <rFont val="Calibri"/>
        <family val="2"/>
        <scheme val="minor"/>
      </rPr>
      <t xml:space="preserve"> und die Zahlen dazwischen für die verschiedenen Abstufungen.</t>
    </r>
  </si>
  <si>
    <t>Die Arbeit ist für mich der wichtigste Lebensinhalt.</t>
  </si>
  <si>
    <t>Ich möchte beruflich weiter kommen, als es die meisten meiner Bekannten geschafft haben.</t>
  </si>
  <si>
    <t>Wenn es sein muss, arbeite ich bis zur Erschöpfung.</t>
  </si>
  <si>
    <t>Meine Arbeit soll stets ohne Fehl und Tadel sein.</t>
  </si>
  <si>
    <t>Zum Feierabend ist die Arbeit für mich vergessen.</t>
  </si>
  <si>
    <t>Wenn ich keinen Erfolg habe, resigniere ich schnell.</t>
  </si>
  <si>
    <t>Für mich sind Schwierigkeiten dazu da, dass ich sie überwinde.</t>
  </si>
  <si>
    <t>Mich bringt so leicht nichts aus der Ruhe.</t>
  </si>
  <si>
    <t>Mein bisheriges Berufsleben war recht erfolgreich.</t>
  </si>
  <si>
    <t>Mit meinem bisherigen Leben kann ich zufrieden sein.</t>
  </si>
  <si>
    <t>Mein Partner/meine Partnerin zeigt Verständnis für meine Arbeit.</t>
  </si>
  <si>
    <t>Die Arbeit ist mein ein und alles.</t>
  </si>
  <si>
    <t>Berufliche Karriere bedeutet mir wenig.</t>
  </si>
  <si>
    <t>Bei der Arbeit kenne ich keine Schonung.</t>
  </si>
  <si>
    <t>Ich kontrolliere lieber noch dreimal nach, als dass ich fehlerhafte Arbeitsergebnisse abliefere.</t>
  </si>
  <si>
    <t>Auch in der Freizeit beschäftigen mich viele Arbeitsprobleme.</t>
  </si>
  <si>
    <t>Misserfolge kann ich nur schwer verkraften.</t>
  </si>
  <si>
    <t>Wenn mir etwas nicht gelingt, sage ich mir: „Jetzt erst recht“!</t>
  </si>
  <si>
    <t>Ich bin ein ruheloser Mensch.</t>
  </si>
  <si>
    <t>In meiner bisherigen Berufslaufbahn habe ich mehr Erfolge als Enttäuschungen erlebt.</t>
  </si>
  <si>
    <t>Im Großen und Ganzen bin ich glücklich und zufrieden.</t>
  </si>
  <si>
    <t>Meine Familie interessiert sich nur wenig für meine Arbeitsprobleme.</t>
  </si>
  <si>
    <t>Ich könnte auch ohne meine Arbeit ganz glücklich sein.</t>
  </si>
  <si>
    <t>Was meine berufliche Entwicklung angeht, so halte ich mich für ziemlich ehrgeizig.</t>
  </si>
  <si>
    <t>Ich arbeite wohl mehr als ich sollte.</t>
  </si>
  <si>
    <t>Bei meiner Arbeit habe ich den Ehrgeiz, keinerlei Fehler zu machen.</t>
  </si>
  <si>
    <t>Nach der Arbeit kann ich ohne Probleme abschalten.</t>
  </si>
  <si>
    <t>Berufliche Fehlschläge können mich leicht entmutigen.</t>
  </si>
  <si>
    <t>Misserfolge werfen mich nicht um, sondern veranlassen mich zu noch stärkerer Anstrengung.</t>
  </si>
  <si>
    <t>Ich glaube, dass ich ziemlich hektisch bin.</t>
  </si>
  <si>
    <t>Wirkliche berufliche Erfolge sind mir bisher versagt geblieben.</t>
  </si>
  <si>
    <t>Ich habe allen Grund, meine Zukunft optimistisch zu sehen.</t>
  </si>
  <si>
    <t>Von meinem Partner/meiner Partnerin wünschte ich mir mehr Rücksichtnahme auf meine beruflichen Aufgaben und Probleme.</t>
  </si>
  <si>
    <t>Ich brauche die Arbeit wie die Luft zum Atmen.</t>
  </si>
  <si>
    <t>Ich strebe nach höheren beruflichen Zielen als die meisten anderen.</t>
  </si>
  <si>
    <t>Ich neige dazu, über meine Kräfte hinaus zu arbeiten.</t>
  </si>
  <si>
    <t>Was immer ich tue, es muss perfekt sein.</t>
  </si>
  <si>
    <t>Feierabend ist Feierabend, da verschwende ich keine Gedanken mehr an die Arbeit.</t>
  </si>
  <si>
    <t>Wenn ich in der Arbeit erfolglos bin, deprimiert mich das sehr.</t>
  </si>
  <si>
    <t>Ich bin mir sicher, dass ich auch die künftigen Anforderungen des Lebens gut bewältigen kann.</t>
  </si>
  <si>
    <t>Ich glaube, ich bin ein ruhender Pol in meinem Umfeld.</t>
  </si>
  <si>
    <t>In meiner beruflichen Entwicklung ist mir bisher fast alles gelungen.</t>
  </si>
  <si>
    <t>Ich kann mich über mein Leben in keiner Weise beklagen.</t>
  </si>
  <si>
    <t>Bei meiner Familie finde ich jede Unterstützung.</t>
  </si>
  <si>
    <t>Ich wüsste nicht, wie ich ohne Arbeit leben sollte.</t>
  </si>
  <si>
    <t>Für meine berufliche Zukunft habe ich mir viel vorgenommen.</t>
  </si>
  <si>
    <t>Mein Tagesablauf ist durch chronischen Zeitmangel bestimmt.</t>
  </si>
  <si>
    <t>Für mich ist die Arbeit erst dann getan, wenn ich rundum mit dem Ergebnis zufrieden bin.</t>
  </si>
  <si>
    <t>Arbeitsprobleme beschäftigen mich eigentlich den ganzen Tag.</t>
  </si>
  <si>
    <t>Ich verliere leicht den Mut, wenn ich trotz Anstrengung keinen Erfolg habe.</t>
  </si>
  <si>
    <t>Ein Misserfolg kann bei mir neue Kräfte wecken.</t>
  </si>
  <si>
    <t>Ich kann mich in fast allen Situationen ruhig und bedächtig verhalten.</t>
  </si>
  <si>
    <t>Mein bisheriges Leben ist durch beruflichen Erfolg gekennzeichnet.</t>
  </si>
  <si>
    <t>Von manchen Seiten des Lebens bin ich ziemlich enttäuscht.</t>
  </si>
  <si>
    <t>Manchmal wünschte ich mir mehr Unterstützung durch die Menschen meiner Umgebung.</t>
  </si>
  <si>
    <t>Es gibt Wichtigeres im Leben als die Arbeit.</t>
  </si>
  <si>
    <t>Beruflicher Erfolg ist für mich ein wichtiges Lebensziel.</t>
  </si>
  <si>
    <t>In der Arbeit verausgabe ich mich stark.</t>
  </si>
  <si>
    <t>Es widerstrebt mir, wenn ich eine Arbeit abschließen muss, obwohl sie noch verbessert werden könnte.</t>
  </si>
  <si>
    <t>Meine Gedanken kreisen fast nur um die Arbeit.</t>
  </si>
  <si>
    <t>Wenn ich irgendwo versagt habe, kann mich das ziemlich mutlos machen.</t>
  </si>
  <si>
    <t>Wenn mir etwas nicht gelingt, bleibe ich hartnäckig und strenge mich um so mehr an.</t>
  </si>
  <si>
    <t>Hektik und Aufregung um mich herum lassen mich kalt.</t>
  </si>
  <si>
    <t>Meine beruflichen Leistungen können sich sehen lassen.</t>
  </si>
  <si>
    <t>Es dürfte nur wenige glücklichere Menschen geben als ich es bin.</t>
  </si>
  <si>
    <t>Wenn ich mal Rat und Hilfe brauche, ist immer jemand da.</t>
  </si>
  <si>
    <t>Aussage</t>
  </si>
  <si>
    <t>Subjektive Bedeutung der Arbeit</t>
  </si>
  <si>
    <t>Beruflicher Ehrgeiz</t>
  </si>
  <si>
    <t>Verausgabungsbereitschaft</t>
  </si>
  <si>
    <t>Perfektionsstreben</t>
  </si>
  <si>
    <t>Distanzierungsfähigkeit</t>
  </si>
  <si>
    <t>Resignationstendenz (bei Misserfolg)</t>
  </si>
  <si>
    <t>Offensive Problembewältigung</t>
  </si>
  <si>
    <t>Innere Ruhe/Ausgeglichenheit</t>
  </si>
  <si>
    <t>Erfolgserleben im Beruf</t>
  </si>
  <si>
    <t>Lebenszufriedenheit</t>
  </si>
  <si>
    <t>Erleben sozialer Unterstützung</t>
  </si>
  <si>
    <t>Stanine</t>
  </si>
  <si>
    <t>Muster G</t>
  </si>
  <si>
    <t>Muster S</t>
  </si>
  <si>
    <t>Risiko A</t>
  </si>
  <si>
    <t>Risiko B</t>
  </si>
  <si>
    <t>Profil</t>
  </si>
  <si>
    <t>Rohwerte</t>
  </si>
  <si>
    <t>L</t>
  </si>
  <si>
    <t>N</t>
  </si>
  <si>
    <t>O</t>
  </si>
  <si>
    <t>Vergleichsprofil:</t>
  </si>
  <si>
    <t>Auswertung AVEM</t>
  </si>
  <si>
    <t>Norm:</t>
  </si>
  <si>
    <t>a1</t>
  </si>
  <si>
    <t>a2</t>
  </si>
  <si>
    <t>a3</t>
  </si>
  <si>
    <t>a4</t>
  </si>
  <si>
    <t>a5</t>
  </si>
  <si>
    <t>a6</t>
  </si>
  <si>
    <t>a7</t>
  </si>
  <si>
    <t>a8</t>
  </si>
  <si>
    <t>a9</t>
  </si>
  <si>
    <t>a10</t>
  </si>
  <si>
    <t>LZ</t>
  </si>
  <si>
    <t>a11</t>
  </si>
  <si>
    <t>SU</t>
  </si>
  <si>
    <t>a12</t>
  </si>
  <si>
    <t>BA</t>
  </si>
  <si>
    <t>a13</t>
  </si>
  <si>
    <t>BE</t>
  </si>
  <si>
    <t>a14</t>
  </si>
  <si>
    <t>VB</t>
  </si>
  <si>
    <t>a15</t>
  </si>
  <si>
    <t>PS</t>
  </si>
  <si>
    <t>a16</t>
  </si>
  <si>
    <t>DF</t>
  </si>
  <si>
    <t>a17</t>
  </si>
  <si>
    <t>RT</t>
  </si>
  <si>
    <t>a18</t>
  </si>
  <si>
    <t>OP</t>
  </si>
  <si>
    <t>a19</t>
  </si>
  <si>
    <t>IR</t>
  </si>
  <si>
    <t>a20</t>
  </si>
  <si>
    <t>EE</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</si>
  <si>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</si>
  <si>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</si>
  <si>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</si>
  <si>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</si>
  <si>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</si>
  <si>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</si>
  <si>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</si>
  <si>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</si>
  <si>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</si>
  <si>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</si>
  <si>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</si>
  <si>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</si>
  <si>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</si>
  <si>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</si>
  <si>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</si>
  <si>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</si>
  <si>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</si>
  <si>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</si>
  <si>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</si>
  <si>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</si>
  <si>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</si>
  <si>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</si>
  <si>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</si>
  <si>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</si>
  <si>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</si>
  <si>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</si>
  <si>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</si>
  <si>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</si>
  <si>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</si>
  <si>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</si>
  <si>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</si>
  <si>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</si>
  <si>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</si>
  <si>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</si>
  <si>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</si>
  <si>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</si>
  <si>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</si>
  <si>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</si>
  <si>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</si>
  <si>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</si>
  <si>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</si>
  <si>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</si>
  <si>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</si>
  <si>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</si>
  <si>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</si>
  <si>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</si>
  <si>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Arbeit ist das wichtigste</t>
  </si>
  <si>
    <t>berufl. weiter kommen</t>
  </si>
  <si>
    <t>bis zur Erschöpfung</t>
  </si>
  <si>
    <t>ohne Fehl &amp; Tadel</t>
  </si>
  <si>
    <t>abends Arb. vergessen</t>
  </si>
  <si>
    <t>resigniere schnell</t>
  </si>
  <si>
    <t>Schwierigk. überwinden</t>
  </si>
  <si>
    <t>nichts aus der Ruhe</t>
  </si>
  <si>
    <t>bisher erfolgreich</t>
  </si>
  <si>
    <t>bisher zufrieden</t>
  </si>
  <si>
    <t>P zeigt Verständnis</t>
  </si>
  <si>
    <t>Arb. ist ein &amp; alles</t>
  </si>
  <si>
    <t>Karriere ist unwichtig</t>
  </si>
  <si>
    <t>kenne keine Schonung</t>
  </si>
  <si>
    <t>kontrolliere nochmals</t>
  </si>
  <si>
    <t>Arb.-probl. beschäftigen immer</t>
  </si>
  <si>
    <t>Mißerfolg schwer verkraften</t>
  </si>
  <si>
    <t>wenn etwas nicht gelingt: erst recht</t>
  </si>
  <si>
    <t>ruheloser</t>
  </si>
  <si>
    <t>eher erfolgreich</t>
  </si>
  <si>
    <t>glücklich &amp; zufrieden</t>
  </si>
  <si>
    <t>Fam. interessiert sich wenig</t>
  </si>
  <si>
    <t>auch ohne Arb. glücklich</t>
  </si>
  <si>
    <t>bin ehrgeizig</t>
  </si>
  <si>
    <t>arbeite mehr als ich sollte</t>
  </si>
  <si>
    <t>will keine Fehler machen</t>
  </si>
  <si>
    <t>kann gut abschalten</t>
  </si>
  <si>
    <t>Fehlschläge entmutigen mich</t>
  </si>
  <si>
    <t>Mißerfolge werfen mich nicht um</t>
  </si>
  <si>
    <t>bin hektisch</t>
  </si>
  <si>
    <t>Erfolg bisher versagt geblieben</t>
  </si>
  <si>
    <t>Zukunft optimistisch</t>
  </si>
  <si>
    <t>von P wünsche mehr Rücksicht</t>
  </si>
  <si>
    <t>brauche Arb. wie Luft zum Atmen</t>
  </si>
  <si>
    <t>strebe nach höheren Zielen</t>
  </si>
  <si>
    <t>arbeite über meine Kräfte</t>
  </si>
  <si>
    <t>es muß perfekt sein</t>
  </si>
  <si>
    <t>Feierabend ist Feierabend</t>
  </si>
  <si>
    <t>erfolglos, deprimiert mich</t>
  </si>
  <si>
    <t>künftige Anforderungen gut bewältigen</t>
  </si>
  <si>
    <t>bin ein ruhender Pol</t>
  </si>
  <si>
    <t>mir ist fast alles gelungen</t>
  </si>
  <si>
    <t>kann mich nicht beklagen</t>
  </si>
  <si>
    <t>Fam. unterstützt mich</t>
  </si>
  <si>
    <t>ohne Arb. kann ich nicht leben</t>
  </si>
  <si>
    <t>für die Zukunft viel vorgenommen</t>
  </si>
  <si>
    <t>immer Zeitmangel</t>
  </si>
  <si>
    <t>Arb. erst getan, wenn rundum alles ok</t>
  </si>
  <si>
    <t>verliere leicht den Mut..</t>
  </si>
  <si>
    <t>Mißerfolg weckt neue Kräfte</t>
  </si>
  <si>
    <t>ruhig und bedächtig</t>
  </si>
  <si>
    <t>bin ziemlich enttäuscht</t>
  </si>
  <si>
    <t>wünschte mir mehr Unterstützung</t>
  </si>
  <si>
    <t>Arbeit ist nicht das Wichtigste</t>
  </si>
  <si>
    <t>ist für mich wichtig</t>
  </si>
  <si>
    <t>ich verausgabe mich stark</t>
  </si>
  <si>
    <t>Arb. abschließen müssen, wenn noch verbesserbar</t>
  </si>
  <si>
    <t>Gedanken kreisen nur um Arb.</t>
  </si>
  <si>
    <t>versagen macht mich mutlos</t>
  </si>
  <si>
    <t>hartnäckig &amp; strenge mich an</t>
  </si>
  <si>
    <t>Hektik läßt mich kalt</t>
  </si>
  <si>
    <t>meine Leistungen können sich sehen lassen</t>
  </si>
  <si>
    <t>glücklicher Mensch</t>
  </si>
  <si>
    <t>es ist immer jemand da.</t>
  </si>
  <si>
    <t>Item</t>
  </si>
  <si>
    <t>Label</t>
  </si>
  <si>
    <t>Roh</t>
  </si>
  <si>
    <t>Invertiert</t>
  </si>
  <si>
    <t>Subskalen</t>
  </si>
  <si>
    <t>Subjektive Bedeutsamkeit der Arbeit</t>
  </si>
  <si>
    <t>Resignationstendenz bei Misserfolg</t>
  </si>
  <si>
    <t>Innere Ruhe</t>
  </si>
  <si>
    <t>Mittelwert</t>
  </si>
  <si>
    <t>#Missing</t>
  </si>
  <si>
    <t>Sekundärfaktoren</t>
  </si>
  <si>
    <t>SF1</t>
  </si>
  <si>
    <t>SF2</t>
  </si>
  <si>
    <t>SF3</t>
  </si>
  <si>
    <t>Arbeitsengagement</t>
  </si>
  <si>
    <t>Widerstandsfähigkeit gegen Belastung</t>
  </si>
  <si>
    <t>Berufsbegleitende Emotionen</t>
  </si>
  <si>
    <t>Wert</t>
  </si>
  <si>
    <t>Diskr.-Fkt</t>
  </si>
  <si>
    <t>F1G</t>
  </si>
  <si>
    <t>Gesundheitstyp</t>
  </si>
  <si>
    <t>Schon-Typ</t>
  </si>
  <si>
    <t>A-Typ</t>
  </si>
  <si>
    <t>Burnout-Typ</t>
  </si>
  <si>
    <t>F2S</t>
  </si>
  <si>
    <t>F3A</t>
  </si>
  <si>
    <t>F4B</t>
  </si>
  <si>
    <t>Faktor_F1G</t>
  </si>
  <si>
    <t>Faktor_F2S</t>
  </si>
  <si>
    <t>Faktor_F3A</t>
  </si>
  <si>
    <t>Faktor_F4B</t>
  </si>
  <si>
    <t>W'keit</t>
  </si>
  <si>
    <t>P1G</t>
  </si>
  <si>
    <t>P2S</t>
  </si>
  <si>
    <t>P3A</t>
  </si>
  <si>
    <t>P4B</t>
  </si>
  <si>
    <t>W'keit Gruppe G</t>
  </si>
  <si>
    <t>W'keit Gruppe S</t>
  </si>
  <si>
    <t>W'keit Gruppe A</t>
  </si>
  <si>
    <t>W'keit Gruppe B</t>
  </si>
  <si>
    <t>Missing:</t>
  </si>
  <si>
    <t>Residuum:</t>
  </si>
  <si>
    <t>Rohsumme</t>
  </si>
  <si>
    <t>Rohsumme
(kor_missing)</t>
  </si>
  <si>
    <t>Rohsumme
(kor_faktor)</t>
  </si>
  <si>
    <t>Wahrscheinlichkeit der Zugehörigkeit zu Muster …</t>
  </si>
  <si>
    <t>G</t>
  </si>
  <si>
    <t>S</t>
  </si>
  <si>
    <t>A</t>
  </si>
  <si>
    <t>B</t>
  </si>
  <si>
    <t>Gesunder Typ</t>
  </si>
  <si>
    <t>Schonungstyp</t>
  </si>
  <si>
    <t>Risikotyp A</t>
  </si>
  <si>
    <t>Risikotyp Burnout</t>
  </si>
  <si>
    <t>Name:</t>
  </si>
  <si>
    <t>Datum:</t>
  </si>
  <si>
    <t>Werte ist nicht implementiert!</t>
  </si>
  <si>
    <r>
      <rPr>
        <b/>
        <u/>
        <sz val="11"/>
        <color rgb="FFFF0000"/>
        <rFont val="Calibri"/>
        <family val="2"/>
        <scheme val="minor"/>
      </rPr>
      <t>Hinweis:</t>
    </r>
    <r>
      <rPr>
        <b/>
        <sz val="11"/>
        <color rgb="FFFF0000"/>
        <rFont val="Calibri"/>
        <family val="2"/>
        <scheme val="minor"/>
      </rPr>
      <t xml:space="preserve"> Der Korrekturfaktor für fehlende</t>
    </r>
  </si>
  <si>
    <t>Gesamt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</si>
</sst>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00"/>
    <numFmt numFmtId="165" formatCode="?0.00"/>
    <numFmt numFmtId="166" formatCode="?0.0%"/>
    <numFmt numFmtId="167" formatCode="d/m/yy;@"/>
  </numFmts>
  <fonts count="14" x14ac:knownFonts="1">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1"/>
      <color theme="0"/>
      <name val="Calibri"/>
      <family val="2"/>
      <scheme val="minor"/>
    </font>
    <font>
      <b/>
      <sz val="11"/>
      <color theme="4"/>
      <name val="Calibri"/>
      <family val="2"/>
      <scheme val="minor"/>
    </font>
    <font>
      <b/>
      <sz val="11"/>
      <name val="Calibri"/>
      <family val="2"/>
      <scheme val="minor"/>
    </font>
    <font>
      <sz val="11"/>
      <color rgb="FF000000"/>
      <name val="Courier New"/>
      <family val="3"/>
    </font>
    <font>
      <b/>
      <sz val="11"/>
      <color theme="9" tint="-0.249977111117893"/>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b/>
      <u/>
      <sz val="11"/>
      <color rgb="FFFF0000"/>
      <name val="Calibri"/>
      <family val="2"/>
      <scheme val="minor"/>
    </font>
  </fonts>
  <fills count="6">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9">
    <border>
      <left/>
      <right/>
      <top/>
      <bottom/>
      <diagonal/>
    </border>
    <border>
      <left/>
      <right/>
      <top style="thin">
        <color theme="4" tint="0.79998168889431442"/>
      </top>
      <bottom style="thin">
        <color theme="4" tint="0.79998168889431442"/>
      </bottom>
      <diagonal/>
    </border>
    <border>
      <left/>
      <right/>
      <top/>
      <bottom style="thin">
        <color theme="4" tint="0.59996337778862885"/>
      </bottom>
      <diagonal/>
    </border>
    <border>
      <left/>
      <right/>
      <top style="thin">
        <color theme="4" tint="0.59996337778862885"/>
      </top>
      <bottom style="thin">
        <color theme="4" tint="0.59996337778862885"/>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top style="thin">
        <color theme="4" tint="0.79998168889431442"/>
      </top>
      <bottom style="medium">
        <color theme="4"/>
      </bottom>
      <diagonal/>
    </border>
    <border>
      <left/>
      <right/>
      <top/>
      <bottom style="thin">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64">
    <xf numFmtId="0" fontId="0" fillId="0" borderId="0" xfId="0"/>
    <xf numFmtId="0" fontId="1" fillId="2" borderId="4" xfId="0" applyFont="1" applyFill="1" applyBorder="1" applyProtection="1"/>
    <xf numFmtId="0" fontId="1" fillId="2" borderId="6" xfId="0" applyFont="1" applyFill="1" applyBorder="1" applyAlignment="1" applyProtection="1">
      <alignment horizontal="center"/>
    </xf>
    <xf numFmtId="0" fontId="1" fillId="2" borderId="5" xfId="0" applyFont="1" applyFill="1" applyBorder="1" applyProtection="1"/>
    <xf numFmtId="0" fontId="0" fillId="0" borderId="2" xfId="0" applyFont="1" applyBorder="1" applyAlignment="1" applyProtection="1">
      <alignment horizontal="left" vertical="top"/>
    </xf>
    <xf numFmtId="0" fontId="0" fillId="0" borderId="3" xfId="0" applyFont="1" applyBorder="1" applyAlignment="1" applyProtection="1">
      <alignment horizontal="left" vertical="top"/>
    </xf>
    <xf numFmtId="0" fontId="0" fillId="4" borderId="2" xfId="0" applyFont="1" applyFill="1" applyBorder="1" applyAlignment="1" applyProtection="1">
      <alignment horizontal="center" vertical="center"/>
      <protection locked="0"/>
    </xf>
    <xf numFmtId="0" fontId="0" fillId="3" borderId="0" xfId="0" applyFill="1" applyProtection="1"/>
    <xf numFmtId="0" fontId="0" fillId="3" borderId="0" xfId="0" applyFill="1" applyAlignment="1" applyProtection="1">
      <alignment horizontal="left"/>
    </xf>
    <xf numFmtId="0" fontId="1" fillId="2" borderId="4" xfId="0" applyFont="1" applyFill="1" applyBorder="1" applyAlignment="1" applyProtection="1">
      <alignment vertical="center"/>
    </xf>
    <xf numFmtId="0" fontId="0" fillId="3" borderId="0" xfId="0" applyFill="1" applyAlignment="1" applyProtection="1">
      <alignment horizontal="left" vertical="top"/>
    </xf>
    <xf numFmtId="0" fontId="0" fillId="3" borderId="0" xfId="0" applyFont="1" applyFill="1" applyAlignment="1" applyProtection="1">
      <alignment horizontal="left" vertical="top"/>
    </xf>
    <xf numFmtId="0" fontId="0" fillId="3" borderId="0" xfId="0" applyFont="1" applyFill="1" applyAlignment="1" applyProtection="1">
      <alignment horizontal="left" vertical="top" wrapText="1"/>
    </xf>
    <xf numFmtId="0" fontId="1" fillId="2" borderId="5" xfId="0" applyFont="1" applyFill="1" applyBorder="1" applyAlignment="1" applyProtection="1">
      <alignment horizontal="center" vertical="center"/>
    </xf>
    <xf numFmtId="0" fontId="0" fillId="0" borderId="3" xfId="0" applyFont="1" applyBorder="1" applyAlignment="1" applyProtection="1">
      <alignment horizontal="left" vertical="top" wrapText="1"/>
    </xf>
    <xf numFmtId="0" fontId="3" fillId="3" borderId="0" xfId="0" applyFont="1" applyFill="1" applyProtection="1"/>
    <xf numFmtId="0" fontId="2" fillId="3" borderId="0" xfId="0" applyFont="1" applyFill="1" applyProtection="1"/>
    <xf numFmtId="2" fontId="0" fillId="3" borderId="1" xfId="1" applyNumberFormat="1" applyFont="1" applyFill="1" applyBorder="1" applyAlignment="1" applyProtection="1">
      <alignment horizontal="left" vertical="top"/>
    </xf>
    <xf numFmtId="2" fontId="0" fillId="3" borderId="7" xfId="1" applyNumberFormat="1" applyFont="1" applyFill="1" applyBorder="1" applyAlignment="1" applyProtection="1">
      <alignment horizontal="left" vertical="top"/>
    </xf>
    <xf numFmtId="2" fontId="0" fillId="3" borderId="1" xfId="1" applyNumberFormat="1" applyFont="1" applyFill="1" applyBorder="1" applyAlignment="1" applyProtection="1">
      <alignment horizontal="left" vertical="top" wrapText="1"/>
    </xf>
    <xf numFmtId="0" fontId="0" fillId="3" borderId="0" xfId="0" applyFill="1" applyAlignment="1" applyProtection="1">
      <alignment horizontal="left" vertical="top" wrapText="1"/>
    </xf>
    <xf numFmtId="0" fontId="5" fillId="3" borderId="0" xfId="0" applyFont="1" applyFill="1" applyAlignment="1" applyProtection="1">
      <alignment horizontal="left" vertical="top"/>
    </xf>
    <xf numFmtId="0" fontId="5" fillId="3" borderId="0" xfId="0" applyFont="1" applyFill="1" applyProtection="1"/>
    <xf numFmtId="0" fontId="1" fillId="2" borderId="5" xfId="0" applyFont="1" applyFill="1" applyBorder="1" applyAlignment="1" applyProtection="1">
      <alignment horizontal="left" vertical="center"/>
    </xf>
    <xf numFmtId="0" fontId="0" fillId="3" borderId="0" xfId="0" applyFill="1" applyAlignment="1" applyProtection="1">
      <alignment horizontal="right"/>
    </xf>
    <xf numFmtId="0" fontId="4" fillId="3" borderId="7" xfId="1" applyNumberFormat="1" applyFont="1" applyFill="1" applyBorder="1" applyAlignment="1" applyProtection="1">
      <alignment horizontal="center" vertical="top"/>
    </xf>
    <xf numFmtId="0" fontId="0" fillId="3" borderId="1" xfId="0" applyFill="1" applyBorder="1" applyAlignment="1" applyProtection="1">
      <alignment vertical="top"/>
    </xf>
    <xf numFmtId="0" fontId="4" fillId="3" borderId="1" xfId="1" applyNumberFormat="1" applyFont="1" applyFill="1" applyBorder="1" applyAlignment="1" applyProtection="1">
      <alignment horizontal="center" vertical="top"/>
    </xf>
    <xf numFmtId="0" fontId="0" fillId="3" borderId="7" xfId="0" applyFill="1" applyBorder="1" applyAlignment="1" applyProtection="1">
      <alignment vertical="top"/>
    </xf>
    <xf numFmtId="0" fontId="0" fillId="0" borderId="0" xfId="0" applyAlignment="1"/>
    <xf numFmtId="2" fontId="0" fillId="3" borderId="1" xfId="1" applyNumberFormat="1" applyFont="1" applyFill="1" applyBorder="1" applyAlignment="1" applyProtection="1">
      <alignment horizontal="left" textRotation="90" wrapText="1"/>
    </xf>
    <xf numFmtId="2" fontId="0" fillId="3" borderId="1" xfId="1" applyNumberFormat="1" applyFont="1" applyFill="1" applyBorder="1" applyAlignment="1" applyProtection="1">
      <alignment horizontal="left" textRotation="90"/>
    </xf>
    <xf numFmtId="2" fontId="0" fillId="3" borderId="7" xfId="1" applyNumberFormat="1" applyFont="1" applyFill="1" applyBorder="1" applyAlignment="1" applyProtection="1">
      <alignment horizontal="left" textRotation="90"/>
    </xf>
    <xf numFmtId="2" fontId="0" fillId="3" borderId="0" xfId="0" applyNumberFormat="1" applyFill="1" applyAlignment="1" applyProtection="1">
      <alignment horizontal="left"/>
    </xf>
    <xf numFmtId="0" fontId="0" fillId="3" borderId="0" xfId="0" applyNumberFormat="1" applyFill="1" applyAlignment="1" applyProtection="1">
      <alignment horizontal="left"/>
    </xf>
    <xf numFmtId="0" fontId="8" fillId="0" borderId="0" xfId="0" applyFont="1" applyAlignment="1">
      <alignment horizontal="left" vertical="center"/>
    </xf>
    <xf numFmtId="0" fontId="2" fillId="0" borderId="0" xfId="0" applyFont="1"/>
    <xf numFmtId="0" fontId="9" fillId="0" borderId="0" xfId="0" applyFont="1"/>
    <xf numFmtId="2" fontId="0" fillId="0" borderId="0" xfId="0" applyNumberFormat="1"/>
    <xf numFmtId="0" fontId="2" fillId="0" borderId="0" xfId="0" applyNumberFormat="1" applyFont="1"/>
    <xf numFmtId="0" fontId="0" fillId="0" borderId="0" xfId="0" applyNumberFormat="1"/>
    <xf numFmtId="0" fontId="0" fillId="0" borderId="0" xfId="0" applyAlignment="1">
      <alignment horizontal="right"/>
    </xf>
    <xf numFmtId="0" fontId="10" fillId="3" borderId="0" xfId="0" applyFont="1" applyFill="1" applyProtection="1"/>
    <xf numFmtId="164" fontId="0" fillId="0" borderId="0" xfId="0" applyNumberFormat="1"/>
    <xf numFmtId="0" fontId="2" fillId="0" borderId="0" xfId="0" applyFont="1" applyAlignment="1">
      <alignment wrapText="1"/>
    </xf>
    <xf numFmtId="165" fontId="4" fillId="3" borderId="1" xfId="1" applyNumberFormat="1" applyFont="1" applyFill="1" applyBorder="1" applyAlignment="1" applyProtection="1">
      <alignment horizontal="center" vertical="top"/>
    </xf>
    <xf numFmtId="165" fontId="4" fillId="3" borderId="7" xfId="1" applyNumberFormat="1" applyFont="1" applyFill="1" applyBorder="1" applyAlignment="1" applyProtection="1">
      <alignment horizontal="center" vertical="top"/>
    </xf>
    <xf numFmtId="166" fontId="0" fillId="3" borderId="1" xfId="2" applyNumberFormat="1" applyFont="1" applyFill="1" applyBorder="1" applyAlignment="1" applyProtection="1">
      <alignment horizontal="center" vertical="top"/>
    </xf>
    <xf numFmtId="166" fontId="0" fillId="3" borderId="7" xfId="2" applyNumberFormat="1" applyFont="1" applyFill="1" applyBorder="1" applyAlignment="1" applyProtection="1">
      <alignment horizontal="center" vertical="top"/>
    </xf>
    <xf numFmtId="0" fontId="0" fillId="3" borderId="1" xfId="0" applyFill="1" applyBorder="1" applyAlignment="1" applyProtection="1">
      <alignment horizontal="right" vertical="top"/>
    </xf>
    <xf numFmtId="0" fontId="0" fillId="3" borderId="7" xfId="0" applyFill="1" applyBorder="1" applyAlignment="1" applyProtection="1">
      <alignment horizontal="right" vertical="top"/>
    </xf>
    <xf numFmtId="0" fontId="11" fillId="3" borderId="0" xfId="0" applyFont="1" applyFill="1" applyProtection="1"/>
    <xf numFmtId="0" fontId="11" fillId="3" borderId="0" xfId="0" applyFont="1" applyFill="1" applyAlignment="1" applyProtection="1">
      <alignment horizontal="left"/>
    </xf>
    <xf numFmtId="0" fontId="5" fillId="3" borderId="0" xfId="0" applyFont="1" applyFill="1" applyAlignment="1" applyProtection="1">
      <alignment horizontal="left"/>
    </xf>
    <xf numFmtId="2" fontId="0" fillId="3" borderId="0" xfId="0" applyNumberFormat="1" applyFill="1" applyProtection="1"/>
    <xf numFmtId="0" fontId="5" fillId="3" borderId="0" xfId="0" applyFont="1" applyFill="1" applyAlignment="1" applyProtection="1">
      <alignment horizontal="right"/>
    </xf>
    <xf numFmtId="16" fontId="0" fillId="0" borderId="0" xfId="0" applyNumberFormat="1"/>
    <xf numFmtId="15" fontId="2" fillId="3" borderId="0" xfId="0" applyNumberFormat="1" applyFont="1" applyFill="1" applyAlignment="1" applyProtection="1">
      <alignment horizontal="left" vertical="top" wrapText="1"/>
    </xf>
    <xf numFmtId="0" fontId="0" fillId="3" borderId="0" xfId="0" applyFill="1" applyAlignment="1" applyProtection="1">
      <alignment horizontal="left" vertical="top" wrapText="1"/>
    </xf>
    <xf numFmtId="0" fontId="2" fillId="3" borderId="0" xfId="0" applyFont="1" applyFill="1" applyAlignment="1" applyProtection="1">
      <alignment horizontal="left" vertical="top" wrapText="1"/>
    </xf>
    <xf numFmtId="0" fontId="12" fillId="0" borderId="0" xfId="0" applyFont="1"/>
    <xf numFmtId="0" fontId="0" fillId="5" borderId="8" xfId="0" applyFill="1" applyBorder="1" applyAlignment="1" applyProtection="1">
      <alignment horizontal="left"/>
      <protection locked="0"/>
    </xf>
    <xf numFmtId="0" fontId="0" fillId="5" borderId="0" xfId="0" applyFill="1" applyAlignment="1" applyProtection="1">
      <alignment horizontal="left"/>
      <protection locked="0"/>
    </xf>
    <xf numFmtId="167" fontId="0" fillId="5" borderId="8" xfId="0" applyNumberFormat="1" applyFill="1" applyBorder="1" applyAlignment="1" applyProtection="1">
      <alignment horizontal="right"/>
      <protection locked="0"/>
    </xf>
  </cellXfs>
  <cellStyles count="3">
    <cellStyle name="Komma" xfId="1" builtinId="3"/>
    <cellStyle name="Prozent" xfId="2" builtinId="5"/>
    <cellStyle name="Standard" xfId="0" builtinId="0"/>
  </cellStyles>
  <dxfs count="0"/>
  <tableStyles count="0" defaultTableStyle="TableStyleMedium2" defaultPivotStyle="PivotStyleLight16"/>
  <colors>
    <mruColors>
      <color rgb="FF4F81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Ergebnis!$B$6:$B$16</c:f>
              <c:strCache>
                <c:ptCount val="11"/>
                <c:pt idx="0">
                  <c:v>Erleben sozialer Unterstützung</c:v>
                </c:pt>
                <c:pt idx="1">
                  <c:v>Lebenszufriedenheit</c:v>
                </c:pt>
                <c:pt idx="2">
                  <c:v>Erfolgserleben im Beruf</c:v>
                </c:pt>
                <c:pt idx="3">
                  <c:v>Innere Ruhe/Ausgeglichenheit</c:v>
                </c:pt>
                <c:pt idx="4">
                  <c:v>Offensive Problembewältigung</c:v>
                </c:pt>
                <c:pt idx="5">
                  <c:v>Resignationstendenz (bei Misserfolg)</c:v>
                </c:pt>
                <c:pt idx="6">
                  <c:v>Distanzierungsfähigkeit</c:v>
                </c:pt>
                <c:pt idx="7">
                  <c:v>Perfektionsstreben</c:v>
                </c:pt>
                <c:pt idx="8">
                  <c:v>Verausgabungsbereitschaft</c:v>
                </c:pt>
                <c:pt idx="9">
                  <c:v>Beruflicher Ehrgeiz</c:v>
                </c:pt>
                <c:pt idx="10">
                  <c:v>Subjektive Bedeutung der Arbeit</c:v>
                </c:pt>
              </c:strCache>
            </c:strRef>
          </c:cat>
          <c:val>
            <c:numRef>
              <c:f>Ergebnis!$C$6:$C$16</c:f>
              <c:numCache>
                <c:formatCode>0.00</c:formatCode>
                <c:ptCount val="11"/>
              </c:numCache>
            </c:numRef>
          </c:val>
        </c:ser>
        <c:dLbls>
          <c:showLegendKey val="0"/>
          <c:showVal val="0"/>
          <c:showCatName val="0"/>
          <c:showSerName val="0"/>
          <c:showPercent val="0"/>
          <c:showBubbleSize val="0"/>
        </c:dLbls>
        <c:gapWidth val="150"/>
        <c:axId val="46275200"/>
        <c:axId val="57762560"/>
      </c:barChart>
      <c:scatterChart>
        <c:scatterStyle val="lineMarker"/>
        <c:varyColors val="0"/>
        <c:ser>
          <c:idx val="2"/>
          <c:order val="1"/>
          <c:tx>
            <c:strRef>
              <c:f>Ergebnis!$E$5</c:f>
              <c:strCache>
                <c:ptCount val="1"/>
                <c:pt idx="0">
                  <c:v>Profil</c:v>
                </c:pt>
              </c:strCache>
            </c:strRef>
          </c:tx>
          <c:spPr>
            <a:ln w="19050">
              <a:solidFill>
                <a:schemeClr val="accent1"/>
              </a:solidFill>
            </a:ln>
          </c:spPr>
          <c:marker>
            <c:symbol val="diamond"/>
            <c:size val="5"/>
            <c:spPr>
              <a:solidFill>
                <a:schemeClr val="accent1"/>
              </a:solidFill>
              <a:ln>
                <a:noFill/>
              </a:ln>
            </c:spPr>
          </c:marker>
          <c:xVal>
            <c:numRef>
              <c:f>Ergebnis!$E$6:$E$16</c:f>
              <c:numCache>
                <c:formatCode>General</c:formatCode>
                <c:ptCount val="11"/>
                <c:pt idx="0">
                  <c:v>#N/A</c:v>
                </c:pt>
                <c:pt idx="1">
                  <c:v>#N/A</c:v>
                </c:pt>
                <c:pt idx="2">
                  <c:v>#N/A</c:v>
                </c:pt>
                <c:pt idx="3">
                  <c:v>#N/A</c:v>
                </c:pt>
                <c:pt idx="4">
                  <c:v>0</c:v>
                </c:pt>
                <c:pt idx="5">
                  <c:v>0</c:v>
                </c:pt>
                <c:pt idx="6">
                  <c:v>#N/A</c:v>
                </c:pt>
                <c:pt idx="7">
                  <c:v>0</c:v>
                </c:pt>
                <c:pt idx="8">
                  <c:v>0</c:v>
                </c:pt>
                <c:pt idx="9">
                  <c:v>#N/A</c:v>
                </c:pt>
                <c:pt idx="10">
                  <c:v>#N/A</c:v>
                </c:pt>
              </c:numCache>
            </c:numRef>
          </c:xVal>
          <c:yVal>
            <c:numRef>
              <c:f>Ergebnis!$D$6:$D$16</c:f>
              <c:numCache>
                <c:formatCode>General</c:formatCode>
                <c:ptCount val="11"/>
                <c:pt idx="0">
                  <c:v>0.5</c:v>
                </c:pt>
                <c:pt idx="1">
                  <c:v>1.5</c:v>
                </c:pt>
                <c:pt idx="2">
                  <c:v>2.5</c:v>
                </c:pt>
                <c:pt idx="3">
                  <c:v>3.5</c:v>
                </c:pt>
                <c:pt idx="4">
                  <c:v>4.5</c:v>
                </c:pt>
                <c:pt idx="5">
                  <c:v>5.5</c:v>
                </c:pt>
                <c:pt idx="6">
                  <c:v>6.5</c:v>
                </c:pt>
                <c:pt idx="7">
                  <c:v>7.5</c:v>
                </c:pt>
                <c:pt idx="8">
                  <c:v>8.5</c:v>
                </c:pt>
                <c:pt idx="9">
                  <c:v>9.5</c:v>
                </c:pt>
                <c:pt idx="10">
                  <c:v>10.5</c:v>
                </c:pt>
              </c:numCache>
            </c:numRef>
          </c:yVal>
          <c:smooth val="0"/>
        </c:ser>
        <c:ser>
          <c:idx val="1"/>
          <c:order val="2"/>
          <c:tx>
            <c:strRef>
              <c:f>Ergebnis!$F$5</c:f>
              <c:strCache>
                <c:ptCount val="1"/>
                <c:pt idx="0">
                  <c:v>Muster G</c:v>
                </c:pt>
              </c:strCache>
            </c:strRef>
          </c:tx>
          <c:spPr>
            <a:ln>
              <a:solidFill>
                <a:schemeClr val="accent4"/>
              </a:solidFill>
              <a:prstDash val="sysDot"/>
            </a:ln>
          </c:spPr>
          <c:marker>
            <c:symbol val="diamond"/>
            <c:size val="5"/>
            <c:spPr>
              <a:solidFill>
                <a:schemeClr val="accent4"/>
              </a:solidFill>
              <a:ln>
                <a:noFill/>
              </a:ln>
            </c:spPr>
          </c:marker>
          <c:xVal>
            <c:numRef>
              <c:f>Ergebnis!$F$6:$F$16</c:f>
              <c:numCache>
                <c:formatCode>General</c:formatCode>
                <c:ptCount val="11"/>
                <c:pt idx="0">
                  <c:v>6</c:v>
                </c:pt>
                <c:pt idx="1">
                  <c:v>7</c:v>
                </c:pt>
                <c:pt idx="2">
                  <c:v>7</c:v>
                </c:pt>
                <c:pt idx="3">
                  <c:v>7</c:v>
                </c:pt>
                <c:pt idx="4">
                  <c:v>7</c:v>
                </c:pt>
                <c:pt idx="5">
                  <c:v>3</c:v>
                </c:pt>
                <c:pt idx="6">
                  <c:v>6</c:v>
                </c:pt>
                <c:pt idx="7">
                  <c:v>6</c:v>
                </c:pt>
                <c:pt idx="8">
                  <c:v>5</c:v>
                </c:pt>
                <c:pt idx="9">
                  <c:v>8</c:v>
                </c:pt>
                <c:pt idx="10">
                  <c:v>6</c:v>
                </c:pt>
              </c:numCache>
            </c:numRef>
          </c:xVal>
          <c:yVal>
            <c:numRef>
              <c:f>Ergebnis!$D$6:$D$16</c:f>
              <c:numCache>
                <c:formatCode>General</c:formatCode>
                <c:ptCount val="11"/>
                <c:pt idx="0">
                  <c:v>0.5</c:v>
                </c:pt>
                <c:pt idx="1">
                  <c:v>1.5</c:v>
                </c:pt>
                <c:pt idx="2">
                  <c:v>2.5</c:v>
                </c:pt>
                <c:pt idx="3">
                  <c:v>3.5</c:v>
                </c:pt>
                <c:pt idx="4">
                  <c:v>4.5</c:v>
                </c:pt>
                <c:pt idx="5">
                  <c:v>5.5</c:v>
                </c:pt>
                <c:pt idx="6">
                  <c:v>6.5</c:v>
                </c:pt>
                <c:pt idx="7">
                  <c:v>7.5</c:v>
                </c:pt>
                <c:pt idx="8">
                  <c:v>8.5</c:v>
                </c:pt>
                <c:pt idx="9">
                  <c:v>9.5</c:v>
                </c:pt>
                <c:pt idx="10">
                  <c:v>10.5</c:v>
                </c:pt>
              </c:numCache>
            </c:numRef>
          </c:yVal>
          <c:smooth val="0"/>
        </c:ser>
        <c:dLbls>
          <c:showLegendKey val="0"/>
          <c:showVal val="0"/>
          <c:showCatName val="0"/>
          <c:showSerName val="0"/>
          <c:showPercent val="0"/>
          <c:showBubbleSize val="0"/>
        </c:dLbls>
        <c:axId val="57774080"/>
        <c:axId val="57764096"/>
      </c:scatterChart>
      <c:catAx>
        <c:axId val="46275200"/>
        <c:scaling>
          <c:orientation val="minMax"/>
        </c:scaling>
        <c:delete val="0"/>
        <c:axPos val="l"/>
        <c:majorTickMark val="out"/>
        <c:minorTickMark val="none"/>
        <c:tickLblPos val="nextTo"/>
        <c:crossAx val="57762560"/>
        <c:crossesAt val="0"/>
        <c:auto val="1"/>
        <c:lblAlgn val="ctr"/>
        <c:lblOffset val="100"/>
        <c:noMultiLvlLbl val="0"/>
      </c:catAx>
      <c:valAx>
        <c:axId val="57762560"/>
        <c:scaling>
          <c:orientation val="minMax"/>
          <c:max val="9"/>
          <c:min val="1"/>
        </c:scaling>
        <c:delete val="0"/>
        <c:axPos val="t"/>
        <c:majorGridlines/>
        <c:numFmt formatCode="General" sourceLinked="0"/>
        <c:majorTickMark val="out"/>
        <c:minorTickMark val="none"/>
        <c:tickLblPos val="nextTo"/>
        <c:crossAx val="46275200"/>
        <c:crosses val="max"/>
        <c:crossBetween val="between"/>
        <c:majorUnit val="1"/>
        <c:minorUnit val="1"/>
      </c:valAx>
      <c:valAx>
        <c:axId val="57764096"/>
        <c:scaling>
          <c:orientation val="minMax"/>
          <c:max val="11"/>
          <c:min val="0"/>
        </c:scaling>
        <c:delete val="1"/>
        <c:axPos val="l"/>
        <c:numFmt formatCode="General" sourceLinked="1"/>
        <c:majorTickMark val="out"/>
        <c:minorTickMark val="none"/>
        <c:tickLblPos val="nextTo"/>
        <c:crossAx val="57774080"/>
        <c:crosses val="autoZero"/>
        <c:crossBetween val="midCat"/>
      </c:valAx>
      <c:valAx>
        <c:axId val="57774080"/>
        <c:scaling>
          <c:orientation val="minMax"/>
        </c:scaling>
        <c:delete val="1"/>
        <c:axPos val="b"/>
        <c:numFmt formatCode="General" sourceLinked="1"/>
        <c:majorTickMark val="out"/>
        <c:minorTickMark val="none"/>
        <c:tickLblPos val="nextTo"/>
        <c:crossAx val="57764096"/>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185370</xdr:rowOff>
    </xdr:from>
    <xdr:to>
      <xdr:col>6</xdr:col>
      <xdr:colOff>571499</xdr:colOff>
      <xdr:row>18</xdr:row>
      <xdr:rowOff>71070</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28575</xdr:colOff>
      <xdr:row>21</xdr:row>
      <xdr:rowOff>66676</xdr:rowOff>
    </xdr:from>
    <xdr:to>
      <xdr:col>4</xdr:col>
      <xdr:colOff>161925</xdr:colOff>
      <xdr:row>25</xdr:row>
      <xdr:rowOff>133350</xdr:rowOff>
    </xdr:to>
    <xdr:sp macro="" textlink="">
      <xdr:nvSpPr>
        <xdr:cNvPr id="3" name="Geschweifte Klammer rechts 2"/>
        <xdr:cNvSpPr/>
      </xdr:nvSpPr>
      <xdr:spPr>
        <a:xfrm>
          <a:off x="4076700" y="3762376"/>
          <a:ext cx="133350" cy="82867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4</xdr:col>
      <xdr:colOff>28575</xdr:colOff>
      <xdr:row>26</xdr:row>
      <xdr:rowOff>34060</xdr:rowOff>
    </xdr:from>
    <xdr:to>
      <xdr:col>4</xdr:col>
      <xdr:colOff>161925</xdr:colOff>
      <xdr:row>28</xdr:row>
      <xdr:rowOff>146916</xdr:rowOff>
    </xdr:to>
    <xdr:sp macro="" textlink="">
      <xdr:nvSpPr>
        <xdr:cNvPr id="5" name="Geschweifte Klammer rechts 4"/>
        <xdr:cNvSpPr/>
      </xdr:nvSpPr>
      <xdr:spPr>
        <a:xfrm>
          <a:off x="4076700" y="4682260"/>
          <a:ext cx="133350" cy="49385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4</xdr:col>
      <xdr:colOff>28575</xdr:colOff>
      <xdr:row>29</xdr:row>
      <xdr:rowOff>34060</xdr:rowOff>
    </xdr:from>
    <xdr:to>
      <xdr:col>4</xdr:col>
      <xdr:colOff>161925</xdr:colOff>
      <xdr:row>31</xdr:row>
      <xdr:rowOff>146916</xdr:rowOff>
    </xdr:to>
    <xdr:sp macro="" textlink="">
      <xdr:nvSpPr>
        <xdr:cNvPr id="7" name="Geschweifte Klammer rechts 6"/>
        <xdr:cNvSpPr/>
      </xdr:nvSpPr>
      <xdr:spPr>
        <a:xfrm>
          <a:off x="4076700" y="5253760"/>
          <a:ext cx="133350" cy="49385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oneCellAnchor>
    <xdr:from>
      <xdr:col>4</xdr:col>
      <xdr:colOff>114300</xdr:colOff>
      <xdr:row>22</xdr:row>
      <xdr:rowOff>161925</xdr:rowOff>
    </xdr:from>
    <xdr:ext cx="1313821" cy="264560"/>
    <xdr:sp macro="" textlink="">
      <xdr:nvSpPr>
        <xdr:cNvPr id="4" name="Textfeld 3"/>
        <xdr:cNvSpPr txBox="1"/>
      </xdr:nvSpPr>
      <xdr:spPr>
        <a:xfrm>
          <a:off x="4162425" y="4048125"/>
          <a:ext cx="131382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100"/>
            <a:t>Arbeitsengagement</a:t>
          </a:r>
        </a:p>
      </xdr:txBody>
    </xdr:sp>
    <xdr:clientData/>
  </xdr:oneCellAnchor>
  <xdr:oneCellAnchor>
    <xdr:from>
      <xdr:col>4</xdr:col>
      <xdr:colOff>114300</xdr:colOff>
      <xdr:row>26</xdr:row>
      <xdr:rowOff>161925</xdr:rowOff>
    </xdr:from>
    <xdr:ext cx="1438792" cy="436786"/>
    <xdr:sp macro="" textlink="">
      <xdr:nvSpPr>
        <xdr:cNvPr id="8" name="Textfeld 7"/>
        <xdr:cNvSpPr txBox="1"/>
      </xdr:nvSpPr>
      <xdr:spPr>
        <a:xfrm>
          <a:off x="4162425" y="4810125"/>
          <a:ext cx="1438792"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100"/>
            <a:t>Widerstandsfähigkeit</a:t>
          </a:r>
          <a:r>
            <a:rPr lang="de-DE" sz="1100" baseline="0"/>
            <a:t> </a:t>
          </a:r>
          <a:br>
            <a:rPr lang="de-DE" sz="1100" baseline="0"/>
          </a:br>
          <a:r>
            <a:rPr lang="de-DE" sz="1100" baseline="0"/>
            <a:t>gegen Belastung</a:t>
          </a:r>
        </a:p>
      </xdr:txBody>
    </xdr:sp>
    <xdr:clientData/>
  </xdr:oneCellAnchor>
  <xdr:oneCellAnchor>
    <xdr:from>
      <xdr:col>4</xdr:col>
      <xdr:colOff>114300</xdr:colOff>
      <xdr:row>29</xdr:row>
      <xdr:rowOff>161925</xdr:rowOff>
    </xdr:from>
    <xdr:ext cx="1234762" cy="436786"/>
    <xdr:sp macro="" textlink="">
      <xdr:nvSpPr>
        <xdr:cNvPr id="9" name="Textfeld 8"/>
        <xdr:cNvSpPr txBox="1"/>
      </xdr:nvSpPr>
      <xdr:spPr>
        <a:xfrm>
          <a:off x="4162425" y="5381625"/>
          <a:ext cx="1234762"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100"/>
            <a:t>Berufsbegleitende</a:t>
          </a:r>
          <a:br>
            <a:rPr lang="de-DE" sz="1100"/>
          </a:br>
          <a:r>
            <a:rPr lang="de-DE" sz="1100"/>
            <a:t>Emotionen</a:t>
          </a: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1"/>
  <sheetViews>
    <sheetView tabSelected="1" zoomScale="115" zoomScaleNormal="115" zoomScaleSheetLayoutView="100" zoomScalePageLayoutView="145" workbookViewId="0">
      <pane ySplit="9" topLeftCell="A10" activePane="bottomLeft" state="frozen"/>
      <selection pane="bottomLeft" activeCell="C10" sqref="C10"/>
    </sheetView>
  </sheetViews>
  <sheetFormatPr baseColWidth="10" defaultColWidth="9.140625" defaultRowHeight="15" x14ac:dyDescent="0.25"/>
  <cols>
    <col min="1" max="1" width="4" style="10" customWidth="1"/>
    <col min="2" max="2" width="70.5703125" style="10" bestFit="1" customWidth="1"/>
    <col min="3" max="3" width="12.28515625" style="20" customWidth="1"/>
    <col min="4" max="16384" width="9.140625" style="22"/>
  </cols>
  <sheetData>
    <row r="1" spans="1:8" ht="21" x14ac:dyDescent="0.35">
      <c r="A1" s="15" t="s">
        <v>5</v>
      </c>
      <c r="B1" s="15"/>
      <c r="C1" s="15"/>
      <c r="G1" s="21"/>
      <c r="H1" s="21"/>
    </row>
    <row r="2" spans="1:8" ht="17.25" customHeight="1" x14ac:dyDescent="0.25">
      <c r="A2" s="11"/>
      <c r="C2" s="12"/>
    </row>
    <row r="3" spans="1:8" x14ac:dyDescent="0.25">
      <c r="A3" s="57" t="s">
        <v>2</v>
      </c>
      <c r="B3" s="57"/>
      <c r="C3" s="57"/>
    </row>
    <row r="4" spans="1:8" ht="89.25" customHeight="1" x14ac:dyDescent="0.25">
      <c r="A4" s="58" t="s">
        <v>6</v>
      </c>
      <c r="B4" s="58"/>
      <c r="C4" s="58"/>
    </row>
    <row r="5" spans="1:8" x14ac:dyDescent="0.25">
      <c r="A5" s="7"/>
      <c r="B5" s="7"/>
      <c r="C5" s="7"/>
    </row>
    <row r="6" spans="1:8" x14ac:dyDescent="0.25">
      <c r="A6" s="16" t="s">
        <v>7</v>
      </c>
      <c r="B6" s="7"/>
      <c r="C6" s="7"/>
    </row>
    <row r="7" spans="1:8" ht="30" customHeight="1" x14ac:dyDescent="0.25">
      <c r="A7" s="59" t="s">
        <v>8</v>
      </c>
      <c r="B7" s="58"/>
      <c r="C7" s="58"/>
    </row>
    <row r="8" spans="1:8" ht="17.25" customHeight="1" thickBot="1" x14ac:dyDescent="0.3">
      <c r="A8" s="11"/>
      <c r="B8" s="11"/>
      <c r="C8" s="12"/>
    </row>
    <row r="9" spans="1:8" ht="15.75" thickBot="1" x14ac:dyDescent="0.3">
      <c r="A9" s="1" t="s">
        <v>75</v>
      </c>
      <c r="B9" s="3"/>
      <c r="C9" s="2" t="s">
        <v>0</v>
      </c>
    </row>
    <row r="10" spans="1:8" x14ac:dyDescent="0.25">
      <c r="A10" s="4">
        <v>1</v>
      </c>
      <c r="B10" s="14" t="s">
        <v>9</v>
      </c>
      <c r="C10" s="6"/>
    </row>
    <row r="11" spans="1:8" ht="30" x14ac:dyDescent="0.25">
      <c r="A11" s="5">
        <v>2</v>
      </c>
      <c r="B11" s="14" t="s">
        <v>10</v>
      </c>
      <c r="C11" s="6"/>
    </row>
    <row r="12" spans="1:8" x14ac:dyDescent="0.25">
      <c r="A12" s="5">
        <v>3</v>
      </c>
      <c r="B12" s="14" t="s">
        <v>11</v>
      </c>
      <c r="C12" s="6"/>
    </row>
    <row r="13" spans="1:8" x14ac:dyDescent="0.25">
      <c r="A13" s="5">
        <v>4</v>
      </c>
      <c r="B13" s="14" t="s">
        <v>12</v>
      </c>
      <c r="C13" s="6"/>
    </row>
    <row r="14" spans="1:8" x14ac:dyDescent="0.25">
      <c r="A14" s="5">
        <v>5</v>
      </c>
      <c r="B14" s="14" t="s">
        <v>13</v>
      </c>
      <c r="C14" s="6"/>
    </row>
    <row r="15" spans="1:8" x14ac:dyDescent="0.25">
      <c r="A15" s="5">
        <v>6</v>
      </c>
      <c r="B15" s="14" t="s">
        <v>14</v>
      </c>
      <c r="C15" s="6"/>
    </row>
    <row r="16" spans="1:8" x14ac:dyDescent="0.25">
      <c r="A16" s="5">
        <v>7</v>
      </c>
      <c r="B16" s="14" t="s">
        <v>15</v>
      </c>
      <c r="C16" s="6"/>
    </row>
    <row r="17" spans="1:3" x14ac:dyDescent="0.25">
      <c r="A17" s="5">
        <v>8</v>
      </c>
      <c r="B17" s="14" t="s">
        <v>16</v>
      </c>
      <c r="C17" s="6"/>
    </row>
    <row r="18" spans="1:3" x14ac:dyDescent="0.25">
      <c r="A18" s="5">
        <v>9</v>
      </c>
      <c r="B18" s="14" t="s">
        <v>17</v>
      </c>
      <c r="C18" s="6"/>
    </row>
    <row r="19" spans="1:3" x14ac:dyDescent="0.25">
      <c r="A19" s="5">
        <v>10</v>
      </c>
      <c r="B19" s="14" t="s">
        <v>18</v>
      </c>
      <c r="C19" s="6"/>
    </row>
    <row r="20" spans="1:3" x14ac:dyDescent="0.25">
      <c r="A20" s="5">
        <v>11</v>
      </c>
      <c r="B20" s="14" t="s">
        <v>19</v>
      </c>
      <c r="C20" s="6"/>
    </row>
    <row r="21" spans="1:3" x14ac:dyDescent="0.25">
      <c r="A21" s="5">
        <v>12</v>
      </c>
      <c r="B21" s="14" t="s">
        <v>20</v>
      </c>
      <c r="C21" s="6"/>
    </row>
    <row r="22" spans="1:3" x14ac:dyDescent="0.25">
      <c r="A22" s="5">
        <v>13</v>
      </c>
      <c r="B22" s="14" t="s">
        <v>21</v>
      </c>
      <c r="C22" s="6"/>
    </row>
    <row r="23" spans="1:3" x14ac:dyDescent="0.25">
      <c r="A23" s="5">
        <v>14</v>
      </c>
      <c r="B23" s="14" t="s">
        <v>22</v>
      </c>
      <c r="C23" s="6"/>
    </row>
    <row r="24" spans="1:3" ht="30" x14ac:dyDescent="0.25">
      <c r="A24" s="5">
        <v>15</v>
      </c>
      <c r="B24" s="14" t="s">
        <v>23</v>
      </c>
      <c r="C24" s="6"/>
    </row>
    <row r="25" spans="1:3" x14ac:dyDescent="0.25">
      <c r="A25" s="5">
        <v>16</v>
      </c>
      <c r="B25" s="14" t="s">
        <v>24</v>
      </c>
      <c r="C25" s="6"/>
    </row>
    <row r="26" spans="1:3" x14ac:dyDescent="0.25">
      <c r="A26" s="5">
        <v>17</v>
      </c>
      <c r="B26" s="14" t="s">
        <v>25</v>
      </c>
      <c r="C26" s="6"/>
    </row>
    <row r="27" spans="1:3" x14ac:dyDescent="0.25">
      <c r="A27" s="5">
        <v>18</v>
      </c>
      <c r="B27" s="14" t="s">
        <v>26</v>
      </c>
      <c r="C27" s="6"/>
    </row>
    <row r="28" spans="1:3" x14ac:dyDescent="0.25">
      <c r="A28" s="5">
        <v>19</v>
      </c>
      <c r="B28" s="14" t="s">
        <v>27</v>
      </c>
      <c r="C28" s="6"/>
    </row>
    <row r="29" spans="1:3" ht="30" x14ac:dyDescent="0.25">
      <c r="A29" s="5">
        <v>20</v>
      </c>
      <c r="B29" s="14" t="s">
        <v>28</v>
      </c>
      <c r="C29" s="6"/>
    </row>
    <row r="30" spans="1:3" x14ac:dyDescent="0.25">
      <c r="A30" s="5">
        <v>21</v>
      </c>
      <c r="B30" s="14" t="s">
        <v>29</v>
      </c>
      <c r="C30" s="6"/>
    </row>
    <row r="31" spans="1:3" x14ac:dyDescent="0.25">
      <c r="A31" s="5">
        <v>22</v>
      </c>
      <c r="B31" s="14" t="s">
        <v>30</v>
      </c>
      <c r="C31" s="6"/>
    </row>
    <row r="32" spans="1:3" x14ac:dyDescent="0.25">
      <c r="A32" s="5">
        <v>23</v>
      </c>
      <c r="B32" s="14" t="s">
        <v>31</v>
      </c>
      <c r="C32" s="6"/>
    </row>
    <row r="33" spans="1:3" ht="30" x14ac:dyDescent="0.25">
      <c r="A33" s="5">
        <v>24</v>
      </c>
      <c r="B33" s="14" t="s">
        <v>32</v>
      </c>
      <c r="C33" s="6"/>
    </row>
    <row r="34" spans="1:3" x14ac:dyDescent="0.25">
      <c r="A34" s="5">
        <v>25</v>
      </c>
      <c r="B34" s="14" t="s">
        <v>33</v>
      </c>
      <c r="C34" s="6"/>
    </row>
    <row r="35" spans="1:3" x14ac:dyDescent="0.25">
      <c r="A35" s="5">
        <v>26</v>
      </c>
      <c r="B35" s="14" t="s">
        <v>34</v>
      </c>
      <c r="C35" s="6"/>
    </row>
    <row r="36" spans="1:3" x14ac:dyDescent="0.25">
      <c r="A36" s="5">
        <v>27</v>
      </c>
      <c r="B36" s="14" t="s">
        <v>35</v>
      </c>
      <c r="C36" s="6"/>
    </row>
    <row r="37" spans="1:3" x14ac:dyDescent="0.25">
      <c r="A37" s="5">
        <v>28</v>
      </c>
      <c r="B37" s="14" t="s">
        <v>36</v>
      </c>
      <c r="C37" s="6"/>
    </row>
    <row r="38" spans="1:3" ht="30" x14ac:dyDescent="0.25">
      <c r="A38" s="5">
        <v>29</v>
      </c>
      <c r="B38" s="14" t="s">
        <v>37</v>
      </c>
      <c r="C38" s="6"/>
    </row>
    <row r="39" spans="1:3" x14ac:dyDescent="0.25">
      <c r="A39" s="5">
        <v>30</v>
      </c>
      <c r="B39" s="14" t="s">
        <v>38</v>
      </c>
      <c r="C39" s="6"/>
    </row>
    <row r="40" spans="1:3" x14ac:dyDescent="0.25">
      <c r="A40" s="5">
        <v>31</v>
      </c>
      <c r="B40" s="14" t="s">
        <v>39</v>
      </c>
      <c r="C40" s="6"/>
    </row>
    <row r="41" spans="1:3" x14ac:dyDescent="0.25">
      <c r="A41" s="5">
        <v>32</v>
      </c>
      <c r="B41" s="14" t="s">
        <v>40</v>
      </c>
      <c r="C41" s="6"/>
    </row>
    <row r="42" spans="1:3" ht="30" x14ac:dyDescent="0.25">
      <c r="A42" s="5">
        <v>33</v>
      </c>
      <c r="B42" s="14" t="s">
        <v>41</v>
      </c>
      <c r="C42" s="6"/>
    </row>
    <row r="43" spans="1:3" x14ac:dyDescent="0.25">
      <c r="A43" s="5">
        <v>34</v>
      </c>
      <c r="B43" s="14" t="s">
        <v>42</v>
      </c>
      <c r="C43" s="6"/>
    </row>
    <row r="44" spans="1:3" x14ac:dyDescent="0.25">
      <c r="A44" s="5">
        <v>35</v>
      </c>
      <c r="B44" s="14" t="s">
        <v>43</v>
      </c>
      <c r="C44" s="6"/>
    </row>
    <row r="45" spans="1:3" x14ac:dyDescent="0.25">
      <c r="A45" s="5">
        <v>36</v>
      </c>
      <c r="B45" s="14" t="s">
        <v>44</v>
      </c>
      <c r="C45" s="6"/>
    </row>
    <row r="46" spans="1:3" x14ac:dyDescent="0.25">
      <c r="A46" s="5">
        <v>37</v>
      </c>
      <c r="B46" s="14" t="s">
        <v>45</v>
      </c>
      <c r="C46" s="6"/>
    </row>
    <row r="47" spans="1:3" ht="30" x14ac:dyDescent="0.25">
      <c r="A47" s="5">
        <v>38</v>
      </c>
      <c r="B47" s="14" t="s">
        <v>46</v>
      </c>
      <c r="C47" s="6"/>
    </row>
    <row r="48" spans="1:3" x14ac:dyDescent="0.25">
      <c r="A48" s="5">
        <v>39</v>
      </c>
      <c r="B48" s="14" t="s">
        <v>47</v>
      </c>
      <c r="C48" s="6"/>
    </row>
    <row r="49" spans="1:3" ht="30" x14ac:dyDescent="0.25">
      <c r="A49" s="5">
        <v>40</v>
      </c>
      <c r="B49" s="14" t="s">
        <v>48</v>
      </c>
      <c r="C49" s="6"/>
    </row>
    <row r="50" spans="1:3" x14ac:dyDescent="0.25">
      <c r="A50" s="5">
        <v>41</v>
      </c>
      <c r="B50" s="14" t="s">
        <v>49</v>
      </c>
      <c r="C50" s="6"/>
    </row>
    <row r="51" spans="1:3" x14ac:dyDescent="0.25">
      <c r="A51" s="5">
        <v>42</v>
      </c>
      <c r="B51" s="14" t="s">
        <v>50</v>
      </c>
      <c r="C51" s="6"/>
    </row>
    <row r="52" spans="1:3" x14ac:dyDescent="0.25">
      <c r="A52" s="5">
        <v>43</v>
      </c>
      <c r="B52" s="14" t="s">
        <v>51</v>
      </c>
      <c r="C52" s="6"/>
    </row>
    <row r="53" spans="1:3" x14ac:dyDescent="0.25">
      <c r="A53" s="5">
        <v>44</v>
      </c>
      <c r="B53" s="14" t="s">
        <v>52</v>
      </c>
      <c r="C53" s="6"/>
    </row>
    <row r="54" spans="1:3" x14ac:dyDescent="0.25">
      <c r="A54" s="5">
        <v>45</v>
      </c>
      <c r="B54" s="14" t="s">
        <v>53</v>
      </c>
      <c r="C54" s="6"/>
    </row>
    <row r="55" spans="1:3" x14ac:dyDescent="0.25">
      <c r="A55" s="5">
        <v>46</v>
      </c>
      <c r="B55" s="14" t="s">
        <v>54</v>
      </c>
      <c r="C55" s="6"/>
    </row>
    <row r="56" spans="1:3" x14ac:dyDescent="0.25">
      <c r="A56" s="5">
        <v>47</v>
      </c>
      <c r="B56" s="14" t="s">
        <v>55</v>
      </c>
      <c r="C56" s="6"/>
    </row>
    <row r="57" spans="1:3" ht="30" x14ac:dyDescent="0.25">
      <c r="A57" s="5">
        <v>48</v>
      </c>
      <c r="B57" s="14" t="s">
        <v>56</v>
      </c>
      <c r="C57" s="6"/>
    </row>
    <row r="58" spans="1:3" x14ac:dyDescent="0.25">
      <c r="A58" s="5">
        <v>49</v>
      </c>
      <c r="B58" s="14" t="s">
        <v>57</v>
      </c>
      <c r="C58" s="6"/>
    </row>
    <row r="59" spans="1:3" x14ac:dyDescent="0.25">
      <c r="A59" s="5">
        <v>50</v>
      </c>
      <c r="B59" s="14" t="s">
        <v>58</v>
      </c>
      <c r="C59" s="6"/>
    </row>
    <row r="60" spans="1:3" x14ac:dyDescent="0.25">
      <c r="A60" s="5">
        <v>51</v>
      </c>
      <c r="B60" s="14" t="s">
        <v>59</v>
      </c>
      <c r="C60" s="6"/>
    </row>
    <row r="61" spans="1:3" x14ac:dyDescent="0.25">
      <c r="A61" s="5">
        <v>52</v>
      </c>
      <c r="B61" s="14" t="s">
        <v>60</v>
      </c>
      <c r="C61" s="6"/>
    </row>
    <row r="62" spans="1:3" x14ac:dyDescent="0.25">
      <c r="A62" s="5">
        <v>53</v>
      </c>
      <c r="B62" s="14" t="s">
        <v>61</v>
      </c>
      <c r="C62" s="6"/>
    </row>
    <row r="63" spans="1:3" x14ac:dyDescent="0.25">
      <c r="A63" s="5">
        <v>54</v>
      </c>
      <c r="B63" s="14" t="s">
        <v>62</v>
      </c>
      <c r="C63" s="6"/>
    </row>
    <row r="64" spans="1:3" ht="30" x14ac:dyDescent="0.25">
      <c r="A64" s="5">
        <v>55</v>
      </c>
      <c r="B64" s="14" t="s">
        <v>63</v>
      </c>
      <c r="C64" s="6"/>
    </row>
    <row r="65" spans="1:3" x14ac:dyDescent="0.25">
      <c r="A65" s="5">
        <v>56</v>
      </c>
      <c r="B65" s="14" t="s">
        <v>64</v>
      </c>
      <c r="C65" s="6"/>
    </row>
    <row r="66" spans="1:3" x14ac:dyDescent="0.25">
      <c r="A66" s="5">
        <v>57</v>
      </c>
      <c r="B66" s="14" t="s">
        <v>65</v>
      </c>
      <c r="C66" s="6"/>
    </row>
    <row r="67" spans="1:3" x14ac:dyDescent="0.25">
      <c r="A67" s="5">
        <v>58</v>
      </c>
      <c r="B67" s="14" t="s">
        <v>66</v>
      </c>
      <c r="C67" s="6"/>
    </row>
    <row r="68" spans="1:3" ht="30" x14ac:dyDescent="0.25">
      <c r="A68" s="5">
        <v>59</v>
      </c>
      <c r="B68" s="14" t="s">
        <v>67</v>
      </c>
      <c r="C68" s="6"/>
    </row>
    <row r="69" spans="1:3" x14ac:dyDescent="0.25">
      <c r="A69" s="5">
        <v>60</v>
      </c>
      <c r="B69" s="14" t="s">
        <v>68</v>
      </c>
      <c r="C69" s="6"/>
    </row>
    <row r="70" spans="1:3" x14ac:dyDescent="0.25">
      <c r="A70" s="5">
        <v>61</v>
      </c>
      <c r="B70" s="14" t="s">
        <v>69</v>
      </c>
      <c r="C70" s="6"/>
    </row>
    <row r="71" spans="1:3" ht="30" x14ac:dyDescent="0.25">
      <c r="A71" s="5">
        <v>62</v>
      </c>
      <c r="B71" s="14" t="s">
        <v>70</v>
      </c>
      <c r="C71" s="6"/>
    </row>
    <row r="72" spans="1:3" x14ac:dyDescent="0.25">
      <c r="A72" s="5">
        <v>63</v>
      </c>
      <c r="B72" s="14" t="s">
        <v>71</v>
      </c>
      <c r="C72" s="6"/>
    </row>
    <row r="73" spans="1:3" x14ac:dyDescent="0.25">
      <c r="A73" s="5">
        <v>64</v>
      </c>
      <c r="B73" s="14" t="s">
        <v>72</v>
      </c>
      <c r="C73" s="6"/>
    </row>
    <row r="74" spans="1:3" x14ac:dyDescent="0.25">
      <c r="A74" s="5">
        <v>65</v>
      </c>
      <c r="B74" s="14" t="s">
        <v>73</v>
      </c>
      <c r="C74" s="6"/>
    </row>
    <row r="75" spans="1:3" x14ac:dyDescent="0.25">
      <c r="A75" s="5">
        <v>66</v>
      </c>
      <c r="B75" s="14" t="s">
        <v>74</v>
      </c>
      <c r="C75" s="6"/>
    </row>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sheetData>
  <sheetProtection selectLockedCells="1"/>
  <mergeCells count="3">
    <mergeCell ref="A3:C3"/>
    <mergeCell ref="A4:C4"/>
    <mergeCell ref="A7:C7"/>
  </mergeCells>
  <pageMargins left="0.70866141732283472" right="0.70866141732283472" top="0.74803149606299213" bottom="0.74803149606299213" header="0.31496062992125984" footer="0.31496062992125984"/>
  <pageSetup paperSize="9" fitToHeight="0" orientation="portrait" r:id="rId1"/>
  <headerFooter differentFirst="1">
    <oddHeader>&amp;RSeite &amp;P</oddHeader>
  </headerFooter>
  <rowBreaks count="1" manualBreakCount="1">
    <brk id="2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zoomScaleNormal="100" workbookViewId="0">
      <selection activeCell="B3" sqref="B3"/>
    </sheetView>
  </sheetViews>
  <sheetFormatPr baseColWidth="10" defaultColWidth="9.140625" defaultRowHeight="15" x14ac:dyDescent="0.25"/>
  <cols>
    <col min="1" max="1" width="6.140625" style="7" customWidth="1"/>
    <col min="2" max="2" width="34.5703125" style="8" bestFit="1" customWidth="1"/>
    <col min="3" max="4" width="10" style="8" bestFit="1" customWidth="1"/>
    <col min="5" max="10" width="9.140625" style="7"/>
    <col min="11" max="15" width="9.140625" style="22"/>
    <col min="16" max="16" width="9.140625" style="51"/>
    <col min="17" max="16384" width="9.140625" style="7"/>
  </cols>
  <sheetData>
    <row r="1" spans="1:17" ht="21" x14ac:dyDescent="0.35">
      <c r="A1" s="15" t="s">
        <v>98</v>
      </c>
      <c r="C1" s="24" t="s">
        <v>99</v>
      </c>
      <c r="D1" s="62" t="s">
        <v>299</v>
      </c>
      <c r="F1" s="24" t="s">
        <v>97</v>
      </c>
      <c r="G1" s="62" t="s">
        <v>88</v>
      </c>
    </row>
    <row r="2" spans="1:17" s="24" customFormat="1" ht="15" customHeight="1" x14ac:dyDescent="0.25">
      <c r="K2" s="55"/>
      <c r="L2" s="55"/>
      <c r="M2" s="55"/>
      <c r="N2" s="55"/>
      <c r="O2" s="55"/>
    </row>
    <row r="3" spans="1:17" s="24" customFormat="1" ht="15" customHeight="1" x14ac:dyDescent="0.25">
      <c r="A3" s="24" t="s">
        <v>295</v>
      </c>
      <c r="B3" s="61"/>
      <c r="F3" s="24" t="s">
        <v>296</v>
      </c>
      <c r="G3" s="63"/>
      <c r="K3" s="55"/>
      <c r="L3" s="55"/>
      <c r="M3" s="55"/>
      <c r="N3" s="55"/>
      <c r="O3" s="55"/>
    </row>
    <row r="4" spans="1:17" ht="15" customHeight="1" x14ac:dyDescent="0.25"/>
    <row r="5" spans="1:17" ht="15" customHeight="1" x14ac:dyDescent="0.25">
      <c r="B5" s="7"/>
      <c r="C5" s="7"/>
      <c r="D5" s="7"/>
      <c r="E5" s="7" t="s">
        <v>92</v>
      </c>
      <c r="F5" s="7" t="str">
        <f ca="1">INDIRECT($N$6&amp;ROW()+6)</f>
        <v>Muster G</v>
      </c>
      <c r="Q5" s="51"/>
    </row>
    <row r="6" spans="1:17" ht="15" customHeight="1" x14ac:dyDescent="0.25">
      <c r="B6" s="33" t="str">
        <f>B32</f>
        <v>Erleben sozialer Unterstützung</v>
      </c>
      <c r="C6" s="33"/>
      <c r="D6" s="7">
        <v>0.5</v>
      </c>
      <c r="E6" s="34" t="e">
        <f ca="1">D32</f>
        <v>#N/A</v>
      </c>
      <c r="F6" s="7">
        <f ca="1">INDIRECT($N$6&amp;24-ROW()+4)</f>
        <v>6</v>
      </c>
      <c r="L6" s="22" t="s">
        <v>88</v>
      </c>
      <c r="M6" s="22" t="s">
        <v>94</v>
      </c>
      <c r="N6" s="53" t="str">
        <f>VLOOKUP(G1,L6:M47,2,FALSE)</f>
        <v>L</v>
      </c>
      <c r="Q6" s="51"/>
    </row>
    <row r="7" spans="1:17" ht="15" customHeight="1" x14ac:dyDescent="0.25">
      <c r="B7" s="33" t="str">
        <f>B31</f>
        <v>Lebenszufriedenheit</v>
      </c>
      <c r="C7" s="33"/>
      <c r="D7" s="7">
        <v>1.5</v>
      </c>
      <c r="E7" s="34" t="e">
        <f ca="1">D31</f>
        <v>#N/A</v>
      </c>
      <c r="F7" s="7">
        <f t="shared" ref="F7:F16" ca="1" si="0">INDIRECT($N$6&amp;24-ROW()+4)</f>
        <v>7</v>
      </c>
      <c r="L7" s="22" t="s">
        <v>89</v>
      </c>
      <c r="M7" s="22" t="s">
        <v>4</v>
      </c>
      <c r="Q7" s="51"/>
    </row>
    <row r="8" spans="1:17" ht="15" customHeight="1" x14ac:dyDescent="0.25">
      <c r="B8" s="33" t="str">
        <f>B30</f>
        <v>Erfolgserleben im Beruf</v>
      </c>
      <c r="C8" s="33"/>
      <c r="D8" s="7">
        <v>2.5</v>
      </c>
      <c r="E8" s="34" t="e">
        <f ca="1">D30</f>
        <v>#N/A</v>
      </c>
      <c r="F8" s="7">
        <f t="shared" ca="1" si="0"/>
        <v>7</v>
      </c>
      <c r="L8" s="22" t="s">
        <v>90</v>
      </c>
      <c r="M8" s="22" t="s">
        <v>95</v>
      </c>
      <c r="Q8" s="51"/>
    </row>
    <row r="9" spans="1:17" ht="15" customHeight="1" x14ac:dyDescent="0.25">
      <c r="B9" s="33" t="str">
        <f>B29</f>
        <v>Innere Ruhe/Ausgeglichenheit</v>
      </c>
      <c r="C9" s="33"/>
      <c r="D9" s="7">
        <v>3.5</v>
      </c>
      <c r="E9" s="34" t="e">
        <f ca="1">D29</f>
        <v>#N/A</v>
      </c>
      <c r="F9" s="7">
        <f t="shared" ca="1" si="0"/>
        <v>7</v>
      </c>
      <c r="L9" s="22" t="s">
        <v>91</v>
      </c>
      <c r="M9" s="22" t="s">
        <v>96</v>
      </c>
      <c r="Q9" s="51"/>
    </row>
    <row r="10" spans="1:17" ht="15" customHeight="1" x14ac:dyDescent="0.25">
      <c r="B10" s="33" t="str">
        <f>B28</f>
        <v>Offensive Problembewältigung</v>
      </c>
      <c r="C10" s="33"/>
      <c r="D10" s="7">
        <v>4.5</v>
      </c>
      <c r="E10" s="34" t="e">
        <f ca="1">D28</f>
        <v>#DIV/0!</v>
      </c>
      <c r="F10" s="7">
        <f t="shared" ca="1" si="0"/>
        <v>7</v>
      </c>
      <c r="Q10" s="51"/>
    </row>
    <row r="11" spans="1:17" ht="15" customHeight="1" x14ac:dyDescent="0.25">
      <c r="B11" s="33" t="str">
        <f>B27</f>
        <v>Resignationstendenz (bei Misserfolg)</v>
      </c>
      <c r="C11" s="33"/>
      <c r="D11" s="7">
        <v>5.5</v>
      </c>
      <c r="E11" s="34" t="e">
        <f ca="1">D27</f>
        <v>#DIV/0!</v>
      </c>
      <c r="F11" s="7">
        <f t="shared" ca="1" si="0"/>
        <v>3</v>
      </c>
      <c r="L11" s="22" t="s">
        <v>88</v>
      </c>
      <c r="M11" s="22" t="s">
        <v>89</v>
      </c>
      <c r="N11" s="22" t="s">
        <v>90</v>
      </c>
      <c r="O11" s="22" t="s">
        <v>91</v>
      </c>
      <c r="Q11" s="51"/>
    </row>
    <row r="12" spans="1:17" ht="15" customHeight="1" x14ac:dyDescent="0.25">
      <c r="B12" s="33" t="str">
        <f>B26</f>
        <v>Distanzierungsfähigkeit</v>
      </c>
      <c r="C12" s="33"/>
      <c r="D12" s="7">
        <v>6.5</v>
      </c>
      <c r="E12" s="34" t="e">
        <f ca="1">D26</f>
        <v>#N/A</v>
      </c>
      <c r="F12" s="7">
        <f t="shared" ca="1" si="0"/>
        <v>6</v>
      </c>
      <c r="L12" s="22">
        <v>6</v>
      </c>
      <c r="M12" s="22">
        <v>2</v>
      </c>
      <c r="N12" s="22">
        <v>8</v>
      </c>
      <c r="O12" s="22">
        <v>3</v>
      </c>
      <c r="Q12" s="51"/>
    </row>
    <row r="13" spans="1:17" ht="15" customHeight="1" x14ac:dyDescent="0.25">
      <c r="B13" s="33" t="str">
        <f>B25</f>
        <v>Perfektionsstreben</v>
      </c>
      <c r="C13" s="33"/>
      <c r="D13" s="7">
        <v>7.5</v>
      </c>
      <c r="E13" s="34" t="e">
        <f ca="1">D25</f>
        <v>#DIV/0!</v>
      </c>
      <c r="F13" s="7">
        <f t="shared" ca="1" si="0"/>
        <v>6</v>
      </c>
      <c r="L13" s="22">
        <v>8</v>
      </c>
      <c r="M13" s="22">
        <v>2</v>
      </c>
      <c r="N13" s="22">
        <v>6</v>
      </c>
      <c r="O13" s="22">
        <v>3</v>
      </c>
      <c r="Q13" s="51"/>
    </row>
    <row r="14" spans="1:17" ht="15" customHeight="1" x14ac:dyDescent="0.25">
      <c r="B14" s="33" t="str">
        <f>B24</f>
        <v>Verausgabungsbereitschaft</v>
      </c>
      <c r="C14" s="33"/>
      <c r="D14" s="7">
        <v>8.5</v>
      </c>
      <c r="E14" s="34" t="e">
        <f ca="1">D24</f>
        <v>#DIV/0!</v>
      </c>
      <c r="F14" s="7">
        <f t="shared" ca="1" si="0"/>
        <v>5</v>
      </c>
      <c r="L14" s="22">
        <v>5</v>
      </c>
      <c r="M14" s="22">
        <v>2</v>
      </c>
      <c r="N14" s="22">
        <v>8</v>
      </c>
      <c r="O14" s="22">
        <v>5</v>
      </c>
      <c r="Q14" s="51"/>
    </row>
    <row r="15" spans="1:17" ht="15" customHeight="1" x14ac:dyDescent="0.25">
      <c r="B15" s="33" t="str">
        <f>B23</f>
        <v>Beruflicher Ehrgeiz</v>
      </c>
      <c r="C15" s="33"/>
      <c r="D15" s="7">
        <v>9.5</v>
      </c>
      <c r="E15" s="34" t="e">
        <f ca="1">D23</f>
        <v>#N/A</v>
      </c>
      <c r="F15" s="7">
        <f t="shared" ca="1" si="0"/>
        <v>8</v>
      </c>
      <c r="L15" s="22">
        <v>6</v>
      </c>
      <c r="M15" s="22">
        <v>3</v>
      </c>
      <c r="N15" s="22">
        <v>7</v>
      </c>
      <c r="O15" s="22">
        <v>4</v>
      </c>
      <c r="Q15" s="51"/>
    </row>
    <row r="16" spans="1:17" ht="15" customHeight="1" x14ac:dyDescent="0.25">
      <c r="B16" s="33" t="str">
        <f>B22</f>
        <v>Subjektive Bedeutung der Arbeit</v>
      </c>
      <c r="C16" s="33"/>
      <c r="D16" s="7">
        <v>10.5</v>
      </c>
      <c r="E16" s="34" t="e">
        <f ca="1">D22</f>
        <v>#N/A</v>
      </c>
      <c r="F16" s="7">
        <f t="shared" ca="1" si="0"/>
        <v>6</v>
      </c>
      <c r="L16" s="22">
        <v>6</v>
      </c>
      <c r="M16" s="22">
        <v>8</v>
      </c>
      <c r="N16" s="22">
        <v>2</v>
      </c>
      <c r="O16" s="22">
        <v>4</v>
      </c>
      <c r="Q16" s="51"/>
    </row>
    <row r="17" spans="1:17" ht="15" customHeight="1" x14ac:dyDescent="0.25">
      <c r="L17" s="22">
        <v>3</v>
      </c>
      <c r="M17" s="22">
        <v>4</v>
      </c>
      <c r="N17" s="22">
        <v>6</v>
      </c>
      <c r="O17" s="22">
        <v>7</v>
      </c>
      <c r="Q17" s="51"/>
    </row>
    <row r="18" spans="1:17" ht="15" customHeight="1" x14ac:dyDescent="0.25">
      <c r="L18" s="22">
        <v>7</v>
      </c>
      <c r="M18" s="22">
        <v>4</v>
      </c>
      <c r="N18" s="22">
        <v>6</v>
      </c>
      <c r="O18" s="22">
        <v>2</v>
      </c>
      <c r="Q18" s="51"/>
    </row>
    <row r="19" spans="1:17" ht="15" customHeight="1" x14ac:dyDescent="0.25">
      <c r="L19" s="22">
        <v>7</v>
      </c>
      <c r="M19" s="22">
        <v>6</v>
      </c>
      <c r="N19" s="22">
        <v>3</v>
      </c>
      <c r="O19" s="22">
        <v>3</v>
      </c>
      <c r="Q19" s="51"/>
    </row>
    <row r="20" spans="1:17" ht="15" customHeight="1" thickBot="1" x14ac:dyDescent="0.3">
      <c r="L20" s="22">
        <v>7</v>
      </c>
      <c r="M20" s="22">
        <v>4</v>
      </c>
      <c r="N20" s="22">
        <v>6</v>
      </c>
      <c r="O20" s="22">
        <v>2</v>
      </c>
      <c r="Q20" s="51"/>
    </row>
    <row r="21" spans="1:17" ht="15" customHeight="1" thickBot="1" x14ac:dyDescent="0.3">
      <c r="A21" s="9" t="s">
        <v>1</v>
      </c>
      <c r="B21" s="23" t="s">
        <v>3</v>
      </c>
      <c r="C21" s="13" t="s">
        <v>93</v>
      </c>
      <c r="D21" s="13" t="s">
        <v>87</v>
      </c>
      <c r="L21" s="22">
        <v>7</v>
      </c>
      <c r="M21" s="22">
        <v>6</v>
      </c>
      <c r="N21" s="22">
        <v>4</v>
      </c>
      <c r="O21" s="22">
        <v>2</v>
      </c>
      <c r="Q21" s="51"/>
    </row>
    <row r="22" spans="1:17" x14ac:dyDescent="0.25">
      <c r="A22" s="26">
        <v>1</v>
      </c>
      <c r="B22" s="19" t="s">
        <v>76</v>
      </c>
      <c r="C22" s="27">
        <f>Berechnung!K2</f>
        <v>36</v>
      </c>
      <c r="D22" s="27" t="e">
        <f ca="1">VLOOKUP(C22,INDIRECT("Norm_"&amp;$D$1&amp;"!$A$2:$L$31"),2,FALSE)</f>
        <v>#N/A</v>
      </c>
      <c r="E22" s="42" t="str">
        <f>IF(Berechnung!J2&gt;1,"*","")</f>
        <v>*</v>
      </c>
      <c r="L22" s="22">
        <v>6</v>
      </c>
      <c r="M22" s="22">
        <v>5</v>
      </c>
      <c r="N22" s="22">
        <v>4</v>
      </c>
      <c r="O22" s="22">
        <v>4</v>
      </c>
      <c r="Q22" s="51"/>
    </row>
    <row r="23" spans="1:17" x14ac:dyDescent="0.25">
      <c r="A23" s="26">
        <v>2</v>
      </c>
      <c r="B23" s="17" t="s">
        <v>77</v>
      </c>
      <c r="C23" s="27">
        <f>Berechnung!K3</f>
        <v>36</v>
      </c>
      <c r="D23" s="27" t="e">
        <f ca="1">VLOOKUP(C23,INDIRECT("Norm_"&amp;$D$1&amp;"!$A$2:$L$31"),3,FALSE)</f>
        <v>#N/A</v>
      </c>
      <c r="E23" s="42" t="str">
        <f>IF(Berechnung!J3&gt;1,"*","")</f>
        <v>*</v>
      </c>
      <c r="Q23" s="51"/>
    </row>
    <row r="24" spans="1:17" x14ac:dyDescent="0.25">
      <c r="A24" s="26">
        <v>3</v>
      </c>
      <c r="B24" s="17" t="s">
        <v>78</v>
      </c>
      <c r="C24" s="27" t="e">
        <f>Berechnung!K4</f>
        <v>#DIV/0!</v>
      </c>
      <c r="D24" s="27" t="e">
        <f ca="1">VLOOKUP(C24,INDIRECT("Norm_"&amp;$D$1&amp;"!$A$2:$L$31"),4,FALSE)</f>
        <v>#DIV/0!</v>
      </c>
      <c r="E24" s="42" t="str">
        <f>IF(Berechnung!J4&gt;1,"*","")</f>
        <v>*</v>
      </c>
      <c r="G24" s="54" t="str">
        <f>IF(ISERROR(Berechnung!J17),"",Berechnung!J17)</f>
        <v/>
      </c>
      <c r="Q24" s="51"/>
    </row>
    <row r="25" spans="1:17" x14ac:dyDescent="0.25">
      <c r="A25" s="26">
        <v>4</v>
      </c>
      <c r="B25" s="17" t="s">
        <v>79</v>
      </c>
      <c r="C25" s="27" t="e">
        <f>Berechnung!K5</f>
        <v>#DIV/0!</v>
      </c>
      <c r="D25" s="27" t="e">
        <f ca="1">VLOOKUP(C25,INDIRECT("Norm_"&amp;$D$1&amp;"!$A$2:$L$31"),5,FALSE)</f>
        <v>#DIV/0!</v>
      </c>
      <c r="E25" s="42" t="str">
        <f>IF(Berechnung!J5&gt;1,"*","")</f>
        <v>*</v>
      </c>
      <c r="Q25" s="51"/>
    </row>
    <row r="26" spans="1:17" x14ac:dyDescent="0.25">
      <c r="A26" s="26">
        <v>5</v>
      </c>
      <c r="B26" s="17" t="s">
        <v>80</v>
      </c>
      <c r="C26" s="27">
        <f>Berechnung!K6</f>
        <v>36</v>
      </c>
      <c r="D26" s="27" t="e">
        <f ca="1">VLOOKUP(C26,INDIRECT("Norm_"&amp;$D$1&amp;"!$A$2:$L$31"),6,FALSE)</f>
        <v>#N/A</v>
      </c>
      <c r="E26" s="42" t="str">
        <f>IF(Berechnung!J6&gt;1,"*","")</f>
        <v>*</v>
      </c>
      <c r="Q26" s="51"/>
    </row>
    <row r="27" spans="1:17" x14ac:dyDescent="0.25">
      <c r="A27" s="26">
        <v>6</v>
      </c>
      <c r="B27" s="17" t="s">
        <v>81</v>
      </c>
      <c r="C27" s="27" t="e">
        <f>Berechnung!K7</f>
        <v>#DIV/0!</v>
      </c>
      <c r="D27" s="27" t="e">
        <f ca="1">VLOOKUP(C27,INDIRECT("Norm_"&amp;$D$1&amp;"!$A$2:$L$31"),7,FALSE)</f>
        <v>#DIV/0!</v>
      </c>
      <c r="E27" s="42" t="str">
        <f>IF(Berechnung!J7&gt;1,"*","")</f>
        <v>*</v>
      </c>
      <c r="Q27" s="51"/>
    </row>
    <row r="28" spans="1:17" x14ac:dyDescent="0.25">
      <c r="A28" s="26">
        <v>7</v>
      </c>
      <c r="B28" s="17" t="s">
        <v>82</v>
      </c>
      <c r="C28" s="27" t="e">
        <f>Berechnung!K8</f>
        <v>#DIV/0!</v>
      </c>
      <c r="D28" s="27" t="e">
        <f ca="1">VLOOKUP(C28,INDIRECT("Norm_"&amp;$D$1&amp;"!$A$2:$L$31"),8,FALSE)</f>
        <v>#DIV/0!</v>
      </c>
      <c r="E28" s="42" t="str">
        <f>IF(Berechnung!J8&gt;1,"*","")</f>
        <v>*</v>
      </c>
      <c r="G28" s="54" t="str">
        <f>IF(ISERROR(Berechnung!J18),"",Berechnung!J18)</f>
        <v/>
      </c>
      <c r="Q28" s="51"/>
    </row>
    <row r="29" spans="1:17" x14ac:dyDescent="0.25">
      <c r="A29" s="26">
        <v>8</v>
      </c>
      <c r="B29" s="17" t="s">
        <v>83</v>
      </c>
      <c r="C29" s="27">
        <f>Berechnung!K9</f>
        <v>36</v>
      </c>
      <c r="D29" s="27" t="e">
        <f ca="1">VLOOKUP(C29,INDIRECT("Norm_"&amp;$D$1&amp;"!$A$2:$L$31"),9,FALSE)</f>
        <v>#N/A</v>
      </c>
      <c r="E29" s="42" t="str">
        <f>IF(Berechnung!J9&gt;1,"*","")</f>
        <v>*</v>
      </c>
    </row>
    <row r="30" spans="1:17" x14ac:dyDescent="0.25">
      <c r="A30" s="26">
        <v>9</v>
      </c>
      <c r="B30" s="17" t="s">
        <v>84</v>
      </c>
      <c r="C30" s="27">
        <f>Berechnung!K10</f>
        <v>36</v>
      </c>
      <c r="D30" s="27" t="e">
        <f ca="1">VLOOKUP(C30,INDIRECT("Norm_"&amp;$D$1&amp;"!$A$2:$L$31"),10,FALSE)</f>
        <v>#N/A</v>
      </c>
      <c r="E30" s="42" t="str">
        <f>IF(Berechnung!J10&gt;1,"*","")</f>
        <v>*</v>
      </c>
    </row>
    <row r="31" spans="1:17" x14ac:dyDescent="0.25">
      <c r="A31" s="26">
        <v>10</v>
      </c>
      <c r="B31" s="17" t="s">
        <v>85</v>
      </c>
      <c r="C31" s="27">
        <f>Berechnung!K11</f>
        <v>36</v>
      </c>
      <c r="D31" s="27" t="e">
        <f ca="1">VLOOKUP(C31,INDIRECT("Norm_"&amp;$D$1&amp;"!$A$2:$L$31"),11,FALSE)</f>
        <v>#N/A</v>
      </c>
      <c r="E31" s="42" t="str">
        <f>IF(Berechnung!J11&gt;1,"*","")</f>
        <v>*</v>
      </c>
      <c r="G31" s="54">
        <f>IF(ISERROR(Berechnung!J19),"",Berechnung!J19)</f>
        <v>6</v>
      </c>
    </row>
    <row r="32" spans="1:17" ht="15.75" thickBot="1" x14ac:dyDescent="0.3">
      <c r="A32" s="28">
        <v>11</v>
      </c>
      <c r="B32" s="18" t="s">
        <v>86</v>
      </c>
      <c r="C32" s="25">
        <f>Berechnung!K12</f>
        <v>36</v>
      </c>
      <c r="D32" s="25" t="e">
        <f ca="1">VLOOKUP(C32,INDIRECT("Norm_"&amp;$D$1&amp;"!$A$2:$L$31"),12,FALSE)</f>
        <v>#N/A</v>
      </c>
      <c r="E32" s="42" t="str">
        <f>IF(Berechnung!J12&gt;1,"*","")</f>
        <v>*</v>
      </c>
    </row>
    <row r="33" spans="1:11" ht="15.75" thickBot="1" x14ac:dyDescent="0.3">
      <c r="B33" s="7"/>
      <c r="C33" s="7"/>
      <c r="D33" s="7"/>
    </row>
    <row r="34" spans="1:11" ht="15" customHeight="1" thickBot="1" x14ac:dyDescent="0.3">
      <c r="A34" s="9" t="s">
        <v>286</v>
      </c>
      <c r="B34" s="23"/>
      <c r="C34" s="13"/>
      <c r="D34" s="13"/>
    </row>
    <row r="35" spans="1:11" x14ac:dyDescent="0.25">
      <c r="A35" s="49" t="s">
        <v>287</v>
      </c>
      <c r="B35" s="19" t="s">
        <v>291</v>
      </c>
      <c r="C35" s="45"/>
      <c r="D35" s="47">
        <f>Berechnung!I32</f>
        <v>1.5181588667629955E-10</v>
      </c>
      <c r="E35" s="52" t="str">
        <f>IF(D35&gt;0.95,"← Typ (sicher)",IF(K35=TRUE(),"← Typ (tendenziell)",""))</f>
        <v/>
      </c>
      <c r="K35" s="22" t="b">
        <f>(D35=MAX($D$35:$D$38))</f>
        <v>0</v>
      </c>
    </row>
    <row r="36" spans="1:11" x14ac:dyDescent="0.25">
      <c r="A36" s="49" t="s">
        <v>288</v>
      </c>
      <c r="B36" s="17" t="s">
        <v>292</v>
      </c>
      <c r="C36" s="45"/>
      <c r="D36" s="47">
        <f>Berechnung!I33</f>
        <v>8.5133079885000185E-2</v>
      </c>
      <c r="E36" s="52" t="str">
        <f>IF(D36&gt;0.95,"← Typ (sicher)",IF(K36=TRUE(),"← Typ (tendenziell)",""))</f>
        <v/>
      </c>
      <c r="K36" s="22" t="b">
        <f>(D36=MAX($D$35:$D$38))</f>
        <v>0</v>
      </c>
    </row>
    <row r="37" spans="1:11" x14ac:dyDescent="0.25">
      <c r="A37" s="49" t="s">
        <v>289</v>
      </c>
      <c r="B37" s="17" t="s">
        <v>293</v>
      </c>
      <c r="C37" s="45"/>
      <c r="D37" s="47">
        <f>Berechnung!I34</f>
        <v>1.2276033219679803E-7</v>
      </c>
      <c r="E37" s="52" t="str">
        <f>IF(D37&gt;0.95,"← Typ (sicher)",IF(K37=TRUE(),"← Typ (tendenziell)",""))</f>
        <v/>
      </c>
      <c r="K37" s="22" t="b">
        <f>(D37=MAX($D$35:$D$38))</f>
        <v>0</v>
      </c>
    </row>
    <row r="38" spans="1:11" ht="15.75" thickBot="1" x14ac:dyDescent="0.3">
      <c r="A38" s="50" t="s">
        <v>290</v>
      </c>
      <c r="B38" s="18" t="s">
        <v>294</v>
      </c>
      <c r="C38" s="46"/>
      <c r="D38" s="48">
        <f>Berechnung!I35</f>
        <v>0.9148667972028518</v>
      </c>
      <c r="E38" s="52" t="str">
        <f>IF(D38&gt;0.95,"← Typ (sicher)",IF(K38=TRUE(),"← Typ (tendenziell)",""))</f>
        <v>← Typ (tendenziell)</v>
      </c>
      <c r="K38" s="22" t="b">
        <f>(D38=MAX($D$35:$D$38))</f>
        <v>1</v>
      </c>
    </row>
    <row r="39" spans="1:11" x14ac:dyDescent="0.25">
      <c r="B39" s="7"/>
      <c r="C39" s="7"/>
      <c r="D39" s="7"/>
    </row>
    <row r="40" spans="1:11" x14ac:dyDescent="0.25">
      <c r="A40" s="42" t="str">
        <f>IF(Berechnung!J13&gt;1,"*Vorsicht: Zu viele fehlende Antwortwerte. Ergebnis ungenau.","")</f>
        <v>*Vorsicht: Zu viele fehlende Antwortwerte. Ergebnis ungenau.</v>
      </c>
      <c r="B40" s="7"/>
      <c r="C40" s="7"/>
      <c r="D40" s="7"/>
    </row>
    <row r="41" spans="1:11" x14ac:dyDescent="0.25">
      <c r="B41" s="7"/>
      <c r="C41" s="7"/>
      <c r="D41" s="7"/>
    </row>
    <row r="42" spans="1:11" x14ac:dyDescent="0.25">
      <c r="B42" s="7"/>
      <c r="C42" s="7"/>
      <c r="D42" s="7"/>
    </row>
    <row r="43" spans="1:11" x14ac:dyDescent="0.25">
      <c r="B43" s="7"/>
      <c r="C43" s="7"/>
      <c r="D43" s="7"/>
    </row>
    <row r="44" spans="1:11" x14ac:dyDescent="0.25">
      <c r="B44" s="7"/>
      <c r="C44" s="7"/>
      <c r="D44" s="7"/>
    </row>
    <row r="45" spans="1:11" x14ac:dyDescent="0.25">
      <c r="B45" s="7"/>
      <c r="C45" s="7"/>
      <c r="D45" s="7"/>
    </row>
    <row r="46" spans="1:11" x14ac:dyDescent="0.25">
      <c r="B46" s="7"/>
      <c r="C46" s="7"/>
      <c r="D46" s="7"/>
    </row>
    <row r="47" spans="1:11" x14ac:dyDescent="0.25">
      <c r="B47" s="7"/>
      <c r="C47" s="7"/>
      <c r="D47" s="7"/>
    </row>
    <row r="48" spans="1:11" x14ac:dyDescent="0.25">
      <c r="B48" s="7"/>
      <c r="C48" s="7"/>
      <c r="D48" s="7"/>
    </row>
    <row r="49" spans="2:4" x14ac:dyDescent="0.25">
      <c r="B49" s="7"/>
      <c r="C49" s="7"/>
      <c r="D49" s="7"/>
    </row>
    <row r="50" spans="2:4" x14ac:dyDescent="0.25">
      <c r="B50" s="7"/>
      <c r="C50" s="7"/>
      <c r="D50" s="7"/>
    </row>
  </sheetData>
  <sheetProtection selectLockedCells="1"/>
  <dataValidations count="2">
    <dataValidation type="list" allowBlank="1" showInputMessage="1" showErrorMessage="1" sqref="D1">
      <formula1>"Gesamt,Frauen,Männer"</formula1>
    </dataValidation>
    <dataValidation type="list" allowBlank="1" showInputMessage="1" showErrorMessage="1" sqref="G1">
      <formula1>$L$6:$L$10</formula1>
    </dataValidation>
  </dataValidations>
  <pageMargins left="0.7" right="0.7" top="0.75" bottom="0.75" header="0.3" footer="0.3"/>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workbookViewId="0">
      <selection activeCell="E10" sqref="E10"/>
    </sheetView>
  </sheetViews>
  <sheetFormatPr baseColWidth="10" defaultRowHeight="15" x14ac:dyDescent="0.25"/>
  <cols>
    <col min="1" max="1" width="5.140625" bestFit="1" customWidth="1"/>
    <col min="2" max="2" width="3.5703125" bestFit="1" customWidth="1"/>
    <col min="3" max="3" width="46.7109375" bestFit="1" customWidth="1"/>
    <col min="7" max="7" width="17" bestFit="1" customWidth="1"/>
    <col min="8" max="8" width="35.5703125" bestFit="1" customWidth="1"/>
    <col min="9" max="9" width="12.5703125" customWidth="1"/>
    <col min="10" max="10" width="14" customWidth="1"/>
    <col min="11" max="11" width="13" bestFit="1" customWidth="1"/>
    <col min="12" max="12" width="11.5703125" bestFit="1" customWidth="1"/>
    <col min="13" max="13" width="12" bestFit="1" customWidth="1"/>
    <col min="14" max="14" width="12.7109375" style="40" bestFit="1" customWidth="1"/>
    <col min="15" max="17" width="12.7109375" bestFit="1" customWidth="1"/>
  </cols>
  <sheetData>
    <row r="1" spans="1:17" s="36" customFormat="1" ht="30" customHeight="1" x14ac:dyDescent="0.25">
      <c r="A1" s="36" t="s">
        <v>241</v>
      </c>
      <c r="B1" s="36" t="s">
        <v>1</v>
      </c>
      <c r="C1" s="36" t="s">
        <v>242</v>
      </c>
      <c r="D1" s="36" t="s">
        <v>243</v>
      </c>
      <c r="E1" s="36" t="s">
        <v>244</v>
      </c>
      <c r="G1" s="36" t="s">
        <v>245</v>
      </c>
      <c r="H1" s="36" t="s">
        <v>242</v>
      </c>
      <c r="I1" s="36" t="s">
        <v>283</v>
      </c>
      <c r="J1" s="36" t="s">
        <v>250</v>
      </c>
      <c r="K1" s="44" t="s">
        <v>284</v>
      </c>
      <c r="L1" s="44" t="s">
        <v>285</v>
      </c>
      <c r="M1" s="36" t="s">
        <v>249</v>
      </c>
      <c r="N1" s="39" t="s">
        <v>268</v>
      </c>
      <c r="O1" s="36" t="s">
        <v>269</v>
      </c>
      <c r="P1" s="36" t="s">
        <v>270</v>
      </c>
      <c r="Q1" s="36" t="s">
        <v>271</v>
      </c>
    </row>
    <row r="2" spans="1:17" x14ac:dyDescent="0.25">
      <c r="A2" s="35" t="s">
        <v>100</v>
      </c>
      <c r="B2" t="s">
        <v>114</v>
      </c>
      <c r="C2" t="s">
        <v>177</v>
      </c>
      <c r="D2">
        <f>Fragebogen!C10</f>
        <v>0</v>
      </c>
      <c r="E2">
        <f>D2</f>
        <v>0</v>
      </c>
      <c r="G2" t="s">
        <v>114</v>
      </c>
      <c r="H2" t="s">
        <v>246</v>
      </c>
      <c r="I2">
        <f>SUMIF(B:B,G2,E:E)</f>
        <v>12</v>
      </c>
      <c r="J2">
        <f t="shared" ref="J2:J12" si="0">COUNTIFS(B:B,G:G,E:E,0)</f>
        <v>4</v>
      </c>
      <c r="K2">
        <f>I2+J2*I2/(6-J2)</f>
        <v>36</v>
      </c>
      <c r="L2">
        <f>ROUND(K2+K2/5,0)</f>
        <v>43</v>
      </c>
      <c r="M2" s="38">
        <f>I2/6</f>
        <v>2</v>
      </c>
      <c r="N2">
        <v>0.88291050000000004</v>
      </c>
      <c r="O2">
        <v>0.65276690000000004</v>
      </c>
      <c r="P2">
        <v>1.0628081</v>
      </c>
      <c r="Q2">
        <v>0.72449850000000005</v>
      </c>
    </row>
    <row r="3" spans="1:17" x14ac:dyDescent="0.25">
      <c r="A3" s="35" t="s">
        <v>101</v>
      </c>
      <c r="B3" t="s">
        <v>116</v>
      </c>
      <c r="C3" t="s">
        <v>178</v>
      </c>
      <c r="D3">
        <f>Fragebogen!C11</f>
        <v>0</v>
      </c>
      <c r="E3">
        <f t="shared" ref="E3:E66" si="1">D3</f>
        <v>0</v>
      </c>
      <c r="G3" t="s">
        <v>116</v>
      </c>
      <c r="H3" t="s">
        <v>77</v>
      </c>
      <c r="I3">
        <f t="shared" ref="I3:I12" si="2">SUMIF(B:B,G3,E:E)</f>
        <v>6</v>
      </c>
      <c r="J3">
        <f t="shared" si="0"/>
        <v>5</v>
      </c>
      <c r="K3">
        <f t="shared" ref="K3:K12" si="3">I3+J3*I3/(6-J3)</f>
        <v>36</v>
      </c>
      <c r="L3">
        <f t="shared" ref="L3:L12" si="4">ROUND(K3+K3/5,0)</f>
        <v>43</v>
      </c>
      <c r="M3" s="38">
        <f t="shared" ref="M3:M12" si="5">I3/6</f>
        <v>1</v>
      </c>
      <c r="N3">
        <v>0.89976800000000001</v>
      </c>
      <c r="O3">
        <v>0.57662460000000004</v>
      </c>
      <c r="P3">
        <v>0.76913469999999995</v>
      </c>
      <c r="Q3">
        <v>0.5642684</v>
      </c>
    </row>
    <row r="4" spans="1:17" x14ac:dyDescent="0.25">
      <c r="A4" s="35" t="s">
        <v>102</v>
      </c>
      <c r="B4" t="s">
        <v>118</v>
      </c>
      <c r="C4" t="s">
        <v>179</v>
      </c>
      <c r="D4">
        <f>Fragebogen!C12</f>
        <v>0</v>
      </c>
      <c r="E4">
        <f t="shared" si="1"/>
        <v>0</v>
      </c>
      <c r="G4" t="s">
        <v>118</v>
      </c>
      <c r="H4" t="s">
        <v>78</v>
      </c>
      <c r="I4">
        <f t="shared" si="2"/>
        <v>0</v>
      </c>
      <c r="J4">
        <f t="shared" si="0"/>
        <v>6</v>
      </c>
      <c r="K4" t="e">
        <f t="shared" si="3"/>
        <v>#DIV/0!</v>
      </c>
      <c r="L4" t="e">
        <f t="shared" si="4"/>
        <v>#DIV/0!</v>
      </c>
      <c r="M4" s="38">
        <f t="shared" si="5"/>
        <v>0</v>
      </c>
      <c r="N4">
        <v>1.7206287</v>
      </c>
      <c r="O4">
        <v>1.5457596</v>
      </c>
      <c r="P4">
        <v>1.8276074</v>
      </c>
      <c r="Q4">
        <v>1.6462504</v>
      </c>
    </row>
    <row r="5" spans="1:17" x14ac:dyDescent="0.25">
      <c r="A5" s="35" t="s">
        <v>103</v>
      </c>
      <c r="B5" t="s">
        <v>120</v>
      </c>
      <c r="C5" t="s">
        <v>180</v>
      </c>
      <c r="D5">
        <f>Fragebogen!C13</f>
        <v>0</v>
      </c>
      <c r="E5">
        <f t="shared" si="1"/>
        <v>0</v>
      </c>
      <c r="G5" t="s">
        <v>120</v>
      </c>
      <c r="H5" t="s">
        <v>79</v>
      </c>
      <c r="I5">
        <f t="shared" si="2"/>
        <v>0</v>
      </c>
      <c r="J5">
        <f t="shared" si="0"/>
        <v>6</v>
      </c>
      <c r="K5" t="e">
        <f t="shared" si="3"/>
        <v>#DIV/0!</v>
      </c>
      <c r="L5" t="e">
        <f t="shared" si="4"/>
        <v>#DIV/0!</v>
      </c>
      <c r="M5" s="38">
        <f t="shared" si="5"/>
        <v>0</v>
      </c>
      <c r="N5">
        <v>0.26117659999999998</v>
      </c>
      <c r="O5">
        <v>2.8092800000000001E-2</v>
      </c>
      <c r="P5">
        <v>0.25623679999999999</v>
      </c>
      <c r="Q5">
        <v>0.1131392</v>
      </c>
    </row>
    <row r="6" spans="1:17" x14ac:dyDescent="0.25">
      <c r="A6" s="35" t="s">
        <v>104</v>
      </c>
      <c r="B6" t="s">
        <v>122</v>
      </c>
      <c r="C6" t="s">
        <v>181</v>
      </c>
      <c r="D6">
        <f>Fragebogen!C14</f>
        <v>0</v>
      </c>
      <c r="E6">
        <f t="shared" si="1"/>
        <v>0</v>
      </c>
      <c r="G6" t="s">
        <v>122</v>
      </c>
      <c r="H6" t="s">
        <v>80</v>
      </c>
      <c r="I6">
        <f t="shared" si="2"/>
        <v>18</v>
      </c>
      <c r="J6">
        <f t="shared" si="0"/>
        <v>3</v>
      </c>
      <c r="K6">
        <f t="shared" si="3"/>
        <v>36</v>
      </c>
      <c r="L6">
        <f t="shared" si="4"/>
        <v>43</v>
      </c>
      <c r="M6" s="38">
        <f t="shared" si="5"/>
        <v>3</v>
      </c>
      <c r="N6">
        <v>2.0886436000000002</v>
      </c>
      <c r="O6">
        <v>2.1809104000000001</v>
      </c>
      <c r="P6">
        <v>1.8300581</v>
      </c>
      <c r="Q6">
        <v>1.8459468000000001</v>
      </c>
    </row>
    <row r="7" spans="1:17" x14ac:dyDescent="0.25">
      <c r="A7" s="35" t="s">
        <v>105</v>
      </c>
      <c r="B7" t="s">
        <v>124</v>
      </c>
      <c r="C7" t="s">
        <v>182</v>
      </c>
      <c r="D7">
        <f>Fragebogen!C15</f>
        <v>0</v>
      </c>
      <c r="E7">
        <f t="shared" si="1"/>
        <v>0</v>
      </c>
      <c r="G7" t="s">
        <v>124</v>
      </c>
      <c r="H7" t="s">
        <v>247</v>
      </c>
      <c r="I7">
        <f>SUMIF(B:B,G7,E:E)</f>
        <v>0</v>
      </c>
      <c r="J7">
        <f t="shared" si="0"/>
        <v>6</v>
      </c>
      <c r="K7" t="e">
        <f t="shared" si="3"/>
        <v>#DIV/0!</v>
      </c>
      <c r="L7" t="e">
        <f t="shared" si="4"/>
        <v>#DIV/0!</v>
      </c>
      <c r="M7" s="38">
        <f t="shared" si="5"/>
        <v>0</v>
      </c>
      <c r="N7">
        <v>1.7859609999999999</v>
      </c>
      <c r="O7">
        <v>1.8451816000000001</v>
      </c>
      <c r="P7">
        <v>1.9828937</v>
      </c>
      <c r="Q7">
        <v>2.1427534000000001</v>
      </c>
    </row>
    <row r="8" spans="1:17" x14ac:dyDescent="0.25">
      <c r="A8" s="35" t="s">
        <v>106</v>
      </c>
      <c r="B8" t="s">
        <v>126</v>
      </c>
      <c r="C8" t="s">
        <v>183</v>
      </c>
      <c r="D8">
        <f>Fragebogen!C16</f>
        <v>0</v>
      </c>
      <c r="E8">
        <f t="shared" si="1"/>
        <v>0</v>
      </c>
      <c r="G8" t="s">
        <v>126</v>
      </c>
      <c r="H8" t="s">
        <v>82</v>
      </c>
      <c r="I8">
        <f t="shared" si="2"/>
        <v>0</v>
      </c>
      <c r="J8">
        <f t="shared" si="0"/>
        <v>6</v>
      </c>
      <c r="K8" t="e">
        <f t="shared" si="3"/>
        <v>#DIV/0!</v>
      </c>
      <c r="L8" t="e">
        <f t="shared" si="4"/>
        <v>#DIV/0!</v>
      </c>
      <c r="M8" s="38">
        <f t="shared" si="5"/>
        <v>0</v>
      </c>
      <c r="N8">
        <v>2.0141627999999998</v>
      </c>
      <c r="O8">
        <v>1.8521137999999999</v>
      </c>
      <c r="P8">
        <v>1.8671740999999999</v>
      </c>
      <c r="Q8">
        <v>1.7500042</v>
      </c>
    </row>
    <row r="9" spans="1:17" x14ac:dyDescent="0.25">
      <c r="A9" s="35" t="s">
        <v>107</v>
      </c>
      <c r="B9" t="s">
        <v>128</v>
      </c>
      <c r="C9" t="s">
        <v>184</v>
      </c>
      <c r="D9">
        <f>Fragebogen!C17</f>
        <v>0</v>
      </c>
      <c r="E9">
        <f t="shared" si="1"/>
        <v>0</v>
      </c>
      <c r="G9" t="s">
        <v>128</v>
      </c>
      <c r="H9" t="s">
        <v>248</v>
      </c>
      <c r="I9">
        <f t="shared" si="2"/>
        <v>12</v>
      </c>
      <c r="J9">
        <f t="shared" si="0"/>
        <v>4</v>
      </c>
      <c r="K9">
        <f t="shared" si="3"/>
        <v>36</v>
      </c>
      <c r="L9">
        <f t="shared" si="4"/>
        <v>43</v>
      </c>
      <c r="M9" s="38">
        <f t="shared" si="5"/>
        <v>2</v>
      </c>
      <c r="N9">
        <v>1.8011405</v>
      </c>
      <c r="O9">
        <v>1.7199907999999999</v>
      </c>
      <c r="P9">
        <v>1.5672988000000001</v>
      </c>
      <c r="Q9">
        <v>1.4894339999999999</v>
      </c>
    </row>
    <row r="10" spans="1:17" x14ac:dyDescent="0.25">
      <c r="A10" s="35" t="s">
        <v>108</v>
      </c>
      <c r="B10" t="s">
        <v>130</v>
      </c>
      <c r="C10" t="s">
        <v>185</v>
      </c>
      <c r="D10">
        <f>Fragebogen!C18</f>
        <v>0</v>
      </c>
      <c r="E10">
        <f t="shared" si="1"/>
        <v>0</v>
      </c>
      <c r="G10" t="s">
        <v>130</v>
      </c>
      <c r="H10" t="s">
        <v>84</v>
      </c>
      <c r="I10">
        <f t="shared" si="2"/>
        <v>6</v>
      </c>
      <c r="J10">
        <f t="shared" si="0"/>
        <v>5</v>
      </c>
      <c r="K10">
        <f t="shared" si="3"/>
        <v>36</v>
      </c>
      <c r="L10">
        <f t="shared" si="4"/>
        <v>43</v>
      </c>
      <c r="M10" s="38">
        <f t="shared" si="5"/>
        <v>1</v>
      </c>
      <c r="N10">
        <v>1.4737420999999999</v>
      </c>
      <c r="O10">
        <v>1.3715621</v>
      </c>
      <c r="P10">
        <v>1.3629123000000001</v>
      </c>
      <c r="Q10">
        <v>1.2114638</v>
      </c>
    </row>
    <row r="11" spans="1:17" x14ac:dyDescent="0.25">
      <c r="A11" s="35" t="s">
        <v>109</v>
      </c>
      <c r="B11" t="s">
        <v>110</v>
      </c>
      <c r="C11" t="s">
        <v>186</v>
      </c>
      <c r="D11">
        <f>Fragebogen!C19</f>
        <v>0</v>
      </c>
      <c r="E11">
        <f t="shared" si="1"/>
        <v>0</v>
      </c>
      <c r="G11" t="s">
        <v>110</v>
      </c>
      <c r="H11" t="s">
        <v>85</v>
      </c>
      <c r="I11">
        <f t="shared" si="2"/>
        <v>6</v>
      </c>
      <c r="J11">
        <f t="shared" si="0"/>
        <v>5</v>
      </c>
      <c r="K11">
        <f t="shared" si="3"/>
        <v>36</v>
      </c>
      <c r="L11">
        <f t="shared" si="4"/>
        <v>43</v>
      </c>
      <c r="M11" s="38">
        <f t="shared" si="5"/>
        <v>1</v>
      </c>
      <c r="N11">
        <v>0.85237359999999995</v>
      </c>
      <c r="O11">
        <v>0.77994240000000004</v>
      </c>
      <c r="P11">
        <v>0.66460260000000004</v>
      </c>
      <c r="Q11">
        <v>0.5007182</v>
      </c>
    </row>
    <row r="12" spans="1:17" x14ac:dyDescent="0.25">
      <c r="A12" s="35" t="s">
        <v>111</v>
      </c>
      <c r="B12" t="s">
        <v>112</v>
      </c>
      <c r="C12" t="s">
        <v>187</v>
      </c>
      <c r="D12">
        <f>Fragebogen!C20</f>
        <v>0</v>
      </c>
      <c r="E12">
        <f t="shared" si="1"/>
        <v>0</v>
      </c>
      <c r="G12" t="s">
        <v>112</v>
      </c>
      <c r="H12" t="s">
        <v>86</v>
      </c>
      <c r="I12">
        <f t="shared" si="2"/>
        <v>18</v>
      </c>
      <c r="J12">
        <f t="shared" si="0"/>
        <v>3</v>
      </c>
      <c r="K12">
        <f t="shared" si="3"/>
        <v>36</v>
      </c>
      <c r="L12">
        <f t="shared" si="4"/>
        <v>43</v>
      </c>
      <c r="M12" s="38">
        <f t="shared" si="5"/>
        <v>3</v>
      </c>
      <c r="N12">
        <v>1.5032521999999999</v>
      </c>
      <c r="O12">
        <v>1.3907718</v>
      </c>
      <c r="P12">
        <v>1.2789864</v>
      </c>
      <c r="Q12">
        <v>1.2705118</v>
      </c>
    </row>
    <row r="13" spans="1:17" x14ac:dyDescent="0.25">
      <c r="A13" s="35" t="s">
        <v>113</v>
      </c>
      <c r="B13" t="s">
        <v>114</v>
      </c>
      <c r="C13" t="s">
        <v>188</v>
      </c>
      <c r="D13">
        <f>Fragebogen!C21</f>
        <v>0</v>
      </c>
      <c r="E13">
        <f t="shared" si="1"/>
        <v>0</v>
      </c>
      <c r="I13" s="41" t="s">
        <v>281</v>
      </c>
      <c r="J13">
        <f>MAX(J2:J12)</f>
        <v>6</v>
      </c>
      <c r="L13" s="41" t="s">
        <v>282</v>
      </c>
      <c r="M13">
        <f>1/6</f>
        <v>0.16666666666666666</v>
      </c>
      <c r="N13">
        <v>-164.05404780000001</v>
      </c>
      <c r="O13">
        <v>-136.82334280000001</v>
      </c>
      <c r="P13">
        <v>-145.44466990000001</v>
      </c>
      <c r="Q13">
        <v>-121.6387806</v>
      </c>
    </row>
    <row r="14" spans="1:17" x14ac:dyDescent="0.25">
      <c r="A14" s="35" t="s">
        <v>115</v>
      </c>
      <c r="B14" t="s">
        <v>116</v>
      </c>
      <c r="C14" t="s">
        <v>189</v>
      </c>
      <c r="D14">
        <f>Fragebogen!C22</f>
        <v>0</v>
      </c>
      <c r="E14" s="37">
        <f>6-D14</f>
        <v>6</v>
      </c>
    </row>
    <row r="15" spans="1:17" x14ac:dyDescent="0.25">
      <c r="A15" s="35" t="s">
        <v>117</v>
      </c>
      <c r="B15" t="s">
        <v>118</v>
      </c>
      <c r="C15" t="s">
        <v>190</v>
      </c>
      <c r="D15">
        <f>Fragebogen!C23</f>
        <v>0</v>
      </c>
      <c r="E15">
        <f t="shared" si="1"/>
        <v>0</v>
      </c>
    </row>
    <row r="16" spans="1:17" x14ac:dyDescent="0.25">
      <c r="A16" s="35" t="s">
        <v>119</v>
      </c>
      <c r="B16" t="s">
        <v>120</v>
      </c>
      <c r="C16" t="s">
        <v>191</v>
      </c>
      <c r="D16">
        <f>Fragebogen!C24</f>
        <v>0</v>
      </c>
      <c r="E16">
        <f t="shared" si="1"/>
        <v>0</v>
      </c>
      <c r="G16" s="36" t="s">
        <v>251</v>
      </c>
      <c r="H16" s="36" t="s">
        <v>242</v>
      </c>
      <c r="I16" s="36" t="s">
        <v>258</v>
      </c>
      <c r="J16" s="36" t="s">
        <v>249</v>
      </c>
    </row>
    <row r="17" spans="1:12" x14ac:dyDescent="0.25">
      <c r="A17" s="35" t="s">
        <v>121</v>
      </c>
      <c r="B17" t="s">
        <v>122</v>
      </c>
      <c r="C17" t="s">
        <v>192</v>
      </c>
      <c r="D17">
        <f>Fragebogen!C25</f>
        <v>0</v>
      </c>
      <c r="E17" s="37">
        <f>6-D17</f>
        <v>6</v>
      </c>
      <c r="G17" t="s">
        <v>252</v>
      </c>
      <c r="H17" t="s">
        <v>255</v>
      </c>
      <c r="I17" s="38" t="e">
        <f>SUM(K2:K6)</f>
        <v>#DIV/0!</v>
      </c>
      <c r="J17" s="38" t="e">
        <f>I17/5/6</f>
        <v>#DIV/0!</v>
      </c>
    </row>
    <row r="18" spans="1:12" x14ac:dyDescent="0.25">
      <c r="A18" s="35" t="s">
        <v>123</v>
      </c>
      <c r="B18" t="s">
        <v>124</v>
      </c>
      <c r="C18" t="s">
        <v>193</v>
      </c>
      <c r="D18">
        <f>Fragebogen!C26</f>
        <v>0</v>
      </c>
      <c r="E18">
        <f t="shared" si="1"/>
        <v>0</v>
      </c>
      <c r="G18" t="s">
        <v>253</v>
      </c>
      <c r="H18" t="s">
        <v>256</v>
      </c>
      <c r="I18" s="38" t="e">
        <f>SUM(K7:K9)</f>
        <v>#DIV/0!</v>
      </c>
      <c r="J18" s="38" t="e">
        <f>I18/3/6</f>
        <v>#DIV/0!</v>
      </c>
    </row>
    <row r="19" spans="1:12" x14ac:dyDescent="0.25">
      <c r="A19" s="35" t="s">
        <v>125</v>
      </c>
      <c r="B19" t="s">
        <v>126</v>
      </c>
      <c r="C19" t="s">
        <v>194</v>
      </c>
      <c r="D19">
        <f>Fragebogen!C27</f>
        <v>0</v>
      </c>
      <c r="E19">
        <f t="shared" si="1"/>
        <v>0</v>
      </c>
      <c r="G19" t="s">
        <v>254</v>
      </c>
      <c r="H19" t="s">
        <v>257</v>
      </c>
      <c r="I19" s="38">
        <f>SUM(K10:K12)</f>
        <v>108</v>
      </c>
      <c r="J19" s="38">
        <f>I19/3/6</f>
        <v>6</v>
      </c>
      <c r="L19" s="60" t="s">
        <v>298</v>
      </c>
    </row>
    <row r="20" spans="1:12" x14ac:dyDescent="0.25">
      <c r="A20" s="35" t="s">
        <v>127</v>
      </c>
      <c r="B20" t="s">
        <v>128</v>
      </c>
      <c r="C20" t="s">
        <v>195</v>
      </c>
      <c r="D20">
        <f>Fragebogen!C28</f>
        <v>0</v>
      </c>
      <c r="E20" s="37">
        <f>6-D20</f>
        <v>6</v>
      </c>
      <c r="L20" s="60" t="s">
        <v>297</v>
      </c>
    </row>
    <row r="21" spans="1:12" x14ac:dyDescent="0.25">
      <c r="A21" s="35" t="s">
        <v>129</v>
      </c>
      <c r="B21" t="s">
        <v>130</v>
      </c>
      <c r="C21" t="s">
        <v>196</v>
      </c>
      <c r="D21">
        <f>Fragebogen!C29</f>
        <v>0</v>
      </c>
      <c r="E21">
        <f t="shared" si="1"/>
        <v>0</v>
      </c>
      <c r="J21" s="56"/>
    </row>
    <row r="22" spans="1:12" x14ac:dyDescent="0.25">
      <c r="A22" s="35" t="s">
        <v>131</v>
      </c>
      <c r="B22" t="s">
        <v>110</v>
      </c>
      <c r="C22" t="s">
        <v>197</v>
      </c>
      <c r="D22">
        <f>Fragebogen!C30</f>
        <v>0</v>
      </c>
      <c r="E22">
        <f t="shared" si="1"/>
        <v>0</v>
      </c>
    </row>
    <row r="23" spans="1:12" x14ac:dyDescent="0.25">
      <c r="A23" s="35" t="s">
        <v>132</v>
      </c>
      <c r="B23" t="s">
        <v>112</v>
      </c>
      <c r="C23" t="s">
        <v>198</v>
      </c>
      <c r="D23">
        <f>Fragebogen!C31</f>
        <v>0</v>
      </c>
      <c r="E23" s="37">
        <f>6-D23</f>
        <v>6</v>
      </c>
      <c r="G23" s="36" t="s">
        <v>259</v>
      </c>
      <c r="H23" s="36" t="s">
        <v>242</v>
      </c>
      <c r="I23" s="36" t="s">
        <v>258</v>
      </c>
      <c r="J23" s="36"/>
    </row>
    <row r="24" spans="1:12" x14ac:dyDescent="0.25">
      <c r="A24" s="35" t="s">
        <v>133</v>
      </c>
      <c r="B24" t="s">
        <v>114</v>
      </c>
      <c r="C24" t="s">
        <v>199</v>
      </c>
      <c r="D24">
        <f>Fragebogen!C32</f>
        <v>0</v>
      </c>
      <c r="E24" s="37">
        <f>6-D24</f>
        <v>6</v>
      </c>
      <c r="G24" t="s">
        <v>260</v>
      </c>
      <c r="H24" t="s">
        <v>261</v>
      </c>
      <c r="I24" s="43">
        <f>SUMPRODUCT(6*$M$2:$M$13,$N$2:$N$13)</f>
        <v>-47.836009199999992</v>
      </c>
    </row>
    <row r="25" spans="1:12" x14ac:dyDescent="0.25">
      <c r="A25" s="35" t="s">
        <v>134</v>
      </c>
      <c r="B25" t="s">
        <v>116</v>
      </c>
      <c r="C25" t="s">
        <v>200</v>
      </c>
      <c r="D25">
        <f>Fragebogen!C33</f>
        <v>0</v>
      </c>
      <c r="E25">
        <f t="shared" si="1"/>
        <v>0</v>
      </c>
      <c r="G25" t="s">
        <v>265</v>
      </c>
      <c r="H25" t="s">
        <v>262</v>
      </c>
      <c r="I25" s="43">
        <f>SUMPRODUCT(6*$M$2:$M$13,$O$2:$O$13)</f>
        <v>-27.691196199999993</v>
      </c>
    </row>
    <row r="26" spans="1:12" x14ac:dyDescent="0.25">
      <c r="A26" s="35" t="s">
        <v>135</v>
      </c>
      <c r="B26" t="s">
        <v>118</v>
      </c>
      <c r="C26" t="s">
        <v>201</v>
      </c>
      <c r="D26">
        <f>Fragebogen!C34</f>
        <v>0</v>
      </c>
      <c r="E26">
        <f t="shared" si="1"/>
        <v>0</v>
      </c>
      <c r="G26" t="s">
        <v>266</v>
      </c>
      <c r="H26" t="s">
        <v>263</v>
      </c>
      <c r="I26" s="43">
        <f>SUMPRODUCT(6*$M$2:$M$13,$P$2:$P$13)</f>
        <v>-41.14068850000001</v>
      </c>
    </row>
    <row r="27" spans="1:12" x14ac:dyDescent="0.25">
      <c r="A27" s="35" t="s">
        <v>136</v>
      </c>
      <c r="B27" t="s">
        <v>120</v>
      </c>
      <c r="C27" t="s">
        <v>202</v>
      </c>
      <c r="D27">
        <f>Fragebogen!C35</f>
        <v>0</v>
      </c>
      <c r="E27">
        <f t="shared" si="1"/>
        <v>0</v>
      </c>
      <c r="G27" t="s">
        <v>267</v>
      </c>
      <c r="H27" t="s">
        <v>264</v>
      </c>
      <c r="I27" s="43">
        <f>SUMPRODUCT(6*$M$2:$M$13,$Q$2:$Q$13)</f>
        <v>-25.316633400000015</v>
      </c>
    </row>
    <row r="28" spans="1:12" x14ac:dyDescent="0.25">
      <c r="A28" s="35" t="s">
        <v>137</v>
      </c>
      <c r="B28" t="s">
        <v>122</v>
      </c>
      <c r="C28" t="s">
        <v>203</v>
      </c>
      <c r="D28">
        <f>Fragebogen!C36</f>
        <v>0</v>
      </c>
      <c r="E28">
        <f t="shared" si="1"/>
        <v>0</v>
      </c>
    </row>
    <row r="29" spans="1:12" x14ac:dyDescent="0.25">
      <c r="A29" s="35" t="s">
        <v>138</v>
      </c>
      <c r="B29" t="s">
        <v>124</v>
      </c>
      <c r="C29" t="s">
        <v>204</v>
      </c>
      <c r="D29">
        <f>Fragebogen!C37</f>
        <v>0</v>
      </c>
      <c r="E29">
        <f t="shared" si="1"/>
        <v>0</v>
      </c>
    </row>
    <row r="30" spans="1:12" x14ac:dyDescent="0.25">
      <c r="A30" s="35" t="s">
        <v>139</v>
      </c>
      <c r="B30" t="s">
        <v>126</v>
      </c>
      <c r="C30" t="s">
        <v>205</v>
      </c>
      <c r="D30">
        <f>Fragebogen!C38</f>
        <v>0</v>
      </c>
      <c r="E30">
        <f t="shared" si="1"/>
        <v>0</v>
      </c>
    </row>
    <row r="31" spans="1:12" x14ac:dyDescent="0.25">
      <c r="A31" s="35" t="s">
        <v>140</v>
      </c>
      <c r="B31" t="s">
        <v>128</v>
      </c>
      <c r="C31" t="s">
        <v>206</v>
      </c>
      <c r="D31">
        <f>Fragebogen!C39</f>
        <v>0</v>
      </c>
      <c r="E31" s="37">
        <f>6-D31</f>
        <v>6</v>
      </c>
      <c r="G31" s="36" t="s">
        <v>272</v>
      </c>
      <c r="H31" s="36" t="s">
        <v>242</v>
      </c>
      <c r="I31" s="36" t="s">
        <v>258</v>
      </c>
      <c r="J31" s="36"/>
    </row>
    <row r="32" spans="1:12" x14ac:dyDescent="0.25">
      <c r="A32" s="35" t="s">
        <v>141</v>
      </c>
      <c r="B32" t="s">
        <v>130</v>
      </c>
      <c r="C32" t="s">
        <v>207</v>
      </c>
      <c r="D32">
        <f>Fragebogen!C40</f>
        <v>0</v>
      </c>
      <c r="E32" s="37">
        <f>6-D32</f>
        <v>6</v>
      </c>
      <c r="G32" t="s">
        <v>273</v>
      </c>
      <c r="H32" t="s">
        <v>277</v>
      </c>
      <c r="I32" s="43">
        <f>1/(EXP(I24-I24)+EXP(I25-I24)+EXP(I26-I24)+EXP(I27-I24))</f>
        <v>1.5181588667629955E-10</v>
      </c>
    </row>
    <row r="33" spans="1:9" x14ac:dyDescent="0.25">
      <c r="A33" s="35" t="s">
        <v>142</v>
      </c>
      <c r="B33" t="s">
        <v>110</v>
      </c>
      <c r="C33" t="s">
        <v>208</v>
      </c>
      <c r="D33">
        <f>Fragebogen!C41</f>
        <v>0</v>
      </c>
      <c r="E33">
        <f t="shared" si="1"/>
        <v>0</v>
      </c>
      <c r="G33" t="s">
        <v>274</v>
      </c>
      <c r="H33" t="s">
        <v>278</v>
      </c>
      <c r="I33" s="43">
        <f>1/(EXP(I24-I25)+EXP(I25-I25)+EXP(I26-I25)+EXP(I27-I25))</f>
        <v>8.5133079885000185E-2</v>
      </c>
    </row>
    <row r="34" spans="1:9" x14ac:dyDescent="0.25">
      <c r="A34" s="35" t="s">
        <v>143</v>
      </c>
      <c r="B34" t="s">
        <v>112</v>
      </c>
      <c r="C34" t="s">
        <v>209</v>
      </c>
      <c r="D34">
        <f>Fragebogen!C42</f>
        <v>0</v>
      </c>
      <c r="E34" s="37">
        <f>6-D34</f>
        <v>6</v>
      </c>
      <c r="G34" t="s">
        <v>275</v>
      </c>
      <c r="H34" t="s">
        <v>279</v>
      </c>
      <c r="I34" s="43">
        <f>1/(EXP(I24-I26)+EXP(I25-I26)+EXP(I26-I26)+EXP(I27-I26))</f>
        <v>1.2276033219679803E-7</v>
      </c>
    </row>
    <row r="35" spans="1:9" x14ac:dyDescent="0.25">
      <c r="A35" s="35" t="s">
        <v>144</v>
      </c>
      <c r="B35" t="s">
        <v>114</v>
      </c>
      <c r="C35" t="s">
        <v>210</v>
      </c>
      <c r="D35">
        <f>Fragebogen!C43</f>
        <v>0</v>
      </c>
      <c r="E35">
        <f t="shared" si="1"/>
        <v>0</v>
      </c>
      <c r="G35" t="s">
        <v>276</v>
      </c>
      <c r="H35" t="s">
        <v>280</v>
      </c>
      <c r="I35" s="43">
        <f>1/(EXP(I24-I27)+EXP(I25-I27)+EXP(I26-I27)+EXP(I27-I27))</f>
        <v>0.9148667972028518</v>
      </c>
    </row>
    <row r="36" spans="1:9" x14ac:dyDescent="0.25">
      <c r="A36" s="35" t="s">
        <v>145</v>
      </c>
      <c r="B36" t="s">
        <v>116</v>
      </c>
      <c r="C36" t="s">
        <v>211</v>
      </c>
      <c r="D36">
        <f>Fragebogen!C44</f>
        <v>0</v>
      </c>
      <c r="E36">
        <f t="shared" si="1"/>
        <v>0</v>
      </c>
    </row>
    <row r="37" spans="1:9" x14ac:dyDescent="0.25">
      <c r="A37" s="35" t="s">
        <v>146</v>
      </c>
      <c r="B37" t="s">
        <v>118</v>
      </c>
      <c r="C37" t="s">
        <v>212</v>
      </c>
      <c r="D37">
        <f>Fragebogen!C45</f>
        <v>0</v>
      </c>
      <c r="E37">
        <f t="shared" si="1"/>
        <v>0</v>
      </c>
    </row>
    <row r="38" spans="1:9" x14ac:dyDescent="0.25">
      <c r="A38" s="35" t="s">
        <v>147</v>
      </c>
      <c r="B38" t="s">
        <v>120</v>
      </c>
      <c r="C38" t="s">
        <v>213</v>
      </c>
      <c r="D38">
        <f>Fragebogen!C46</f>
        <v>0</v>
      </c>
      <c r="E38">
        <f t="shared" si="1"/>
        <v>0</v>
      </c>
    </row>
    <row r="39" spans="1:9" x14ac:dyDescent="0.25">
      <c r="A39" s="35" t="s">
        <v>148</v>
      </c>
      <c r="B39" t="s">
        <v>122</v>
      </c>
      <c r="C39" t="s">
        <v>214</v>
      </c>
      <c r="D39">
        <f>Fragebogen!C47</f>
        <v>0</v>
      </c>
      <c r="E39">
        <f t="shared" si="1"/>
        <v>0</v>
      </c>
    </row>
    <row r="40" spans="1:9" x14ac:dyDescent="0.25">
      <c r="A40" s="35" t="s">
        <v>149</v>
      </c>
      <c r="B40" t="s">
        <v>124</v>
      </c>
      <c r="C40" t="s">
        <v>215</v>
      </c>
      <c r="D40">
        <f>Fragebogen!C48</f>
        <v>0</v>
      </c>
      <c r="E40">
        <f t="shared" si="1"/>
        <v>0</v>
      </c>
    </row>
    <row r="41" spans="1:9" x14ac:dyDescent="0.25">
      <c r="A41" s="35" t="s">
        <v>150</v>
      </c>
      <c r="B41" t="s">
        <v>126</v>
      </c>
      <c r="C41" t="s">
        <v>216</v>
      </c>
      <c r="D41">
        <f>Fragebogen!C49</f>
        <v>0</v>
      </c>
      <c r="E41">
        <f t="shared" si="1"/>
        <v>0</v>
      </c>
    </row>
    <row r="42" spans="1:9" x14ac:dyDescent="0.25">
      <c r="A42" s="35" t="s">
        <v>151</v>
      </c>
      <c r="B42" t="s">
        <v>128</v>
      </c>
      <c r="C42" t="s">
        <v>217</v>
      </c>
      <c r="D42">
        <f>Fragebogen!C50</f>
        <v>0</v>
      </c>
      <c r="E42">
        <f t="shared" si="1"/>
        <v>0</v>
      </c>
    </row>
    <row r="43" spans="1:9" x14ac:dyDescent="0.25">
      <c r="A43" s="35" t="s">
        <v>152</v>
      </c>
      <c r="B43" t="s">
        <v>130</v>
      </c>
      <c r="C43" t="s">
        <v>218</v>
      </c>
      <c r="D43">
        <f>Fragebogen!C51</f>
        <v>0</v>
      </c>
      <c r="E43">
        <f t="shared" si="1"/>
        <v>0</v>
      </c>
    </row>
    <row r="44" spans="1:9" x14ac:dyDescent="0.25">
      <c r="A44" s="35" t="s">
        <v>153</v>
      </c>
      <c r="B44" t="s">
        <v>110</v>
      </c>
      <c r="C44" t="s">
        <v>219</v>
      </c>
      <c r="D44">
        <f>Fragebogen!C52</f>
        <v>0</v>
      </c>
      <c r="E44">
        <f t="shared" si="1"/>
        <v>0</v>
      </c>
    </row>
    <row r="45" spans="1:9" x14ac:dyDescent="0.25">
      <c r="A45" s="35" t="s">
        <v>154</v>
      </c>
      <c r="B45" t="s">
        <v>112</v>
      </c>
      <c r="C45" t="s">
        <v>220</v>
      </c>
      <c r="D45">
        <f>Fragebogen!C53</f>
        <v>0</v>
      </c>
      <c r="E45">
        <f t="shared" si="1"/>
        <v>0</v>
      </c>
    </row>
    <row r="46" spans="1:9" x14ac:dyDescent="0.25">
      <c r="A46" s="35" t="s">
        <v>155</v>
      </c>
      <c r="B46" t="s">
        <v>114</v>
      </c>
      <c r="C46" t="s">
        <v>221</v>
      </c>
      <c r="D46">
        <f>Fragebogen!C54</f>
        <v>0</v>
      </c>
      <c r="E46">
        <f t="shared" si="1"/>
        <v>0</v>
      </c>
    </row>
    <row r="47" spans="1:9" x14ac:dyDescent="0.25">
      <c r="A47" s="35" t="s">
        <v>156</v>
      </c>
      <c r="B47" t="s">
        <v>116</v>
      </c>
      <c r="C47" t="s">
        <v>222</v>
      </c>
      <c r="D47">
        <f>Fragebogen!C55</f>
        <v>0</v>
      </c>
      <c r="E47">
        <f t="shared" si="1"/>
        <v>0</v>
      </c>
    </row>
    <row r="48" spans="1:9" x14ac:dyDescent="0.25">
      <c r="A48" s="35" t="s">
        <v>157</v>
      </c>
      <c r="B48" t="s">
        <v>118</v>
      </c>
      <c r="C48" t="s">
        <v>223</v>
      </c>
      <c r="D48">
        <f>Fragebogen!C56</f>
        <v>0</v>
      </c>
      <c r="E48">
        <f t="shared" si="1"/>
        <v>0</v>
      </c>
    </row>
    <row r="49" spans="1:5" x14ac:dyDescent="0.25">
      <c r="A49" s="35" t="s">
        <v>158</v>
      </c>
      <c r="B49" t="s">
        <v>120</v>
      </c>
      <c r="C49" t="s">
        <v>224</v>
      </c>
      <c r="D49">
        <f>Fragebogen!C57</f>
        <v>0</v>
      </c>
      <c r="E49">
        <f t="shared" si="1"/>
        <v>0</v>
      </c>
    </row>
    <row r="50" spans="1:5" x14ac:dyDescent="0.25">
      <c r="A50" s="35" t="s">
        <v>159</v>
      </c>
      <c r="B50" t="s">
        <v>122</v>
      </c>
      <c r="C50" t="s">
        <v>192</v>
      </c>
      <c r="D50">
        <f>Fragebogen!C58</f>
        <v>0</v>
      </c>
      <c r="E50" s="37">
        <f>6-D50</f>
        <v>6</v>
      </c>
    </row>
    <row r="51" spans="1:5" x14ac:dyDescent="0.25">
      <c r="A51" s="35" t="s">
        <v>160</v>
      </c>
      <c r="B51" t="s">
        <v>124</v>
      </c>
      <c r="C51" t="s">
        <v>225</v>
      </c>
      <c r="D51">
        <f>Fragebogen!C59</f>
        <v>0</v>
      </c>
      <c r="E51">
        <f t="shared" si="1"/>
        <v>0</v>
      </c>
    </row>
    <row r="52" spans="1:5" x14ac:dyDescent="0.25">
      <c r="A52" s="35" t="s">
        <v>161</v>
      </c>
      <c r="B52" t="s">
        <v>126</v>
      </c>
      <c r="C52" t="s">
        <v>226</v>
      </c>
      <c r="D52">
        <f>Fragebogen!C60</f>
        <v>0</v>
      </c>
      <c r="E52">
        <f t="shared" si="1"/>
        <v>0</v>
      </c>
    </row>
    <row r="53" spans="1:5" x14ac:dyDescent="0.25">
      <c r="A53" s="35" t="s">
        <v>162</v>
      </c>
      <c r="B53" t="s">
        <v>128</v>
      </c>
      <c r="C53" t="s">
        <v>227</v>
      </c>
      <c r="D53">
        <f>Fragebogen!C61</f>
        <v>0</v>
      </c>
      <c r="E53">
        <f t="shared" si="1"/>
        <v>0</v>
      </c>
    </row>
    <row r="54" spans="1:5" x14ac:dyDescent="0.25">
      <c r="A54" s="35" t="s">
        <v>163</v>
      </c>
      <c r="B54" t="s">
        <v>130</v>
      </c>
      <c r="C54" t="s">
        <v>185</v>
      </c>
      <c r="D54">
        <f>Fragebogen!C62</f>
        <v>0</v>
      </c>
      <c r="E54">
        <f t="shared" si="1"/>
        <v>0</v>
      </c>
    </row>
    <row r="55" spans="1:5" x14ac:dyDescent="0.25">
      <c r="A55" s="35" t="s">
        <v>164</v>
      </c>
      <c r="B55" t="s">
        <v>110</v>
      </c>
      <c r="C55" t="s">
        <v>228</v>
      </c>
      <c r="D55">
        <f>Fragebogen!C63</f>
        <v>0</v>
      </c>
      <c r="E55" s="37">
        <f>6-D55</f>
        <v>6</v>
      </c>
    </row>
    <row r="56" spans="1:5" x14ac:dyDescent="0.25">
      <c r="A56" s="35" t="s">
        <v>165</v>
      </c>
      <c r="B56" t="s">
        <v>112</v>
      </c>
      <c r="C56" t="s">
        <v>229</v>
      </c>
      <c r="D56">
        <f>Fragebogen!C64</f>
        <v>0</v>
      </c>
      <c r="E56" s="37">
        <f>6-D56</f>
        <v>6</v>
      </c>
    </row>
    <row r="57" spans="1:5" x14ac:dyDescent="0.25">
      <c r="A57" s="35" t="s">
        <v>166</v>
      </c>
      <c r="B57" t="s">
        <v>114</v>
      </c>
      <c r="C57" t="s">
        <v>230</v>
      </c>
      <c r="D57">
        <f>Fragebogen!C65</f>
        <v>0</v>
      </c>
      <c r="E57" s="37">
        <f>6-D57</f>
        <v>6</v>
      </c>
    </row>
    <row r="58" spans="1:5" x14ac:dyDescent="0.25">
      <c r="A58" s="35" t="s">
        <v>167</v>
      </c>
      <c r="B58" t="s">
        <v>116</v>
      </c>
      <c r="C58" t="s">
        <v>231</v>
      </c>
      <c r="D58">
        <f>Fragebogen!C66</f>
        <v>0</v>
      </c>
      <c r="E58">
        <f t="shared" si="1"/>
        <v>0</v>
      </c>
    </row>
    <row r="59" spans="1:5" x14ac:dyDescent="0.25">
      <c r="A59" s="35" t="s">
        <v>168</v>
      </c>
      <c r="B59" t="s">
        <v>118</v>
      </c>
      <c r="C59" t="s">
        <v>232</v>
      </c>
      <c r="D59">
        <f>Fragebogen!C67</f>
        <v>0</v>
      </c>
      <c r="E59">
        <f t="shared" si="1"/>
        <v>0</v>
      </c>
    </row>
    <row r="60" spans="1:5" x14ac:dyDescent="0.25">
      <c r="A60" s="35" t="s">
        <v>169</v>
      </c>
      <c r="B60" t="s">
        <v>120</v>
      </c>
      <c r="C60" t="s">
        <v>233</v>
      </c>
      <c r="D60">
        <f>Fragebogen!C68</f>
        <v>0</v>
      </c>
      <c r="E60">
        <f t="shared" si="1"/>
        <v>0</v>
      </c>
    </row>
    <row r="61" spans="1:5" x14ac:dyDescent="0.25">
      <c r="A61" s="35" t="s">
        <v>170</v>
      </c>
      <c r="B61" t="s">
        <v>122</v>
      </c>
      <c r="C61" t="s">
        <v>234</v>
      </c>
      <c r="D61">
        <f>Fragebogen!C69</f>
        <v>0</v>
      </c>
      <c r="E61" s="37">
        <f>6-D61</f>
        <v>6</v>
      </c>
    </row>
    <row r="62" spans="1:5" x14ac:dyDescent="0.25">
      <c r="A62" s="35" t="s">
        <v>171</v>
      </c>
      <c r="B62" t="s">
        <v>124</v>
      </c>
      <c r="C62" t="s">
        <v>235</v>
      </c>
      <c r="D62">
        <f>Fragebogen!C70</f>
        <v>0</v>
      </c>
      <c r="E62">
        <f t="shared" si="1"/>
        <v>0</v>
      </c>
    </row>
    <row r="63" spans="1:5" x14ac:dyDescent="0.25">
      <c r="A63" s="35" t="s">
        <v>172</v>
      </c>
      <c r="B63" t="s">
        <v>126</v>
      </c>
      <c r="C63" t="s">
        <v>236</v>
      </c>
      <c r="D63">
        <f>Fragebogen!C71</f>
        <v>0</v>
      </c>
      <c r="E63">
        <f t="shared" si="1"/>
        <v>0</v>
      </c>
    </row>
    <row r="64" spans="1:5" x14ac:dyDescent="0.25">
      <c r="A64" s="35" t="s">
        <v>173</v>
      </c>
      <c r="B64" t="s">
        <v>128</v>
      </c>
      <c r="C64" t="s">
        <v>237</v>
      </c>
      <c r="D64">
        <f>Fragebogen!C72</f>
        <v>0</v>
      </c>
      <c r="E64">
        <f t="shared" si="1"/>
        <v>0</v>
      </c>
    </row>
    <row r="65" spans="1:5" x14ac:dyDescent="0.25">
      <c r="A65" s="35" t="s">
        <v>174</v>
      </c>
      <c r="B65" t="s">
        <v>130</v>
      </c>
      <c r="C65" t="s">
        <v>238</v>
      </c>
      <c r="D65">
        <f>Fragebogen!C73</f>
        <v>0</v>
      </c>
      <c r="E65">
        <f t="shared" si="1"/>
        <v>0</v>
      </c>
    </row>
    <row r="66" spans="1:5" x14ac:dyDescent="0.25">
      <c r="A66" s="35" t="s">
        <v>175</v>
      </c>
      <c r="B66" t="s">
        <v>110</v>
      </c>
      <c r="C66" t="s">
        <v>239</v>
      </c>
      <c r="D66">
        <f>Fragebogen!C74</f>
        <v>0</v>
      </c>
      <c r="E66">
        <f t="shared" si="1"/>
        <v>0</v>
      </c>
    </row>
    <row r="67" spans="1:5" x14ac:dyDescent="0.25">
      <c r="A67" s="35" t="s">
        <v>176</v>
      </c>
      <c r="B67" t="s">
        <v>112</v>
      </c>
      <c r="C67" t="s">
        <v>240</v>
      </c>
      <c r="D67">
        <f>Fragebogen!C75</f>
        <v>0</v>
      </c>
      <c r="E67">
        <f t="shared" ref="E67" si="6">D67</f>
        <v>0</v>
      </c>
    </row>
  </sheetData>
  <sheetProtection sheet="1" objects="1" scenarios="1"/>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Normal="100"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RowHeight="15" x14ac:dyDescent="0.25"/>
  <cols>
    <col min="1" max="1" width="3" bestFit="1" customWidth="1"/>
    <col min="2" max="12" width="3.7109375" bestFit="1" customWidth="1"/>
  </cols>
  <sheetData>
    <row r="1" spans="1:12" s="29" customFormat="1" ht="182.25" thickBot="1" x14ac:dyDescent="0.3">
      <c r="B1" s="30" t="s">
        <v>76</v>
      </c>
      <c r="C1" s="31" t="s">
        <v>77</v>
      </c>
      <c r="D1" s="31" t="s">
        <v>78</v>
      </c>
      <c r="E1" s="31" t="s">
        <v>79</v>
      </c>
      <c r="F1" s="31" t="s">
        <v>80</v>
      </c>
      <c r="G1" s="31" t="s">
        <v>81</v>
      </c>
      <c r="H1" s="31" t="s">
        <v>82</v>
      </c>
      <c r="I1" s="31" t="s">
        <v>83</v>
      </c>
      <c r="J1" s="31" t="s">
        <v>84</v>
      </c>
      <c r="K1" s="31" t="s">
        <v>85</v>
      </c>
      <c r="L1" s="32" t="s">
        <v>86</v>
      </c>
    </row>
    <row r="2" spans="1:12" x14ac:dyDescent="0.25">
      <c r="A2">
        <v>1</v>
      </c>
      <c r="B2">
        <v>1</v>
      </c>
      <c r="C2">
        <v>1</v>
      </c>
      <c r="D2">
        <v>1</v>
      </c>
      <c r="E2">
        <v>1</v>
      </c>
      <c r="F2">
        <v>1</v>
      </c>
      <c r="G2">
        <v>1</v>
      </c>
      <c r="H2">
        <v>1</v>
      </c>
      <c r="I2">
        <v>1</v>
      </c>
      <c r="J2">
        <v>1</v>
      </c>
      <c r="K2">
        <v>1</v>
      </c>
      <c r="L2">
        <v>1</v>
      </c>
    </row>
    <row r="3" spans="1:12" x14ac:dyDescent="0.25">
      <c r="A3">
        <v>2</v>
      </c>
      <c r="B3">
        <v>1</v>
      </c>
      <c r="C3">
        <v>1</v>
      </c>
      <c r="D3">
        <v>1</v>
      </c>
      <c r="E3">
        <v>1</v>
      </c>
      <c r="F3">
        <v>1</v>
      </c>
      <c r="G3">
        <v>1</v>
      </c>
      <c r="H3">
        <v>1</v>
      </c>
      <c r="I3">
        <v>1</v>
      </c>
      <c r="J3">
        <v>1</v>
      </c>
      <c r="K3">
        <v>1</v>
      </c>
      <c r="L3">
        <v>1</v>
      </c>
    </row>
    <row r="4" spans="1:12" x14ac:dyDescent="0.25">
      <c r="A4">
        <v>3</v>
      </c>
      <c r="B4">
        <v>1</v>
      </c>
      <c r="C4">
        <v>1</v>
      </c>
      <c r="D4">
        <v>1</v>
      </c>
      <c r="E4">
        <v>1</v>
      </c>
      <c r="F4">
        <v>1</v>
      </c>
      <c r="G4">
        <v>1</v>
      </c>
      <c r="H4">
        <v>1</v>
      </c>
      <c r="I4">
        <v>1</v>
      </c>
      <c r="J4">
        <v>1</v>
      </c>
      <c r="K4">
        <v>1</v>
      </c>
      <c r="L4">
        <v>1</v>
      </c>
    </row>
    <row r="5" spans="1:12" x14ac:dyDescent="0.25">
      <c r="A5">
        <v>4</v>
      </c>
      <c r="B5">
        <v>1</v>
      </c>
      <c r="C5">
        <v>1</v>
      </c>
      <c r="D5">
        <v>1</v>
      </c>
      <c r="E5">
        <v>1</v>
      </c>
      <c r="F5">
        <v>1</v>
      </c>
      <c r="G5">
        <v>1</v>
      </c>
      <c r="H5">
        <v>1</v>
      </c>
      <c r="I5">
        <v>1</v>
      </c>
      <c r="J5">
        <v>1</v>
      </c>
      <c r="K5">
        <v>1</v>
      </c>
      <c r="L5">
        <v>1</v>
      </c>
    </row>
    <row r="6" spans="1:12" x14ac:dyDescent="0.25">
      <c r="A6">
        <v>5</v>
      </c>
      <c r="B6">
        <v>1</v>
      </c>
      <c r="C6">
        <v>1</v>
      </c>
      <c r="D6">
        <v>1</v>
      </c>
      <c r="E6">
        <v>1</v>
      </c>
      <c r="F6">
        <v>1</v>
      </c>
      <c r="G6">
        <v>1</v>
      </c>
      <c r="H6">
        <v>1</v>
      </c>
      <c r="I6">
        <v>1</v>
      </c>
      <c r="J6">
        <v>1</v>
      </c>
      <c r="K6">
        <v>1</v>
      </c>
      <c r="L6">
        <v>1</v>
      </c>
    </row>
    <row r="7" spans="1:12" x14ac:dyDescent="0.25">
      <c r="A7">
        <v>6</v>
      </c>
      <c r="B7">
        <v>1</v>
      </c>
      <c r="C7">
        <v>1</v>
      </c>
      <c r="D7">
        <v>1</v>
      </c>
      <c r="E7">
        <v>1</v>
      </c>
      <c r="F7">
        <v>1</v>
      </c>
      <c r="G7">
        <v>1</v>
      </c>
      <c r="H7">
        <v>1</v>
      </c>
      <c r="I7">
        <v>1</v>
      </c>
      <c r="J7">
        <v>1</v>
      </c>
      <c r="K7">
        <v>1</v>
      </c>
      <c r="L7">
        <v>1</v>
      </c>
    </row>
    <row r="8" spans="1:12" x14ac:dyDescent="0.25">
      <c r="A8">
        <v>7</v>
      </c>
      <c r="B8">
        <v>1</v>
      </c>
      <c r="C8">
        <v>1</v>
      </c>
      <c r="D8">
        <v>1</v>
      </c>
      <c r="E8">
        <v>1</v>
      </c>
      <c r="F8">
        <v>1</v>
      </c>
      <c r="G8">
        <v>1</v>
      </c>
      <c r="H8">
        <v>1</v>
      </c>
      <c r="I8">
        <v>1</v>
      </c>
      <c r="J8">
        <v>1</v>
      </c>
      <c r="K8">
        <v>1</v>
      </c>
      <c r="L8">
        <v>1</v>
      </c>
    </row>
    <row r="9" spans="1:12" x14ac:dyDescent="0.25">
      <c r="A9">
        <v>8</v>
      </c>
      <c r="B9">
        <v>2</v>
      </c>
      <c r="C9">
        <v>1</v>
      </c>
      <c r="D9">
        <v>1</v>
      </c>
      <c r="E9">
        <v>1</v>
      </c>
      <c r="F9">
        <v>1</v>
      </c>
      <c r="G9">
        <v>2</v>
      </c>
      <c r="H9">
        <v>1</v>
      </c>
      <c r="I9">
        <v>1</v>
      </c>
      <c r="J9">
        <v>1</v>
      </c>
      <c r="K9">
        <v>1</v>
      </c>
      <c r="L9">
        <v>1</v>
      </c>
    </row>
    <row r="10" spans="1:12" x14ac:dyDescent="0.25">
      <c r="A10">
        <v>9</v>
      </c>
      <c r="B10">
        <v>2</v>
      </c>
      <c r="C10">
        <v>1</v>
      </c>
      <c r="D10">
        <v>1</v>
      </c>
      <c r="E10">
        <v>1</v>
      </c>
      <c r="F10">
        <v>2</v>
      </c>
      <c r="G10">
        <v>2</v>
      </c>
      <c r="H10">
        <v>1</v>
      </c>
      <c r="I10">
        <v>1</v>
      </c>
      <c r="J10">
        <v>1</v>
      </c>
      <c r="K10">
        <v>1</v>
      </c>
      <c r="L10">
        <v>1</v>
      </c>
    </row>
    <row r="11" spans="1:12" x14ac:dyDescent="0.25">
      <c r="A11">
        <v>10</v>
      </c>
      <c r="B11">
        <v>2</v>
      </c>
      <c r="C11">
        <v>2</v>
      </c>
      <c r="D11">
        <v>1</v>
      </c>
      <c r="E11">
        <v>1</v>
      </c>
      <c r="F11">
        <v>2</v>
      </c>
      <c r="G11">
        <v>2</v>
      </c>
      <c r="H11">
        <v>1</v>
      </c>
      <c r="I11">
        <v>1</v>
      </c>
      <c r="J11">
        <v>1</v>
      </c>
      <c r="K11">
        <v>1</v>
      </c>
      <c r="L11">
        <v>1</v>
      </c>
    </row>
    <row r="12" spans="1:12" x14ac:dyDescent="0.25">
      <c r="A12">
        <v>11</v>
      </c>
      <c r="B12">
        <v>3</v>
      </c>
      <c r="C12">
        <v>2</v>
      </c>
      <c r="D12">
        <v>1</v>
      </c>
      <c r="E12">
        <v>1</v>
      </c>
      <c r="F12">
        <v>3</v>
      </c>
      <c r="G12">
        <v>3</v>
      </c>
      <c r="H12">
        <v>1</v>
      </c>
      <c r="I12">
        <v>1</v>
      </c>
      <c r="J12">
        <v>1</v>
      </c>
      <c r="K12">
        <v>1</v>
      </c>
      <c r="L12">
        <v>1</v>
      </c>
    </row>
    <row r="13" spans="1:12" x14ac:dyDescent="0.25">
      <c r="A13">
        <v>12</v>
      </c>
      <c r="B13">
        <v>3</v>
      </c>
      <c r="C13">
        <v>2</v>
      </c>
      <c r="D13">
        <v>2</v>
      </c>
      <c r="E13">
        <v>1</v>
      </c>
      <c r="F13">
        <v>3</v>
      </c>
      <c r="G13">
        <v>3</v>
      </c>
      <c r="H13">
        <v>1</v>
      </c>
      <c r="I13">
        <v>1</v>
      </c>
      <c r="J13">
        <v>1</v>
      </c>
      <c r="K13">
        <v>1</v>
      </c>
      <c r="L13">
        <v>1</v>
      </c>
    </row>
    <row r="14" spans="1:12" x14ac:dyDescent="0.25">
      <c r="A14">
        <v>13</v>
      </c>
      <c r="B14">
        <v>4</v>
      </c>
      <c r="C14">
        <v>3</v>
      </c>
      <c r="D14">
        <v>2</v>
      </c>
      <c r="E14">
        <v>1</v>
      </c>
      <c r="F14">
        <v>3</v>
      </c>
      <c r="G14">
        <v>4</v>
      </c>
      <c r="H14">
        <v>1</v>
      </c>
      <c r="I14">
        <v>2</v>
      </c>
      <c r="J14">
        <v>1</v>
      </c>
      <c r="K14">
        <v>1</v>
      </c>
      <c r="L14">
        <v>1</v>
      </c>
    </row>
    <row r="15" spans="1:12" x14ac:dyDescent="0.25">
      <c r="A15">
        <v>14</v>
      </c>
      <c r="B15">
        <v>4</v>
      </c>
      <c r="C15">
        <v>3</v>
      </c>
      <c r="D15">
        <v>3</v>
      </c>
      <c r="E15">
        <v>1</v>
      </c>
      <c r="F15">
        <v>4</v>
      </c>
      <c r="G15">
        <v>4</v>
      </c>
      <c r="H15">
        <v>1</v>
      </c>
      <c r="I15">
        <v>2</v>
      </c>
      <c r="J15">
        <v>1</v>
      </c>
      <c r="K15">
        <v>1</v>
      </c>
      <c r="L15">
        <v>1</v>
      </c>
    </row>
    <row r="16" spans="1:12" x14ac:dyDescent="0.25">
      <c r="A16">
        <v>15</v>
      </c>
      <c r="B16">
        <v>4</v>
      </c>
      <c r="C16">
        <v>4</v>
      </c>
      <c r="D16">
        <v>3</v>
      </c>
      <c r="E16">
        <v>2</v>
      </c>
      <c r="F16">
        <v>4</v>
      </c>
      <c r="G16">
        <v>5</v>
      </c>
      <c r="H16">
        <v>1</v>
      </c>
      <c r="I16">
        <v>3</v>
      </c>
      <c r="J16">
        <v>2</v>
      </c>
      <c r="K16">
        <v>2</v>
      </c>
      <c r="L16">
        <v>2</v>
      </c>
    </row>
    <row r="17" spans="1:12" x14ac:dyDescent="0.25">
      <c r="A17">
        <v>16</v>
      </c>
      <c r="B17">
        <v>5</v>
      </c>
      <c r="C17">
        <v>4</v>
      </c>
      <c r="D17">
        <v>4</v>
      </c>
      <c r="E17">
        <v>2</v>
      </c>
      <c r="F17">
        <v>4</v>
      </c>
      <c r="G17">
        <v>5</v>
      </c>
      <c r="H17">
        <v>2</v>
      </c>
      <c r="I17">
        <v>3</v>
      </c>
      <c r="J17">
        <v>2</v>
      </c>
      <c r="K17">
        <v>2</v>
      </c>
      <c r="L17">
        <v>2</v>
      </c>
    </row>
    <row r="18" spans="1:12" x14ac:dyDescent="0.25">
      <c r="A18">
        <v>17</v>
      </c>
      <c r="B18">
        <v>5</v>
      </c>
      <c r="C18">
        <v>5</v>
      </c>
      <c r="D18">
        <v>4</v>
      </c>
      <c r="E18">
        <v>2</v>
      </c>
      <c r="F18">
        <v>5</v>
      </c>
      <c r="G18">
        <v>6</v>
      </c>
      <c r="H18">
        <v>2</v>
      </c>
      <c r="I18">
        <v>4</v>
      </c>
      <c r="J18">
        <v>2</v>
      </c>
      <c r="K18">
        <v>3</v>
      </c>
      <c r="L18">
        <v>2</v>
      </c>
    </row>
    <row r="19" spans="1:12" x14ac:dyDescent="0.25">
      <c r="A19">
        <v>18</v>
      </c>
      <c r="B19">
        <v>6</v>
      </c>
      <c r="C19">
        <v>5</v>
      </c>
      <c r="D19">
        <v>5</v>
      </c>
      <c r="E19">
        <v>3</v>
      </c>
      <c r="F19">
        <v>5</v>
      </c>
      <c r="G19">
        <v>6</v>
      </c>
      <c r="H19">
        <v>3</v>
      </c>
      <c r="I19">
        <v>4</v>
      </c>
      <c r="J19">
        <v>3</v>
      </c>
      <c r="K19">
        <v>3</v>
      </c>
      <c r="L19">
        <v>3</v>
      </c>
    </row>
    <row r="20" spans="1:12" x14ac:dyDescent="0.25">
      <c r="A20">
        <v>19</v>
      </c>
      <c r="B20">
        <v>6</v>
      </c>
      <c r="C20">
        <v>5</v>
      </c>
      <c r="D20">
        <v>5</v>
      </c>
      <c r="E20">
        <v>3</v>
      </c>
      <c r="F20">
        <v>5</v>
      </c>
      <c r="G20">
        <v>7</v>
      </c>
      <c r="H20">
        <v>3</v>
      </c>
      <c r="I20">
        <v>4</v>
      </c>
      <c r="J20">
        <v>3</v>
      </c>
      <c r="K20">
        <v>4</v>
      </c>
      <c r="L20">
        <v>3</v>
      </c>
    </row>
    <row r="21" spans="1:12" x14ac:dyDescent="0.25">
      <c r="A21">
        <v>20</v>
      </c>
      <c r="B21">
        <v>7</v>
      </c>
      <c r="C21">
        <v>6</v>
      </c>
      <c r="D21">
        <v>5</v>
      </c>
      <c r="E21">
        <v>4</v>
      </c>
      <c r="F21">
        <v>6</v>
      </c>
      <c r="G21">
        <v>7</v>
      </c>
      <c r="H21">
        <v>4</v>
      </c>
      <c r="I21">
        <v>5</v>
      </c>
      <c r="J21">
        <v>4</v>
      </c>
      <c r="K21">
        <v>4</v>
      </c>
      <c r="L21">
        <v>4</v>
      </c>
    </row>
    <row r="22" spans="1:12" x14ac:dyDescent="0.25">
      <c r="A22">
        <v>21</v>
      </c>
      <c r="B22">
        <v>7</v>
      </c>
      <c r="C22">
        <v>6</v>
      </c>
      <c r="D22">
        <v>6</v>
      </c>
      <c r="E22">
        <v>4</v>
      </c>
      <c r="F22">
        <v>6</v>
      </c>
      <c r="G22">
        <v>8</v>
      </c>
      <c r="H22">
        <v>4</v>
      </c>
      <c r="I22">
        <v>5</v>
      </c>
      <c r="J22">
        <v>4</v>
      </c>
      <c r="K22">
        <v>5</v>
      </c>
      <c r="L22">
        <v>4</v>
      </c>
    </row>
    <row r="23" spans="1:12" x14ac:dyDescent="0.25">
      <c r="A23">
        <v>22</v>
      </c>
      <c r="B23">
        <v>7</v>
      </c>
      <c r="C23">
        <v>6</v>
      </c>
      <c r="D23">
        <v>6</v>
      </c>
      <c r="E23">
        <v>5</v>
      </c>
      <c r="F23">
        <v>7</v>
      </c>
      <c r="G23">
        <v>8</v>
      </c>
      <c r="H23">
        <v>5</v>
      </c>
      <c r="I23">
        <v>6</v>
      </c>
      <c r="J23">
        <v>5</v>
      </c>
      <c r="K23">
        <v>5</v>
      </c>
      <c r="L23">
        <v>5</v>
      </c>
    </row>
    <row r="24" spans="1:12" x14ac:dyDescent="0.25">
      <c r="A24">
        <v>23</v>
      </c>
      <c r="B24">
        <v>8</v>
      </c>
      <c r="C24">
        <v>7</v>
      </c>
      <c r="D24">
        <v>7</v>
      </c>
      <c r="E24">
        <v>5</v>
      </c>
      <c r="F24">
        <v>7</v>
      </c>
      <c r="G24">
        <v>8</v>
      </c>
      <c r="H24">
        <v>5</v>
      </c>
      <c r="I24">
        <v>6</v>
      </c>
      <c r="J24">
        <v>5</v>
      </c>
      <c r="K24">
        <v>6</v>
      </c>
      <c r="L24">
        <v>5</v>
      </c>
    </row>
    <row r="25" spans="1:12" x14ac:dyDescent="0.25">
      <c r="A25">
        <v>24</v>
      </c>
      <c r="B25">
        <v>8</v>
      </c>
      <c r="C25">
        <v>7</v>
      </c>
      <c r="D25">
        <v>7</v>
      </c>
      <c r="E25">
        <v>6</v>
      </c>
      <c r="F25">
        <v>8</v>
      </c>
      <c r="G25">
        <v>9</v>
      </c>
      <c r="H25">
        <v>6</v>
      </c>
      <c r="I25">
        <v>7</v>
      </c>
      <c r="J25">
        <v>6</v>
      </c>
      <c r="K25">
        <v>6</v>
      </c>
      <c r="L25">
        <v>5</v>
      </c>
    </row>
    <row r="26" spans="1:12" x14ac:dyDescent="0.25">
      <c r="A26">
        <v>25</v>
      </c>
      <c r="B26">
        <v>9</v>
      </c>
      <c r="C26">
        <v>8</v>
      </c>
      <c r="D26">
        <v>8</v>
      </c>
      <c r="E26">
        <v>6</v>
      </c>
      <c r="F26">
        <v>8</v>
      </c>
      <c r="G26">
        <v>9</v>
      </c>
      <c r="H26">
        <v>7</v>
      </c>
      <c r="I26">
        <v>7</v>
      </c>
      <c r="J26">
        <v>6</v>
      </c>
      <c r="K26">
        <v>7</v>
      </c>
      <c r="L26">
        <v>6</v>
      </c>
    </row>
    <row r="27" spans="1:12" x14ac:dyDescent="0.25">
      <c r="A27">
        <v>26</v>
      </c>
      <c r="B27">
        <v>9</v>
      </c>
      <c r="C27">
        <v>8</v>
      </c>
      <c r="D27">
        <v>8</v>
      </c>
      <c r="E27">
        <v>7</v>
      </c>
      <c r="F27">
        <v>8</v>
      </c>
      <c r="G27">
        <v>9</v>
      </c>
      <c r="H27">
        <v>7</v>
      </c>
      <c r="I27">
        <v>8</v>
      </c>
      <c r="J27">
        <v>7</v>
      </c>
      <c r="K27">
        <v>7</v>
      </c>
      <c r="L27">
        <v>6</v>
      </c>
    </row>
    <row r="28" spans="1:12" x14ac:dyDescent="0.25">
      <c r="A28">
        <v>27</v>
      </c>
      <c r="B28">
        <v>9</v>
      </c>
      <c r="C28">
        <v>8</v>
      </c>
      <c r="D28">
        <v>8</v>
      </c>
      <c r="E28">
        <v>7</v>
      </c>
      <c r="F28">
        <v>9</v>
      </c>
      <c r="G28">
        <v>9</v>
      </c>
      <c r="H28">
        <v>8</v>
      </c>
      <c r="I28">
        <v>8</v>
      </c>
      <c r="J28">
        <v>8</v>
      </c>
      <c r="K28">
        <v>8</v>
      </c>
      <c r="L28">
        <v>7</v>
      </c>
    </row>
    <row r="29" spans="1:12" x14ac:dyDescent="0.25">
      <c r="A29">
        <v>28</v>
      </c>
      <c r="B29">
        <v>9</v>
      </c>
      <c r="C29">
        <v>9</v>
      </c>
      <c r="D29">
        <v>9</v>
      </c>
      <c r="E29">
        <v>8</v>
      </c>
      <c r="F29">
        <v>9</v>
      </c>
      <c r="G29">
        <v>9</v>
      </c>
      <c r="H29">
        <v>8</v>
      </c>
      <c r="I29">
        <v>9</v>
      </c>
      <c r="J29">
        <v>8</v>
      </c>
      <c r="K29">
        <v>8</v>
      </c>
      <c r="L29">
        <v>7</v>
      </c>
    </row>
    <row r="30" spans="1:12" x14ac:dyDescent="0.25">
      <c r="A30">
        <v>29</v>
      </c>
      <c r="B30">
        <v>9</v>
      </c>
      <c r="C30">
        <v>9</v>
      </c>
      <c r="D30">
        <v>9</v>
      </c>
      <c r="E30">
        <v>8</v>
      </c>
      <c r="F30">
        <v>9</v>
      </c>
      <c r="G30">
        <v>9</v>
      </c>
      <c r="H30">
        <v>9</v>
      </c>
      <c r="I30">
        <v>9</v>
      </c>
      <c r="J30">
        <v>9</v>
      </c>
      <c r="K30">
        <v>9</v>
      </c>
      <c r="L30">
        <v>8</v>
      </c>
    </row>
    <row r="31" spans="1:12" x14ac:dyDescent="0.25">
      <c r="A31">
        <v>30</v>
      </c>
      <c r="B31">
        <v>9</v>
      </c>
      <c r="C31">
        <v>9</v>
      </c>
      <c r="D31">
        <v>9</v>
      </c>
      <c r="E31">
        <v>9</v>
      </c>
      <c r="F31">
        <v>9</v>
      </c>
      <c r="G31">
        <v>9</v>
      </c>
      <c r="H31">
        <v>9</v>
      </c>
      <c r="I31">
        <v>9</v>
      </c>
      <c r="J31">
        <v>9</v>
      </c>
      <c r="K31">
        <v>9</v>
      </c>
      <c r="L31">
        <v>9</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RowHeight="15" x14ac:dyDescent="0.25"/>
  <cols>
    <col min="1" max="1" width="3" bestFit="1" customWidth="1"/>
    <col min="2" max="12" width="3.7109375" bestFit="1" customWidth="1"/>
  </cols>
  <sheetData>
    <row r="1" spans="1:12" s="29" customFormat="1" ht="182.25" thickBot="1" x14ac:dyDescent="0.3">
      <c r="B1" s="30" t="s">
        <v>76</v>
      </c>
      <c r="C1" s="31" t="s">
        <v>77</v>
      </c>
      <c r="D1" s="31" t="s">
        <v>78</v>
      </c>
      <c r="E1" s="31" t="s">
        <v>79</v>
      </c>
      <c r="F1" s="31" t="s">
        <v>80</v>
      </c>
      <c r="G1" s="31" t="s">
        <v>81</v>
      </c>
      <c r="H1" s="31" t="s">
        <v>82</v>
      </c>
      <c r="I1" s="31" t="s">
        <v>83</v>
      </c>
      <c r="J1" s="31" t="s">
        <v>84</v>
      </c>
      <c r="K1" s="31" t="s">
        <v>85</v>
      </c>
      <c r="L1" s="32" t="s">
        <v>86</v>
      </c>
    </row>
    <row r="2" spans="1:12" x14ac:dyDescent="0.25">
      <c r="A2">
        <v>1</v>
      </c>
      <c r="B2">
        <v>1</v>
      </c>
      <c r="C2">
        <v>1</v>
      </c>
      <c r="D2">
        <v>1</v>
      </c>
      <c r="E2">
        <v>1</v>
      </c>
      <c r="F2">
        <v>1</v>
      </c>
      <c r="G2">
        <v>1</v>
      </c>
      <c r="H2">
        <v>1</v>
      </c>
      <c r="I2">
        <v>1</v>
      </c>
      <c r="J2">
        <v>1</v>
      </c>
      <c r="K2">
        <v>1</v>
      </c>
      <c r="L2">
        <v>1</v>
      </c>
    </row>
    <row r="3" spans="1:12" x14ac:dyDescent="0.25">
      <c r="A3">
        <v>2</v>
      </c>
      <c r="B3">
        <v>1</v>
      </c>
      <c r="C3">
        <v>1</v>
      </c>
      <c r="D3">
        <v>1</v>
      </c>
      <c r="E3">
        <v>1</v>
      </c>
      <c r="F3">
        <v>1</v>
      </c>
      <c r="G3">
        <v>1</v>
      </c>
      <c r="H3">
        <v>1</v>
      </c>
      <c r="I3">
        <v>1</v>
      </c>
      <c r="J3">
        <v>1</v>
      </c>
      <c r="K3">
        <v>1</v>
      </c>
      <c r="L3">
        <v>1</v>
      </c>
    </row>
    <row r="4" spans="1:12" x14ac:dyDescent="0.25">
      <c r="A4">
        <v>3</v>
      </c>
      <c r="B4">
        <v>1</v>
      </c>
      <c r="C4">
        <v>1</v>
      </c>
      <c r="D4">
        <v>1</v>
      </c>
      <c r="E4">
        <v>1</v>
      </c>
      <c r="F4">
        <v>1</v>
      </c>
      <c r="G4">
        <v>1</v>
      </c>
      <c r="H4">
        <v>1</v>
      </c>
      <c r="I4">
        <v>1</v>
      </c>
      <c r="J4">
        <v>1</v>
      </c>
      <c r="K4">
        <v>1</v>
      </c>
      <c r="L4">
        <v>1</v>
      </c>
    </row>
    <row r="5" spans="1:12" x14ac:dyDescent="0.25">
      <c r="A5">
        <v>4</v>
      </c>
      <c r="B5">
        <v>1</v>
      </c>
      <c r="C5">
        <v>1</v>
      </c>
      <c r="D5">
        <v>1</v>
      </c>
      <c r="E5">
        <v>1</v>
      </c>
      <c r="F5">
        <v>1</v>
      </c>
      <c r="G5">
        <v>1</v>
      </c>
      <c r="H5">
        <v>1</v>
      </c>
      <c r="I5">
        <v>1</v>
      </c>
      <c r="J5">
        <v>1</v>
      </c>
      <c r="K5">
        <v>1</v>
      </c>
      <c r="L5">
        <v>1</v>
      </c>
    </row>
    <row r="6" spans="1:12" x14ac:dyDescent="0.25">
      <c r="A6">
        <v>5</v>
      </c>
      <c r="B6">
        <v>1</v>
      </c>
      <c r="C6">
        <v>1</v>
      </c>
      <c r="D6">
        <v>1</v>
      </c>
      <c r="E6">
        <v>1</v>
      </c>
      <c r="F6">
        <v>1</v>
      </c>
      <c r="G6">
        <v>1</v>
      </c>
      <c r="H6">
        <v>1</v>
      </c>
      <c r="I6">
        <v>1</v>
      </c>
      <c r="J6">
        <v>1</v>
      </c>
      <c r="K6">
        <v>1</v>
      </c>
      <c r="L6">
        <v>1</v>
      </c>
    </row>
    <row r="7" spans="1:12" x14ac:dyDescent="0.25">
      <c r="A7">
        <v>6</v>
      </c>
      <c r="B7">
        <v>1</v>
      </c>
      <c r="C7">
        <v>1</v>
      </c>
      <c r="D7">
        <v>1</v>
      </c>
      <c r="E7">
        <v>1</v>
      </c>
      <c r="F7">
        <v>1</v>
      </c>
      <c r="G7">
        <v>1</v>
      </c>
      <c r="H7">
        <v>1</v>
      </c>
      <c r="I7">
        <v>1</v>
      </c>
      <c r="J7">
        <v>1</v>
      </c>
      <c r="K7">
        <v>1</v>
      </c>
      <c r="L7">
        <v>1</v>
      </c>
    </row>
    <row r="8" spans="1:12" x14ac:dyDescent="0.25">
      <c r="A8">
        <v>7</v>
      </c>
      <c r="B8">
        <v>1</v>
      </c>
      <c r="C8">
        <v>1</v>
      </c>
      <c r="D8">
        <v>1</v>
      </c>
      <c r="E8">
        <v>1</v>
      </c>
      <c r="F8">
        <v>1</v>
      </c>
      <c r="G8">
        <v>1</v>
      </c>
      <c r="H8">
        <v>1</v>
      </c>
      <c r="I8">
        <v>1</v>
      </c>
      <c r="J8">
        <v>1</v>
      </c>
      <c r="K8">
        <v>1</v>
      </c>
      <c r="L8">
        <v>1</v>
      </c>
    </row>
    <row r="9" spans="1:12" x14ac:dyDescent="0.25">
      <c r="A9">
        <v>8</v>
      </c>
      <c r="B9">
        <v>2</v>
      </c>
      <c r="C9">
        <v>1</v>
      </c>
      <c r="D9">
        <v>1</v>
      </c>
      <c r="E9">
        <v>1</v>
      </c>
      <c r="F9">
        <v>1</v>
      </c>
      <c r="G9">
        <v>2</v>
      </c>
      <c r="H9">
        <v>1</v>
      </c>
      <c r="I9">
        <v>1</v>
      </c>
      <c r="J9">
        <v>1</v>
      </c>
      <c r="K9">
        <v>1</v>
      </c>
      <c r="L9">
        <v>1</v>
      </c>
    </row>
    <row r="10" spans="1:12" x14ac:dyDescent="0.25">
      <c r="A10">
        <v>9</v>
      </c>
      <c r="B10">
        <v>2</v>
      </c>
      <c r="C10">
        <v>1</v>
      </c>
      <c r="D10">
        <v>1</v>
      </c>
      <c r="E10">
        <v>1</v>
      </c>
      <c r="F10">
        <v>2</v>
      </c>
      <c r="G10">
        <v>2</v>
      </c>
      <c r="H10">
        <v>1</v>
      </c>
      <c r="I10">
        <v>1</v>
      </c>
      <c r="J10">
        <v>1</v>
      </c>
      <c r="K10">
        <v>1</v>
      </c>
      <c r="L10">
        <v>1</v>
      </c>
    </row>
    <row r="11" spans="1:12" x14ac:dyDescent="0.25">
      <c r="A11">
        <v>10</v>
      </c>
      <c r="B11">
        <v>3</v>
      </c>
      <c r="C11">
        <v>1</v>
      </c>
      <c r="D11">
        <v>1</v>
      </c>
      <c r="E11">
        <v>1</v>
      </c>
      <c r="F11">
        <v>2</v>
      </c>
      <c r="G11">
        <v>3</v>
      </c>
      <c r="H11">
        <v>1</v>
      </c>
      <c r="I11">
        <v>1</v>
      </c>
      <c r="J11">
        <v>1</v>
      </c>
      <c r="K11">
        <v>1</v>
      </c>
      <c r="L11">
        <v>1</v>
      </c>
    </row>
    <row r="12" spans="1:12" x14ac:dyDescent="0.25">
      <c r="A12">
        <v>11</v>
      </c>
      <c r="B12">
        <v>3</v>
      </c>
      <c r="C12">
        <v>2</v>
      </c>
      <c r="D12">
        <v>1</v>
      </c>
      <c r="E12">
        <v>1</v>
      </c>
      <c r="F12">
        <v>3</v>
      </c>
      <c r="G12">
        <v>3</v>
      </c>
      <c r="H12">
        <v>1</v>
      </c>
      <c r="I12">
        <v>1</v>
      </c>
      <c r="J12">
        <v>1</v>
      </c>
      <c r="K12">
        <v>1</v>
      </c>
      <c r="L12">
        <v>1</v>
      </c>
    </row>
    <row r="13" spans="1:12" x14ac:dyDescent="0.25">
      <c r="A13">
        <v>12</v>
      </c>
      <c r="B13">
        <v>3</v>
      </c>
      <c r="C13">
        <v>2</v>
      </c>
      <c r="D13">
        <v>2</v>
      </c>
      <c r="E13">
        <v>1</v>
      </c>
      <c r="F13">
        <v>3</v>
      </c>
      <c r="G13">
        <v>4</v>
      </c>
      <c r="H13">
        <v>1</v>
      </c>
      <c r="I13">
        <v>1</v>
      </c>
      <c r="J13">
        <v>1</v>
      </c>
      <c r="K13">
        <v>1</v>
      </c>
      <c r="L13">
        <v>1</v>
      </c>
    </row>
    <row r="14" spans="1:12" x14ac:dyDescent="0.25">
      <c r="A14">
        <v>13</v>
      </c>
      <c r="B14">
        <v>4</v>
      </c>
      <c r="C14">
        <v>3</v>
      </c>
      <c r="D14">
        <v>2</v>
      </c>
      <c r="E14">
        <v>1</v>
      </c>
      <c r="F14">
        <v>3</v>
      </c>
      <c r="G14">
        <v>4</v>
      </c>
      <c r="H14">
        <v>1</v>
      </c>
      <c r="I14">
        <v>2</v>
      </c>
      <c r="J14">
        <v>1</v>
      </c>
      <c r="K14">
        <v>1</v>
      </c>
      <c r="L14">
        <v>1</v>
      </c>
    </row>
    <row r="15" spans="1:12" x14ac:dyDescent="0.25">
      <c r="A15">
        <v>14</v>
      </c>
      <c r="B15">
        <v>4</v>
      </c>
      <c r="C15">
        <v>3</v>
      </c>
      <c r="D15">
        <v>3</v>
      </c>
      <c r="E15">
        <v>1</v>
      </c>
      <c r="F15">
        <v>3</v>
      </c>
      <c r="G15">
        <v>5</v>
      </c>
      <c r="H15">
        <v>1</v>
      </c>
      <c r="I15">
        <v>2</v>
      </c>
      <c r="J15">
        <v>1</v>
      </c>
      <c r="K15">
        <v>2</v>
      </c>
      <c r="L15">
        <v>1</v>
      </c>
    </row>
    <row r="16" spans="1:12" x14ac:dyDescent="0.25">
      <c r="A16">
        <v>15</v>
      </c>
      <c r="B16">
        <v>5</v>
      </c>
      <c r="C16">
        <v>3</v>
      </c>
      <c r="D16">
        <v>3</v>
      </c>
      <c r="E16">
        <v>2</v>
      </c>
      <c r="F16">
        <v>4</v>
      </c>
      <c r="G16">
        <v>5</v>
      </c>
      <c r="H16">
        <v>1</v>
      </c>
      <c r="I16">
        <v>2</v>
      </c>
      <c r="J16">
        <v>2</v>
      </c>
      <c r="K16">
        <v>2</v>
      </c>
      <c r="L16">
        <v>2</v>
      </c>
    </row>
    <row r="17" spans="1:12" x14ac:dyDescent="0.25">
      <c r="A17">
        <v>16</v>
      </c>
      <c r="B17">
        <v>5</v>
      </c>
      <c r="C17">
        <v>4</v>
      </c>
      <c r="D17">
        <v>4</v>
      </c>
      <c r="E17">
        <v>2</v>
      </c>
      <c r="F17">
        <v>4</v>
      </c>
      <c r="G17">
        <v>6</v>
      </c>
      <c r="H17">
        <v>1</v>
      </c>
      <c r="I17">
        <v>3</v>
      </c>
      <c r="J17">
        <v>2</v>
      </c>
      <c r="K17">
        <v>2</v>
      </c>
      <c r="L17">
        <v>2</v>
      </c>
    </row>
    <row r="18" spans="1:12" x14ac:dyDescent="0.25">
      <c r="A18">
        <v>17</v>
      </c>
      <c r="B18">
        <v>5</v>
      </c>
      <c r="C18">
        <v>4</v>
      </c>
      <c r="D18">
        <v>4</v>
      </c>
      <c r="E18">
        <v>2</v>
      </c>
      <c r="F18">
        <v>4</v>
      </c>
      <c r="G18">
        <v>6</v>
      </c>
      <c r="H18">
        <v>2</v>
      </c>
      <c r="I18">
        <v>3</v>
      </c>
      <c r="J18">
        <v>3</v>
      </c>
      <c r="K18">
        <v>3</v>
      </c>
      <c r="L18">
        <v>2</v>
      </c>
    </row>
    <row r="19" spans="1:12" x14ac:dyDescent="0.25">
      <c r="A19">
        <v>18</v>
      </c>
      <c r="B19">
        <v>6</v>
      </c>
      <c r="C19">
        <v>5</v>
      </c>
      <c r="D19">
        <v>5</v>
      </c>
      <c r="E19">
        <v>3</v>
      </c>
      <c r="F19">
        <v>5</v>
      </c>
      <c r="G19">
        <v>7</v>
      </c>
      <c r="H19">
        <v>2</v>
      </c>
      <c r="I19">
        <v>4</v>
      </c>
      <c r="J19">
        <v>3</v>
      </c>
      <c r="K19">
        <v>3</v>
      </c>
      <c r="L19">
        <v>3</v>
      </c>
    </row>
    <row r="20" spans="1:12" x14ac:dyDescent="0.25">
      <c r="A20">
        <v>19</v>
      </c>
      <c r="B20">
        <v>6</v>
      </c>
      <c r="C20">
        <v>5</v>
      </c>
      <c r="D20">
        <v>5</v>
      </c>
      <c r="E20">
        <v>3</v>
      </c>
      <c r="F20">
        <v>5</v>
      </c>
      <c r="G20">
        <v>7</v>
      </c>
      <c r="H20">
        <v>3</v>
      </c>
      <c r="I20">
        <v>4</v>
      </c>
      <c r="J20">
        <v>4</v>
      </c>
      <c r="K20">
        <v>4</v>
      </c>
      <c r="L20">
        <v>3</v>
      </c>
    </row>
    <row r="21" spans="1:12" x14ac:dyDescent="0.25">
      <c r="A21">
        <v>20</v>
      </c>
      <c r="B21">
        <v>7</v>
      </c>
      <c r="C21">
        <v>5</v>
      </c>
      <c r="D21">
        <v>5</v>
      </c>
      <c r="E21">
        <v>4</v>
      </c>
      <c r="F21">
        <v>6</v>
      </c>
      <c r="G21">
        <v>8</v>
      </c>
      <c r="H21">
        <v>4</v>
      </c>
      <c r="I21">
        <v>5</v>
      </c>
      <c r="J21">
        <v>4</v>
      </c>
      <c r="K21">
        <v>4</v>
      </c>
      <c r="L21">
        <v>4</v>
      </c>
    </row>
    <row r="22" spans="1:12" x14ac:dyDescent="0.25">
      <c r="A22">
        <v>21</v>
      </c>
      <c r="B22">
        <v>7</v>
      </c>
      <c r="C22">
        <v>6</v>
      </c>
      <c r="D22">
        <v>6</v>
      </c>
      <c r="E22">
        <v>4</v>
      </c>
      <c r="F22">
        <v>6</v>
      </c>
      <c r="G22">
        <v>8</v>
      </c>
      <c r="H22">
        <v>4</v>
      </c>
      <c r="I22">
        <v>5</v>
      </c>
      <c r="J22">
        <v>4</v>
      </c>
      <c r="K22">
        <v>5</v>
      </c>
      <c r="L22">
        <v>4</v>
      </c>
    </row>
    <row r="23" spans="1:12" x14ac:dyDescent="0.25">
      <c r="A23">
        <v>22</v>
      </c>
      <c r="B23">
        <v>7</v>
      </c>
      <c r="C23">
        <v>6</v>
      </c>
      <c r="D23">
        <v>6</v>
      </c>
      <c r="E23">
        <v>5</v>
      </c>
      <c r="F23">
        <v>6</v>
      </c>
      <c r="G23">
        <v>8</v>
      </c>
      <c r="H23">
        <v>5</v>
      </c>
      <c r="I23">
        <v>6</v>
      </c>
      <c r="J23">
        <v>5</v>
      </c>
      <c r="K23">
        <v>5</v>
      </c>
      <c r="L23">
        <v>5</v>
      </c>
    </row>
    <row r="24" spans="1:12" x14ac:dyDescent="0.25">
      <c r="A24">
        <v>23</v>
      </c>
      <c r="B24">
        <v>8</v>
      </c>
      <c r="C24">
        <v>6</v>
      </c>
      <c r="D24">
        <v>7</v>
      </c>
      <c r="E24">
        <v>5</v>
      </c>
      <c r="F24">
        <v>7</v>
      </c>
      <c r="G24">
        <v>9</v>
      </c>
      <c r="H24">
        <v>5</v>
      </c>
      <c r="I24">
        <v>6</v>
      </c>
      <c r="J24">
        <v>5</v>
      </c>
      <c r="K24">
        <v>6</v>
      </c>
      <c r="L24">
        <v>5</v>
      </c>
    </row>
    <row r="25" spans="1:12" x14ac:dyDescent="0.25">
      <c r="A25">
        <v>24</v>
      </c>
      <c r="B25">
        <v>8</v>
      </c>
      <c r="C25">
        <v>7</v>
      </c>
      <c r="D25">
        <v>7</v>
      </c>
      <c r="E25">
        <v>6</v>
      </c>
      <c r="F25">
        <v>7</v>
      </c>
      <c r="G25">
        <v>9</v>
      </c>
      <c r="H25">
        <v>6</v>
      </c>
      <c r="I25">
        <v>7</v>
      </c>
      <c r="J25">
        <v>6</v>
      </c>
      <c r="K25">
        <v>6</v>
      </c>
      <c r="L25">
        <v>6</v>
      </c>
    </row>
    <row r="26" spans="1:12" x14ac:dyDescent="0.25">
      <c r="A26">
        <v>25</v>
      </c>
      <c r="B26">
        <v>8</v>
      </c>
      <c r="C26">
        <v>7</v>
      </c>
      <c r="D26">
        <v>8</v>
      </c>
      <c r="E26">
        <v>6</v>
      </c>
      <c r="F26">
        <v>8</v>
      </c>
      <c r="G26">
        <v>9</v>
      </c>
      <c r="H26">
        <v>7</v>
      </c>
      <c r="I26">
        <v>7</v>
      </c>
      <c r="J26">
        <v>7</v>
      </c>
      <c r="K26">
        <v>7</v>
      </c>
      <c r="L26">
        <v>6</v>
      </c>
    </row>
    <row r="27" spans="1:12" x14ac:dyDescent="0.25">
      <c r="A27">
        <v>26</v>
      </c>
      <c r="B27">
        <v>9</v>
      </c>
      <c r="C27">
        <v>8</v>
      </c>
      <c r="D27">
        <v>8</v>
      </c>
      <c r="E27">
        <v>7</v>
      </c>
      <c r="F27">
        <v>8</v>
      </c>
      <c r="G27">
        <v>9</v>
      </c>
      <c r="H27">
        <v>7</v>
      </c>
      <c r="I27">
        <v>8</v>
      </c>
      <c r="J27">
        <v>7</v>
      </c>
      <c r="K27">
        <v>7</v>
      </c>
      <c r="L27">
        <v>7</v>
      </c>
    </row>
    <row r="28" spans="1:12" x14ac:dyDescent="0.25">
      <c r="A28">
        <v>27</v>
      </c>
      <c r="B28">
        <v>9</v>
      </c>
      <c r="C28">
        <v>8</v>
      </c>
      <c r="D28">
        <v>8</v>
      </c>
      <c r="E28">
        <v>7</v>
      </c>
      <c r="F28">
        <v>9</v>
      </c>
      <c r="G28">
        <v>9</v>
      </c>
      <c r="H28">
        <v>8</v>
      </c>
      <c r="I28">
        <v>8</v>
      </c>
      <c r="J28">
        <v>8</v>
      </c>
      <c r="K28">
        <v>8</v>
      </c>
      <c r="L28">
        <v>7</v>
      </c>
    </row>
    <row r="29" spans="1:12" x14ac:dyDescent="0.25">
      <c r="A29">
        <v>28</v>
      </c>
      <c r="B29">
        <v>9</v>
      </c>
      <c r="C29">
        <v>9</v>
      </c>
      <c r="D29">
        <v>9</v>
      </c>
      <c r="E29">
        <v>8</v>
      </c>
      <c r="F29">
        <v>9</v>
      </c>
      <c r="G29">
        <v>9</v>
      </c>
      <c r="H29">
        <v>8</v>
      </c>
      <c r="I29">
        <v>9</v>
      </c>
      <c r="J29">
        <v>8</v>
      </c>
      <c r="K29">
        <v>8</v>
      </c>
      <c r="L29">
        <v>8</v>
      </c>
    </row>
    <row r="30" spans="1:12" x14ac:dyDescent="0.25">
      <c r="A30">
        <v>29</v>
      </c>
      <c r="B30">
        <v>9</v>
      </c>
      <c r="C30">
        <v>9</v>
      </c>
      <c r="D30">
        <v>9</v>
      </c>
      <c r="E30">
        <v>8</v>
      </c>
      <c r="F30">
        <v>9</v>
      </c>
      <c r="G30">
        <v>9</v>
      </c>
      <c r="H30">
        <v>8</v>
      </c>
      <c r="I30">
        <v>9</v>
      </c>
      <c r="J30">
        <v>9</v>
      </c>
      <c r="K30">
        <v>9</v>
      </c>
      <c r="L30">
        <v>8</v>
      </c>
    </row>
    <row r="31" spans="1:12" x14ac:dyDescent="0.25">
      <c r="A31">
        <v>30</v>
      </c>
      <c r="B31">
        <v>9</v>
      </c>
      <c r="C31">
        <v>9</v>
      </c>
      <c r="D31">
        <v>9</v>
      </c>
      <c r="E31">
        <v>9</v>
      </c>
      <c r="F31">
        <v>9</v>
      </c>
      <c r="G31">
        <v>9</v>
      </c>
      <c r="H31">
        <v>9</v>
      </c>
      <c r="I31">
        <v>9</v>
      </c>
      <c r="J31">
        <v>9</v>
      </c>
      <c r="K31">
        <v>9</v>
      </c>
      <c r="L31">
        <v>9</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Normal="100"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RowHeight="15" x14ac:dyDescent="0.25"/>
  <cols>
    <col min="1" max="1" width="3" bestFit="1" customWidth="1"/>
    <col min="2" max="12" width="3.7109375" bestFit="1" customWidth="1"/>
  </cols>
  <sheetData>
    <row r="1" spans="1:12" s="29" customFormat="1" ht="182.25" thickBot="1" x14ac:dyDescent="0.3">
      <c r="B1" s="30" t="s">
        <v>76</v>
      </c>
      <c r="C1" s="31" t="s">
        <v>77</v>
      </c>
      <c r="D1" s="31" t="s">
        <v>78</v>
      </c>
      <c r="E1" s="31" t="s">
        <v>79</v>
      </c>
      <c r="F1" s="31" t="s">
        <v>80</v>
      </c>
      <c r="G1" s="31" t="s">
        <v>81</v>
      </c>
      <c r="H1" s="31" t="s">
        <v>82</v>
      </c>
      <c r="I1" s="31" t="s">
        <v>83</v>
      </c>
      <c r="J1" s="31" t="s">
        <v>84</v>
      </c>
      <c r="K1" s="31" t="s">
        <v>85</v>
      </c>
      <c r="L1" s="32" t="s">
        <v>86</v>
      </c>
    </row>
    <row r="2" spans="1:12" x14ac:dyDescent="0.25">
      <c r="A2">
        <v>1</v>
      </c>
      <c r="B2">
        <v>1</v>
      </c>
      <c r="C2">
        <v>1</v>
      </c>
      <c r="D2">
        <v>1</v>
      </c>
      <c r="E2">
        <v>1</v>
      </c>
      <c r="F2">
        <v>1</v>
      </c>
      <c r="G2">
        <v>1</v>
      </c>
      <c r="H2">
        <v>1</v>
      </c>
      <c r="I2">
        <v>1</v>
      </c>
      <c r="J2">
        <v>1</v>
      </c>
      <c r="K2">
        <v>1</v>
      </c>
      <c r="L2">
        <v>1</v>
      </c>
    </row>
    <row r="3" spans="1:12" x14ac:dyDescent="0.25">
      <c r="A3">
        <v>2</v>
      </c>
      <c r="B3">
        <v>1</v>
      </c>
      <c r="C3">
        <v>1</v>
      </c>
      <c r="D3">
        <v>1</v>
      </c>
      <c r="E3">
        <v>1</v>
      </c>
      <c r="F3">
        <v>1</v>
      </c>
      <c r="G3">
        <v>1</v>
      </c>
      <c r="H3">
        <v>1</v>
      </c>
      <c r="I3">
        <v>1</v>
      </c>
      <c r="J3">
        <v>1</v>
      </c>
      <c r="K3">
        <v>1</v>
      </c>
      <c r="L3">
        <v>1</v>
      </c>
    </row>
    <row r="4" spans="1:12" x14ac:dyDescent="0.25">
      <c r="A4">
        <v>3</v>
      </c>
      <c r="B4">
        <v>1</v>
      </c>
      <c r="C4">
        <v>1</v>
      </c>
      <c r="D4">
        <v>1</v>
      </c>
      <c r="E4">
        <v>1</v>
      </c>
      <c r="F4">
        <v>1</v>
      </c>
      <c r="G4">
        <v>1</v>
      </c>
      <c r="H4">
        <v>1</v>
      </c>
      <c r="I4">
        <v>1</v>
      </c>
      <c r="J4">
        <v>1</v>
      </c>
      <c r="K4">
        <v>1</v>
      </c>
      <c r="L4">
        <v>1</v>
      </c>
    </row>
    <row r="5" spans="1:12" x14ac:dyDescent="0.25">
      <c r="A5">
        <v>4</v>
      </c>
      <c r="B5">
        <v>1</v>
      </c>
      <c r="C5">
        <v>1</v>
      </c>
      <c r="D5">
        <v>1</v>
      </c>
      <c r="E5">
        <v>1</v>
      </c>
      <c r="F5">
        <v>1</v>
      </c>
      <c r="G5">
        <v>1</v>
      </c>
      <c r="H5">
        <v>1</v>
      </c>
      <c r="I5">
        <v>1</v>
      </c>
      <c r="J5">
        <v>1</v>
      </c>
      <c r="K5">
        <v>1</v>
      </c>
      <c r="L5">
        <v>1</v>
      </c>
    </row>
    <row r="6" spans="1:12" x14ac:dyDescent="0.25">
      <c r="A6">
        <v>5</v>
      </c>
      <c r="B6">
        <v>1</v>
      </c>
      <c r="C6">
        <v>1</v>
      </c>
      <c r="D6">
        <v>1</v>
      </c>
      <c r="E6">
        <v>1</v>
      </c>
      <c r="F6">
        <v>1</v>
      </c>
      <c r="G6">
        <v>1</v>
      </c>
      <c r="H6">
        <v>1</v>
      </c>
      <c r="I6">
        <v>1</v>
      </c>
      <c r="J6">
        <v>1</v>
      </c>
      <c r="K6">
        <v>1</v>
      </c>
      <c r="L6">
        <v>1</v>
      </c>
    </row>
    <row r="7" spans="1:12" x14ac:dyDescent="0.25">
      <c r="A7">
        <v>6</v>
      </c>
      <c r="B7">
        <v>1</v>
      </c>
      <c r="C7">
        <v>1</v>
      </c>
      <c r="D7">
        <v>1</v>
      </c>
      <c r="E7">
        <v>1</v>
      </c>
      <c r="F7">
        <v>1</v>
      </c>
      <c r="G7">
        <v>1</v>
      </c>
      <c r="H7">
        <v>1</v>
      </c>
      <c r="I7">
        <v>1</v>
      </c>
      <c r="J7">
        <v>1</v>
      </c>
      <c r="K7">
        <v>1</v>
      </c>
      <c r="L7">
        <v>1</v>
      </c>
    </row>
    <row r="8" spans="1:12" x14ac:dyDescent="0.25">
      <c r="A8">
        <v>7</v>
      </c>
      <c r="B8">
        <v>1</v>
      </c>
      <c r="C8">
        <v>1</v>
      </c>
      <c r="D8">
        <v>1</v>
      </c>
      <c r="E8">
        <v>1</v>
      </c>
      <c r="F8">
        <v>1</v>
      </c>
      <c r="G8">
        <v>1</v>
      </c>
      <c r="H8">
        <v>1</v>
      </c>
      <c r="I8">
        <v>1</v>
      </c>
      <c r="J8">
        <v>1</v>
      </c>
      <c r="K8">
        <v>1</v>
      </c>
      <c r="L8">
        <v>1</v>
      </c>
    </row>
    <row r="9" spans="1:12" x14ac:dyDescent="0.25">
      <c r="A9">
        <v>8</v>
      </c>
      <c r="B9">
        <v>1</v>
      </c>
      <c r="C9">
        <v>1</v>
      </c>
      <c r="D9">
        <v>1</v>
      </c>
      <c r="E9">
        <v>1</v>
      </c>
      <c r="F9">
        <v>2</v>
      </c>
      <c r="G9">
        <v>1</v>
      </c>
      <c r="H9">
        <v>1</v>
      </c>
      <c r="I9">
        <v>1</v>
      </c>
      <c r="J9">
        <v>1</v>
      </c>
      <c r="K9">
        <v>1</v>
      </c>
      <c r="L9">
        <v>1</v>
      </c>
    </row>
    <row r="10" spans="1:12" x14ac:dyDescent="0.25">
      <c r="A10">
        <v>9</v>
      </c>
      <c r="B10">
        <v>2</v>
      </c>
      <c r="C10">
        <v>1</v>
      </c>
      <c r="D10">
        <v>1</v>
      </c>
      <c r="E10">
        <v>1</v>
      </c>
      <c r="F10">
        <v>2</v>
      </c>
      <c r="G10">
        <v>1</v>
      </c>
      <c r="H10">
        <v>1</v>
      </c>
      <c r="I10">
        <v>1</v>
      </c>
      <c r="J10">
        <v>1</v>
      </c>
      <c r="K10">
        <v>1</v>
      </c>
      <c r="L10">
        <v>1</v>
      </c>
    </row>
    <row r="11" spans="1:12" x14ac:dyDescent="0.25">
      <c r="A11">
        <v>10</v>
      </c>
      <c r="B11">
        <v>2</v>
      </c>
      <c r="C11">
        <v>2</v>
      </c>
      <c r="D11">
        <v>1</v>
      </c>
      <c r="E11">
        <v>1</v>
      </c>
      <c r="F11">
        <v>2</v>
      </c>
      <c r="G11">
        <v>2</v>
      </c>
      <c r="H11">
        <v>1</v>
      </c>
      <c r="I11">
        <v>1</v>
      </c>
      <c r="J11">
        <v>1</v>
      </c>
      <c r="K11">
        <v>1</v>
      </c>
      <c r="L11">
        <v>1</v>
      </c>
    </row>
    <row r="12" spans="1:12" x14ac:dyDescent="0.25">
      <c r="A12">
        <v>11</v>
      </c>
      <c r="B12">
        <v>3</v>
      </c>
      <c r="C12">
        <v>2</v>
      </c>
      <c r="D12">
        <v>1</v>
      </c>
      <c r="E12">
        <v>1</v>
      </c>
      <c r="F12">
        <v>3</v>
      </c>
      <c r="G12">
        <v>2</v>
      </c>
      <c r="H12">
        <v>1</v>
      </c>
      <c r="I12">
        <v>1</v>
      </c>
      <c r="J12">
        <v>1</v>
      </c>
      <c r="K12">
        <v>1</v>
      </c>
      <c r="L12">
        <v>1</v>
      </c>
    </row>
    <row r="13" spans="1:12" x14ac:dyDescent="0.25">
      <c r="A13">
        <v>12</v>
      </c>
      <c r="B13">
        <v>3</v>
      </c>
      <c r="C13">
        <v>3</v>
      </c>
      <c r="D13">
        <v>2</v>
      </c>
      <c r="E13">
        <v>1</v>
      </c>
      <c r="F13">
        <v>3</v>
      </c>
      <c r="G13">
        <v>3</v>
      </c>
      <c r="H13">
        <v>1</v>
      </c>
      <c r="I13">
        <v>2</v>
      </c>
      <c r="J13">
        <v>1</v>
      </c>
      <c r="K13">
        <v>1</v>
      </c>
      <c r="L13">
        <v>1</v>
      </c>
    </row>
    <row r="14" spans="1:12" x14ac:dyDescent="0.25">
      <c r="A14">
        <v>13</v>
      </c>
      <c r="B14">
        <v>3</v>
      </c>
      <c r="C14">
        <v>3</v>
      </c>
      <c r="D14">
        <v>2</v>
      </c>
      <c r="E14">
        <v>1</v>
      </c>
      <c r="F14">
        <v>3</v>
      </c>
      <c r="G14">
        <v>3</v>
      </c>
      <c r="H14">
        <v>1</v>
      </c>
      <c r="I14">
        <v>2</v>
      </c>
      <c r="J14">
        <v>1</v>
      </c>
      <c r="K14">
        <v>1</v>
      </c>
      <c r="L14">
        <v>1</v>
      </c>
    </row>
    <row r="15" spans="1:12" x14ac:dyDescent="0.25">
      <c r="A15">
        <v>14</v>
      </c>
      <c r="B15">
        <v>4</v>
      </c>
      <c r="C15">
        <v>4</v>
      </c>
      <c r="D15">
        <v>3</v>
      </c>
      <c r="E15">
        <v>1</v>
      </c>
      <c r="F15">
        <v>4</v>
      </c>
      <c r="G15">
        <v>4</v>
      </c>
      <c r="H15">
        <v>1</v>
      </c>
      <c r="I15">
        <v>3</v>
      </c>
      <c r="J15">
        <v>1</v>
      </c>
      <c r="K15">
        <v>1</v>
      </c>
      <c r="L15">
        <v>1</v>
      </c>
    </row>
    <row r="16" spans="1:12" x14ac:dyDescent="0.25">
      <c r="A16">
        <v>15</v>
      </c>
      <c r="B16">
        <v>4</v>
      </c>
      <c r="C16">
        <v>4</v>
      </c>
      <c r="D16">
        <v>3</v>
      </c>
      <c r="E16">
        <v>2</v>
      </c>
      <c r="F16">
        <v>4</v>
      </c>
      <c r="G16">
        <v>4</v>
      </c>
      <c r="H16">
        <v>1</v>
      </c>
      <c r="I16">
        <v>3</v>
      </c>
      <c r="J16">
        <v>1</v>
      </c>
      <c r="K16">
        <v>2</v>
      </c>
      <c r="L16">
        <v>2</v>
      </c>
    </row>
    <row r="17" spans="1:12" x14ac:dyDescent="0.25">
      <c r="A17">
        <v>16</v>
      </c>
      <c r="B17">
        <v>5</v>
      </c>
      <c r="C17">
        <v>4</v>
      </c>
      <c r="D17">
        <v>4</v>
      </c>
      <c r="E17">
        <v>2</v>
      </c>
      <c r="F17">
        <v>4</v>
      </c>
      <c r="G17">
        <v>5</v>
      </c>
      <c r="H17">
        <v>2</v>
      </c>
      <c r="I17">
        <v>3</v>
      </c>
      <c r="J17">
        <v>2</v>
      </c>
      <c r="K17">
        <v>2</v>
      </c>
      <c r="L17">
        <v>2</v>
      </c>
    </row>
    <row r="18" spans="1:12" x14ac:dyDescent="0.25">
      <c r="A18">
        <v>17</v>
      </c>
      <c r="B18">
        <v>5</v>
      </c>
      <c r="C18">
        <v>5</v>
      </c>
      <c r="D18">
        <v>4</v>
      </c>
      <c r="E18">
        <v>2</v>
      </c>
      <c r="F18">
        <v>5</v>
      </c>
      <c r="G18">
        <v>5</v>
      </c>
      <c r="H18">
        <v>2</v>
      </c>
      <c r="I18">
        <v>4</v>
      </c>
      <c r="J18">
        <v>2</v>
      </c>
      <c r="K18">
        <v>3</v>
      </c>
      <c r="L18">
        <v>3</v>
      </c>
    </row>
    <row r="19" spans="1:12" x14ac:dyDescent="0.25">
      <c r="A19">
        <v>18</v>
      </c>
      <c r="B19">
        <v>6</v>
      </c>
      <c r="C19">
        <v>5</v>
      </c>
      <c r="D19">
        <v>5</v>
      </c>
      <c r="E19">
        <v>3</v>
      </c>
      <c r="F19">
        <v>5</v>
      </c>
      <c r="G19">
        <v>6</v>
      </c>
      <c r="H19">
        <v>3</v>
      </c>
      <c r="I19">
        <v>4</v>
      </c>
      <c r="J19">
        <v>3</v>
      </c>
      <c r="K19">
        <v>3</v>
      </c>
      <c r="L19">
        <v>3</v>
      </c>
    </row>
    <row r="20" spans="1:12" x14ac:dyDescent="0.25">
      <c r="A20">
        <v>19</v>
      </c>
      <c r="B20">
        <v>6</v>
      </c>
      <c r="C20">
        <v>6</v>
      </c>
      <c r="D20">
        <v>5</v>
      </c>
      <c r="E20">
        <v>3</v>
      </c>
      <c r="F20">
        <v>6</v>
      </c>
      <c r="G20">
        <v>6</v>
      </c>
      <c r="H20">
        <v>3</v>
      </c>
      <c r="I20">
        <v>5</v>
      </c>
      <c r="J20">
        <v>3</v>
      </c>
      <c r="K20">
        <v>4</v>
      </c>
      <c r="L20">
        <v>3</v>
      </c>
    </row>
    <row r="21" spans="1:12" x14ac:dyDescent="0.25">
      <c r="A21">
        <v>20</v>
      </c>
      <c r="B21">
        <v>7</v>
      </c>
      <c r="C21">
        <v>6</v>
      </c>
      <c r="D21">
        <v>5</v>
      </c>
      <c r="E21">
        <v>4</v>
      </c>
      <c r="F21">
        <v>6</v>
      </c>
      <c r="G21">
        <v>7</v>
      </c>
      <c r="H21">
        <v>4</v>
      </c>
      <c r="I21">
        <v>5</v>
      </c>
      <c r="J21">
        <v>4</v>
      </c>
      <c r="K21">
        <v>4</v>
      </c>
      <c r="L21">
        <v>4</v>
      </c>
    </row>
    <row r="22" spans="1:12" x14ac:dyDescent="0.25">
      <c r="A22">
        <v>21</v>
      </c>
      <c r="B22">
        <v>7</v>
      </c>
      <c r="C22">
        <v>6</v>
      </c>
      <c r="D22">
        <v>6</v>
      </c>
      <c r="E22">
        <v>4</v>
      </c>
      <c r="F22">
        <v>7</v>
      </c>
      <c r="G22">
        <v>7</v>
      </c>
      <c r="H22">
        <v>5</v>
      </c>
      <c r="I22">
        <v>6</v>
      </c>
      <c r="J22">
        <v>4</v>
      </c>
      <c r="K22">
        <v>4</v>
      </c>
      <c r="L22">
        <v>4</v>
      </c>
    </row>
    <row r="23" spans="1:12" x14ac:dyDescent="0.25">
      <c r="A23">
        <v>22</v>
      </c>
      <c r="B23">
        <v>7</v>
      </c>
      <c r="C23">
        <v>7</v>
      </c>
      <c r="D23">
        <v>6</v>
      </c>
      <c r="E23">
        <v>5</v>
      </c>
      <c r="F23">
        <v>7</v>
      </c>
      <c r="G23">
        <v>7</v>
      </c>
      <c r="H23">
        <v>5</v>
      </c>
      <c r="I23">
        <v>6</v>
      </c>
      <c r="J23">
        <v>5</v>
      </c>
      <c r="K23">
        <v>5</v>
      </c>
      <c r="L23">
        <v>4</v>
      </c>
    </row>
    <row r="24" spans="1:12" x14ac:dyDescent="0.25">
      <c r="A24">
        <v>23</v>
      </c>
      <c r="B24">
        <v>8</v>
      </c>
      <c r="C24">
        <v>7</v>
      </c>
      <c r="D24">
        <v>7</v>
      </c>
      <c r="E24">
        <v>5</v>
      </c>
      <c r="F24">
        <v>7</v>
      </c>
      <c r="G24">
        <v>8</v>
      </c>
      <c r="H24">
        <v>6</v>
      </c>
      <c r="I24">
        <v>7</v>
      </c>
      <c r="J24">
        <v>5</v>
      </c>
      <c r="K24">
        <v>6</v>
      </c>
      <c r="L24">
        <v>5</v>
      </c>
    </row>
    <row r="25" spans="1:12" x14ac:dyDescent="0.25">
      <c r="A25">
        <v>24</v>
      </c>
      <c r="B25">
        <v>8</v>
      </c>
      <c r="C25">
        <v>8</v>
      </c>
      <c r="D25">
        <v>7</v>
      </c>
      <c r="E25">
        <v>6</v>
      </c>
      <c r="F25">
        <v>8</v>
      </c>
      <c r="G25">
        <v>8</v>
      </c>
      <c r="H25">
        <v>6</v>
      </c>
      <c r="I25">
        <v>7</v>
      </c>
      <c r="J25">
        <v>6</v>
      </c>
      <c r="K25">
        <v>6</v>
      </c>
      <c r="L25">
        <v>5</v>
      </c>
    </row>
    <row r="26" spans="1:12" x14ac:dyDescent="0.25">
      <c r="A26">
        <v>25</v>
      </c>
      <c r="B26">
        <v>9</v>
      </c>
      <c r="C26">
        <v>8</v>
      </c>
      <c r="D26">
        <v>8</v>
      </c>
      <c r="E26">
        <v>6</v>
      </c>
      <c r="F26">
        <v>8</v>
      </c>
      <c r="G26">
        <v>9</v>
      </c>
      <c r="H26">
        <v>7</v>
      </c>
      <c r="I26">
        <v>7</v>
      </c>
      <c r="J26">
        <v>6</v>
      </c>
      <c r="K26">
        <v>7</v>
      </c>
      <c r="L26">
        <v>6</v>
      </c>
    </row>
    <row r="27" spans="1:12" x14ac:dyDescent="0.25">
      <c r="A27">
        <v>26</v>
      </c>
      <c r="B27">
        <v>9</v>
      </c>
      <c r="C27">
        <v>8</v>
      </c>
      <c r="D27">
        <v>8</v>
      </c>
      <c r="E27">
        <v>7</v>
      </c>
      <c r="F27">
        <v>9</v>
      </c>
      <c r="G27">
        <v>9</v>
      </c>
      <c r="H27">
        <v>7</v>
      </c>
      <c r="I27">
        <v>8</v>
      </c>
      <c r="J27">
        <v>7</v>
      </c>
      <c r="K27">
        <v>7</v>
      </c>
      <c r="L27">
        <v>6</v>
      </c>
    </row>
    <row r="28" spans="1:12" x14ac:dyDescent="0.25">
      <c r="A28">
        <v>27</v>
      </c>
      <c r="B28">
        <v>9</v>
      </c>
      <c r="C28">
        <v>9</v>
      </c>
      <c r="D28">
        <v>8</v>
      </c>
      <c r="E28">
        <v>7</v>
      </c>
      <c r="F28">
        <v>9</v>
      </c>
      <c r="G28">
        <v>9</v>
      </c>
      <c r="H28">
        <v>8</v>
      </c>
      <c r="I28">
        <v>8</v>
      </c>
      <c r="J28">
        <v>8</v>
      </c>
      <c r="K28">
        <v>8</v>
      </c>
      <c r="L28">
        <v>7</v>
      </c>
    </row>
    <row r="29" spans="1:12" x14ac:dyDescent="0.25">
      <c r="A29">
        <v>28</v>
      </c>
      <c r="B29">
        <v>9</v>
      </c>
      <c r="C29">
        <v>9</v>
      </c>
      <c r="D29">
        <v>9</v>
      </c>
      <c r="E29">
        <v>8</v>
      </c>
      <c r="F29">
        <v>9</v>
      </c>
      <c r="G29">
        <v>9</v>
      </c>
      <c r="H29">
        <v>8</v>
      </c>
      <c r="I29">
        <v>9</v>
      </c>
      <c r="J29">
        <v>8</v>
      </c>
      <c r="K29">
        <v>8</v>
      </c>
      <c r="L29">
        <v>7</v>
      </c>
    </row>
    <row r="30" spans="1:12" x14ac:dyDescent="0.25">
      <c r="A30">
        <v>29</v>
      </c>
      <c r="B30">
        <v>9</v>
      </c>
      <c r="C30">
        <v>9</v>
      </c>
      <c r="D30">
        <v>9</v>
      </c>
      <c r="E30">
        <v>8</v>
      </c>
      <c r="F30">
        <v>9</v>
      </c>
      <c r="G30">
        <v>9</v>
      </c>
      <c r="H30">
        <v>9</v>
      </c>
      <c r="I30">
        <v>9</v>
      </c>
      <c r="J30">
        <v>9</v>
      </c>
      <c r="K30">
        <v>9</v>
      </c>
      <c r="L30">
        <v>8</v>
      </c>
    </row>
    <row r="31" spans="1:12" x14ac:dyDescent="0.25">
      <c r="A31">
        <v>30</v>
      </c>
      <c r="B31">
        <v>9</v>
      </c>
      <c r="C31">
        <v>9</v>
      </c>
      <c r="D31">
        <v>9</v>
      </c>
      <c r="E31">
        <v>9</v>
      </c>
      <c r="F31">
        <v>9</v>
      </c>
      <c r="G31">
        <v>9</v>
      </c>
      <c r="H31">
        <v>9</v>
      </c>
      <c r="I31">
        <v>9</v>
      </c>
      <c r="J31">
        <v>9</v>
      </c>
      <c r="K31">
        <v>9</v>
      </c>
      <c r="L31">
        <v>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Fragebogen</vt:lpstr>
      <vt:lpstr>Ergebnis</vt:lpstr>
      <vt:lpstr>Berechnung</vt:lpstr>
      <vt:lpstr>Norm_Gesamt</vt:lpstr>
      <vt:lpstr>Norm_Männer</vt:lpstr>
      <vt:lpstr>Norm_Frauen</vt:lpstr>
      <vt:lpstr>Ergebnis!Druckbereich</vt:lpstr>
      <vt:lpstr>Fragebogen!Druckbereich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aweigl</dc:creator>
  <cp:lastModifiedBy>aweigl</cp:lastModifiedBy>
  <cp:lastPrinted>2016-03-28T17:15:07Z</cp:lastPrinted>
  <dcterms:created xsi:type="dcterms:W3CDTF">2014-03-17T18:31:56Z</dcterms:created>
  <dcterms:modified xsi:type="dcterms:W3CDTF">2016-05-12T14:22:42Z</dcterms:modified>
</cp:coreProperties>
</file>