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media/image4.jpeg" ContentType="image/jpeg"/>
  <Override PartName="/xl/sharedStrings.xml" ContentType="application/vnd.openxmlformats-officedocument.spreadsheetml.sharedStrings+xml"/>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984" firstSheet="0" activeTab="0"/>
  </bookViews>
  <sheets>
    <sheet name="Receipt" sheetId="1" state="visible" r:id="rId2"/>
    <sheet name="Payments" sheetId="2" state="visible" r:id="rId3"/>
    <sheet name="Expenses" sheetId="3" state="visible" r:id="rId4"/>
    <sheet name="Summary" sheetId="4" state="hidden" r:id="rId5"/>
    <sheet name="Revenue" sheetId="5" state="visible" r:id="rId6"/>
    <sheet name="Maintenance" sheetId="6" state="visible" r:id="rId7"/>
  </sheets>
  <definedNames>
    <definedName function="false" hidden="false" localSheetId="1" name="_xlnm.Print_Area" vbProcedure="false">Payments!$A$1:$H$101</definedName>
    <definedName function="false" hidden="false" localSheetId="0" name="_xlnm.Print_Area" vbProcedure="false">Receipt!$A$2:$E$15</definedName>
    <definedName function="false" hidden="false" localSheetId="0" name="_xlnm.Print_Area" vbProcedure="false">Receipt!$A$2:$E$15</definedName>
    <definedName function="false" hidden="false" localSheetId="0" name="_xlnm.Print_Area_0" vbProcedure="false">Receipt!$A$2:$E$15</definedName>
    <definedName function="false" hidden="false" localSheetId="0" name="_xlnm.Print_Area_0_0" vbProcedure="false">Receipt!$A$2:$E$15</definedName>
    <definedName function="false" hidden="false" localSheetId="0" name="_xlnm.Print_Area_0_0_0" vbProcedure="false">Receipt!$A$2:$E$15</definedName>
    <definedName function="false" hidden="false" localSheetId="0" name="_xlnm.Print_Area_0_0_0_0" vbProcedure="false">Receipt!$A$2:$E$15</definedName>
    <definedName function="false" hidden="false" localSheetId="0" name="_xlnm.Print_Area_0_0_0_0_0" vbProcedure="false">Receipt!$A$2:$E$15</definedName>
    <definedName function="false" hidden="false" localSheetId="0" name="_xlnm.Print_Area_0_0_0_0_0_0" vbProcedure="false">Receipt!$A$2:$E$15</definedName>
    <definedName function="false" hidden="false" localSheetId="0" name="_xlnm.Print_Area_0_0_0_0_0_0_0" vbProcedure="false">Receipt!$A$2:$E$15</definedName>
    <definedName function="false" hidden="false" localSheetId="0" name="_xlnm.Print_Area_0_0_0_0_0_0_0_0" vbProcedure="false">Receipt!$A$2:$E$15</definedName>
    <definedName function="false" hidden="false" localSheetId="0" name="_xlnm.Print_Area_0_0_0_0_0_0_0_0_0" vbProcedure="false">Receipt!$A$2:$E$15</definedName>
    <definedName function="false" hidden="false" localSheetId="0" name="_xlnm.Print_Area_0_0_0_0_0_0_0_0_0_0" vbProcedure="false">Receipt!$A$2:$E$15</definedName>
    <definedName function="false" hidden="false" localSheetId="0" name="_xlnm.Print_Area_0_0_0_0_0_0_0_0_0_0_0" vbProcedure="false">Receipt!$A$2:$E$15</definedName>
    <definedName function="false" hidden="false" localSheetId="0" name="_xlnm.Print_Area_0_0_0_0_0_0_0_0_0_0_0_0" vbProcedure="false">Receipt!$A$2:$E$15</definedName>
    <definedName function="false" hidden="false" localSheetId="0" name="_xlnm.Print_Area_0_0_0_0_0_0_0_0_0_0_0_0_0" vbProcedure="false">Receipt!$A$2:$E$15</definedName>
    <definedName function="false" hidden="false" localSheetId="0" name="_xlnm.Print_Area_0_0_0_0_0_0_0_0_0_0_0_0_0_0" vbProcedure="false">Receipt!$A$2:$E$15</definedName>
    <definedName function="false" hidden="false" localSheetId="1" name="_xlnm.Print_Area" vbProcedure="false">Payments!$A$1:$H$101</definedName>
    <definedName function="false" hidden="false" localSheetId="1" name="_xlnm.Print_Area_0" vbProcedure="false">Payments!$A$1:$H$101</definedName>
    <definedName function="false" hidden="false" localSheetId="1" name="_xlnm.Print_Area_0_0" vbProcedure="false">Payments!$A$1:$H$101</definedName>
    <definedName function="false" hidden="false" localSheetId="1" name="_xlnm.Print_Area_0_0_0" vbProcedure="false">Payments!$A$1:$H$101</definedName>
    <definedName function="false" hidden="false" localSheetId="1" name="_xlnm.Print_Area_0_0_0_0" vbProcedure="false">Payments!$A$1:$H$101</definedName>
    <definedName function="false" hidden="false" localSheetId="1" name="_xlnm.Print_Area_0_0_0_0_0" vbProcedure="false">Payments!$A$1:$H$101</definedName>
    <definedName function="false" hidden="false" localSheetId="1" name="_xlnm.Print_Area_0_0_0_0_0_0" vbProcedure="false">Payments!$A$1:$H$101</definedName>
    <definedName function="false" hidden="false" localSheetId="1" name="_xlnm.Print_Area_0_0_0_0_0_0_0" vbProcedure="false">Payments!$A$1:$H$101</definedName>
    <definedName function="false" hidden="false" localSheetId="1" name="_xlnm.Print_Area_0_0_0_0_0_0_0_0" vbProcedure="false">Payments!$A$1:$H$101</definedName>
    <definedName function="false" hidden="false" localSheetId="1" name="_xlnm.Print_Area_0_0_0_0_0_0_0_0_0" vbProcedure="false">Payments!$A$1:$H$101</definedName>
    <definedName function="false" hidden="false" localSheetId="1" name="_xlnm.Print_Area_0_0_0_0_0_0_0_0_0_0" vbProcedure="false">Payments!$A$1:$H$101</definedName>
    <definedName function="false" hidden="false" localSheetId="1" name="_xlnm.Print_Area_0_0_0_0_0_0_0_0_0_0_0" vbProcedure="false">Payments!$A$1:$H$101</definedName>
    <definedName function="false" hidden="false" localSheetId="1" name="_xlnm.Print_Area_0_0_0_0_0_0_0_0_0_0_0_0" vbProcedure="false">Payments!$A$1:$H$101</definedName>
    <definedName function="false" hidden="false" localSheetId="1" name="_xlnm.Print_Area_0_0_0_0_0_0_0_0_0_0_0_0_0" vbProcedure="false">Payments!$A$1:$H$101</definedName>
    <definedName function="false" hidden="false" localSheetId="1" name="_xlnm.Print_Area_0_0_0_0_0_0_0_0_0_0_0_0_0_0" vbProcedure="false">Payments!$A$1:$H$101</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<sst xmlns="http://schemas.openxmlformats.org/spreadsheetml/2006/main" count="165" uniqueCount="144">
  <si>
    <t xml:space="preserve">Receipt</t>
  </si>
  <si>
    <t xml:space="preserve">Date:</t>
  </si>
  <si>
    <t xml:space="preserve">18/8/2016</t>
  </si>
  <si>
    <t xml:space="preserve">Receipt:</t>
  </si>
  <si>
    <t xml:space="preserve">12/2016</t>
  </si>
  <si>
    <t xml:space="preserve">Received the sum of 1900 EUR during the financial year between 01.01.2016 and 31.12.2016.</t>
  </si>
  <si>
    <t xml:space="preserve">Refundeable deposit balance</t>
  </si>
  <si>
    <t xml:space="preserve">Utility account balance</t>
  </si>
  <si>
    <t xml:space="preserve">___________________________</t>
  </si>
  <si>
    <t xml:space="preserve">Jonathan Camilleri</t>
  </si>
  <si>
    <t xml:space="preserve">Payment details</t>
  </si>
  <si>
    <t xml:space="preserve">33, L. Casolani street</t>
  </si>
  <si>
    <t xml:space="preserve">Birkirkara  BKR 4535, Malta EUROPE</t>
  </si>
  <si>
    <t xml:space="preserve">E: camilleri.jon@gmail.com</t>
  </si>
  <si>
    <t xml:space="preserve">M: +356 7982 7113  T: +356 27 448 812</t>
  </si>
  <si>
    <t xml:space="preserve">VAT Reg: 2066 9430 </t>
  </si>
  <si>
    <t xml:space="preserve">Full settlement to be paid prior to termination of the rent period.   Validity of receipt is subject to bank clearance of funds, if applicable.</t>
  </si>
  <si>
    <t xml:space="preserve">Balance still remains payable.</t>
  </si>
  <si>
    <t xml:space="preserve">Statement of Account for Moira Fenech at Flat 3, Ibiza Apartments, Triq in-Nawciera, Qawra l/o San Pawl il-Bahar.</t>
  </si>
  <si>
    <t xml:space="preserve">Date</t>
  </si>
  <si>
    <t xml:space="preserve">Amount (EUR)</t>
  </si>
  <si>
    <t xml:space="preserve">Rent (EUR)</t>
  </si>
  <si>
    <t xml:space="preserve">Deposit (EUR)</t>
  </si>
  <si>
    <t xml:space="preserve">Utility account (EUR)</t>
  </si>
  <si>
    <t xml:space="preserve">Running Balance  (EUR)</t>
  </si>
  <si>
    <t xml:space="preserve">Comments</t>
  </si>
  <si>
    <t xml:space="preserve">Checksum</t>
  </si>
  <si>
    <t xml:space="preserve">Pro rata workings</t>
  </si>
  <si>
    <t xml:space="preserve">Refundeable deposit</t>
  </si>
  <si>
    <t xml:space="preserve">Rent from 07.04.2014 to 07.05.2014 - paid in cash</t>
  </si>
  <si>
    <t xml:space="preserve">Discount</t>
  </si>
  <si>
    <t xml:space="preserve">Cash received</t>
  </si>
  <si>
    <t xml:space="preserve">Water and electricity from 07.04.2014 to 06.05.2014 (71 Kwh for E and 1 m cubed for W)</t>
  </si>
  <si>
    <t xml:space="preserve">Rent from 07.05.2014 to 07.06.2014</t>
  </si>
  <si>
    <t xml:space="preserve">Rent from 07.06.2014 to 24.06.2014</t>
  </si>
  <si>
    <t xml:space="preserve">Water and electricity from 07.05.2014 to 24.06.2014 (2614 Kwh electricity and 4 meters cubed for water)</t>
  </si>
  <si>
    <t xml:space="preserve">Water and electricity from 06.09.2014 to 08.10.2014 (134 KwH Electricity and 91 meters cubed for Water)</t>
  </si>
  <si>
    <t xml:space="preserve">Melita - TV and Internet - Sept 2014</t>
  </si>
  <si>
    <t xml:space="preserve">Melita - TV and Internet - Oct 2014</t>
  </si>
  <si>
    <t xml:space="preserve">Rent from 06.09.2014 to 08.10.2014  (33 days)</t>
  </si>
  <si>
    <t xml:space="preserve">Melita - TV and internet - Nov 2014</t>
  </si>
  <si>
    <t xml:space="preserve">Rent from 09.10.2014 to 09.11.2014 (32 days)</t>
  </si>
  <si>
    <t xml:space="preserve">Water and electricity from 06.09.2014 to 04.11.2014  (202 KwH for electricity and 22 meters cubed for water)</t>
  </si>
  <si>
    <t xml:space="preserve">Rent from 10.11.2014 to 31.12.2014 (52 days)</t>
  </si>
  <si>
    <t xml:space="preserve">Water and electricity from 05.11.2014 to 06.12.2014 (87 KWh)</t>
  </si>
  <si>
    <t xml:space="preserve">Melita - TV and Internet - Nov 2014-Dec 2014</t>
  </si>
  <si>
    <t xml:space="preserve">Receipt-cash</t>
  </si>
  <si>
    <t xml:space="preserve">Water and electricity from 04.12.2014 to 13.01.2015</t>
  </si>
  <si>
    <t xml:space="preserve">Rent from 01.01.2015 to 02.02.2015 (32 days)</t>
  </si>
  <si>
    <t xml:space="preserve">Melita-TV and Internet till Feb 2015</t>
  </si>
  <si>
    <t xml:space="preserve">Rent from 02.02.2015 to 01.03.2015 (27 days)</t>
  </si>
  <si>
    <t xml:space="preserve">Rent from 02.03.2015 to 08.03.2015 (7 days)</t>
  </si>
  <si>
    <t xml:space="preserve">Water and electricity from 03.12.2014 to 02.02.2015 Actual</t>
  </si>
  <si>
    <t xml:space="preserve">Melita-TV and Internet till March 2015</t>
  </si>
  <si>
    <t xml:space="preserve">Discount due to water and electricity actual charge on 13.01.2014</t>
  </si>
  <si>
    <t xml:space="preserve">Melita TV and Internet till April 2015</t>
  </si>
  <si>
    <t xml:space="preserve">Water and electricity charge [estimate to be updated] till 07.04.2015</t>
  </si>
  <si>
    <t xml:space="preserve">Rent from 09.03.2015 to 07.04.2015 (30 days)</t>
  </si>
  <si>
    <t xml:space="preserve">Rent from 07.04.2015 to 07.05.2015 (30 days)</t>
  </si>
  <si>
    <t xml:space="preserve">ARMS Limited - Water and electricity bill from 03.04.2015 to 02.04.2015</t>
  </si>
  <si>
    <t xml:space="preserve">Melita TV and Internet till May 2015</t>
  </si>
  <si>
    <t xml:space="preserve">Water and electricity charge [estimate to be updated]</t>
  </si>
  <si>
    <t xml:space="preserve">Rent from 07.05.2015 till 07.06.2015 (32 days)</t>
  </si>
  <si>
    <t xml:space="preserve">Melita TV and Internet till June 2015</t>
  </si>
  <si>
    <t xml:space="preserve">Melita TV and Internet till July 2015</t>
  </si>
  <si>
    <t xml:space="preserve">Water and electricity charges from 03.04.2015 to 14.05.2015</t>
  </si>
  <si>
    <t xml:space="preserve">Rent from 08.06.2015 till 07.07.2015 (30 days)</t>
  </si>
  <si>
    <t xml:space="preserve">Melita TV and Internet till August 2015</t>
  </si>
  <si>
    <t xml:space="preserve">Rent from 08.07.2015 till 07.08.2015 (31 days)</t>
  </si>
  <si>
    <t xml:space="preserve">Rent from 07.08.2015 till 03.09.2015 (28 days)</t>
  </si>
  <si>
    <t xml:space="preserve">Water and electricity charges from 15.05.2015 to 31.07.2015</t>
  </si>
  <si>
    <t xml:space="preserve">Lift maintenance contribution</t>
  </si>
  <si>
    <t xml:space="preserve">Maintenance contribution for condominium administration</t>
  </si>
  <si>
    <t xml:space="preserve">Melita TV and Internet till Sept 2015</t>
  </si>
  <si>
    <t xml:space="preserve">Melita TV and Internet till Oct 2015</t>
  </si>
  <si>
    <t xml:space="preserve">Rent payment from 04.09.2015 to 31.10.2015 (58 days)</t>
  </si>
  <si>
    <t xml:space="preserve">10/29/2015</t>
  </si>
  <si>
    <t xml:space="preserve">ARMS Limited - Water and electricity bill from 01.08.2015 to 02.10.2015</t>
  </si>
  <si>
    <t xml:space="preserve">Melita TV and Internet till Nov 2015</t>
  </si>
  <si>
    <t xml:space="preserve">Rent from 03.10.2015 till 08.12.2015 (67 days)</t>
  </si>
  <si>
    <t xml:space="preserve">Melita TV and Internet till Dec 2015</t>
  </si>
  <si>
    <t xml:space="preserve">ARMS Limited - Water and electricity from 03.10.2015 to 02.12.2015</t>
  </si>
  <si>
    <t xml:space="preserve">Rent from 09.12.2015 till 05.01.2016 (28 days)</t>
  </si>
  <si>
    <t xml:space="preserve">Rent from 05.01.2016 to 06.02.2016 (33 days)</t>
  </si>
  <si>
    <t xml:space="preserve">Melita TV and Internet till February 2016</t>
  </si>
  <si>
    <t xml:space="preserve">Rent from 07.02.2016 till 29.02.2016 (23 days)</t>
  </si>
  <si>
    <t xml:space="preserve">ARMS Limited - Water and electricity from 03.12.2016 to 02.02.2016</t>
  </si>
  <si>
    <t xml:space="preserve">Rent from 01.03.2016 to 01.04.2016 (32 days)</t>
  </si>
  <si>
    <t xml:space="preserve">Melita TV and Internet till March 2016</t>
  </si>
  <si>
    <t xml:space="preserve">Melita TV and Internet till April 2016</t>
  </si>
  <si>
    <t xml:space="preserve">ARMS Limited - Water and electricity from 05.02.2016 to 01.04.2016</t>
  </si>
  <si>
    <t xml:space="preserve">Melita TV and Internet till May 2016</t>
  </si>
  <si>
    <t xml:space="preserve">Rent from 02.04.2016 to 13.05.2016 (42 days)</t>
  </si>
  <si>
    <t xml:space="preserve">One week notice from 13.05.2016 to 20.05.2016 (7 days) </t>
  </si>
  <si>
    <t xml:space="preserve">6/22/2016</t>
  </si>
  <si>
    <t xml:space="preserve">ARMS Limited - Water and electricity bill from  02.04.2016 to 02.06.2016</t>
  </si>
  <si>
    <t xml:space="preserve">Rent from 14.05.2016 to 30.06.2016 (48 days)</t>
  </si>
  <si>
    <t xml:space="preserve">Late payment fees</t>
  </si>
  <si>
    <t xml:space="preserve">Melita TV and Internet till July 2016</t>
  </si>
  <si>
    <t xml:space="preserve">Rent from 01.07.2016 to 31.07.2016</t>
  </si>
  <si>
    <t xml:space="preserve">Melita TV and Internet till August 2016</t>
  </si>
  <si>
    <t xml:space="preserve">24/8/2016</t>
  </si>
  <si>
    <t xml:space="preserve">ARMS Limited – Water and electricity bill from 03.06.2016 to 02.08.2016</t>
  </si>
  <si>
    <t xml:space="preserve">Rent from 01.08.2015 to 31.08.2016</t>
  </si>
  <si>
    <t xml:space="preserve">Melita TV and Internet till Sept 2016</t>
  </si>
  <si>
    <t xml:space="preserve">Rent from 01.09.2016 till 30.09.2016</t>
  </si>
  <si>
    <r>
      <rPr>
        <sz val="11"/>
        <rFont val="Calibri"/>
        <family val="2"/>
        <charset val="1"/>
      </rPr>
      <t xml:space="preserve">Condominium servicing contribution - 1</t>
    </r>
    <r>
      <rPr>
        <vertAlign val="superscript"/>
        <sz val="11"/>
        <rFont val="Calibri"/>
        <family val="2"/>
        <charset val="1"/>
      </rPr>
      <t xml:space="preserve">st</t>
    </r>
    <r>
      <rPr>
        <sz val="11"/>
        <rFont val="Calibri"/>
        <family val="2"/>
        <charset val="1"/>
      </rPr>
      <t xml:space="preserve"> Sept 2016 to 31</t>
    </r>
    <r>
      <rPr>
        <vertAlign val="superscript"/>
        <sz val="11"/>
        <rFont val="Calibri"/>
        <family val="2"/>
        <charset val="1"/>
      </rPr>
      <t xml:space="preserve">st</t>
    </r>
    <r>
      <rPr>
        <sz val="11"/>
        <rFont val="Calibri"/>
        <family val="2"/>
        <charset val="1"/>
      </rPr>
      <t xml:space="preserve"> August 2017</t>
    </r>
  </si>
  <si>
    <t xml:space="preserve">Rent from 01.10.2016 till 31.10.2016</t>
  </si>
  <si>
    <t xml:space="preserve">ARMS Limited – Water and electricity bill from 03.08.2016 to 30.09.2016</t>
  </si>
  <si>
    <t xml:space="preserve">Notes</t>
  </si>
  <si>
    <t xml:space="preserve">Keys have been made available to the tenant.</t>
  </si>
  <si>
    <t xml:space="preserve">TV and internet services are to be paid for by the tenant over and above the rent.</t>
  </si>
  <si>
    <t xml:space="preserve">Water and electricity readings according to estimations confirmed by ARMS Limited, whose postal address is ARMS Ltd. P.O. Box 63, Marsa, MRS 1000, Malta (EU).  These may be revised if the provider makes additional charges.</t>
  </si>
  <si>
    <t xml:space="preserve">Inventory to be confirmed and email to be signed, annotating any faulty items if need be.</t>
  </si>
  <si>
    <t xml:space="preserve">Maintenance issues in progress.</t>
  </si>
  <si>
    <t xml:space="preserve">Late payments are subject to late payment charges.</t>
  </si>
  <si>
    <t xml:space="preserve">Payments due to be paid within nine months</t>
  </si>
  <si>
    <t xml:space="preserve"> Payment received</t>
  </si>
  <si>
    <t xml:space="preserve">Payment received date</t>
  </si>
  <si>
    <t xml:space="preserve">Payment received method</t>
  </si>
  <si>
    <t xml:space="preserve">Schedule covers payments</t>
  </si>
  <si>
    <t xml:space="preserve">The tenant has to confirm her intention to vacate the premises by vacating the premises, therefore the above statement might be revisable.</t>
  </si>
  <si>
    <t xml:space="preserve">Description</t>
  </si>
  <si>
    <t xml:space="preserve">Amount</t>
  </si>
  <si>
    <t xml:space="preserve">Administrative</t>
  </si>
  <si>
    <t xml:space="preserve">Flat repair and maintenance</t>
  </si>
  <si>
    <t xml:space="preserve">Annual budget 2014-2015 - Condominium Services Ltd for condominium maintenance.</t>
  </si>
  <si>
    <t xml:space="preserve">Lift maintenance portion (Flat 3)</t>
  </si>
  <si>
    <t xml:space="preserve">Rent received for 2011</t>
  </si>
  <si>
    <t xml:space="preserve">to be updated</t>
  </si>
  <si>
    <t xml:space="preserve">Rent projected for 2012</t>
  </si>
  <si>
    <t xml:space="preserve">Total</t>
  </si>
  <si>
    <t xml:space="preserve">Rent received (2011)</t>
  </si>
  <si>
    <t xml:space="preserve">Rent received (2012)</t>
  </si>
  <si>
    <t xml:space="preserve">Less: expenses</t>
  </si>
  <si>
    <t xml:space="preserve">Start</t>
  </si>
  <si>
    <t xml:space="preserve">End</t>
  </si>
  <si>
    <t xml:space="preserve">No of days</t>
  </si>
  <si>
    <t xml:space="preserve">Maintenance and other problems</t>
  </si>
  <si>
    <t xml:space="preserve">Kitchen hood lights - bulb requires replacement but cannot get a response from Top Choice.</t>
  </si>
  <si>
    <t xml:space="preserve">Cement/painting issues on front balcony being discussed with Condominium Services Limited and with Joseph Camilleri, sub-contractor.</t>
  </si>
  <si>
    <t xml:space="preserve">Water meter seems faulty, and, ARMS Limited had to liaise with Water Services Corporation.</t>
  </si>
  <si>
    <t xml:space="preserve">Transfer of services to Moira Fenech at Melita plc, San Pawl il-Bahar - Melita plc to be done shortly and water and electricity requires a visit at ARMS Limited</t>
  </si>
  <si>
    <t xml:space="preserve">Neighborhood watch issues discussed with central and local Government of Malta.</t>
  </si>
</sst>
</file>

<file path=xl/styles.xml><?xml version="1.0" encoding="utf-8"?>
<styleSheet xmlns="http://schemas.openxmlformats.org/spreadsheetml/2006/main">
  <numFmts count="9">
    <numFmt numFmtId="164" formatCode="General"/>
    <numFmt numFmtId="165" formatCode="M/D/YYYY"/>
    <numFmt numFmtId="166" formatCode="#,##0.00"/>
    <numFmt numFmtId="167" formatCode="_-[$€-2]\ * #,##0.00_-;\-[$€-2]\ * #,##0.00_-;_-[$€-2]\ * \-??_-;_-@_-"/>
    <numFmt numFmtId="168" formatCode="0"/>
    <numFmt numFmtId="169" formatCode="_-[$€-1809]* #,##0.00_-;\-[$€-1809]* #,##0.00_-;_-[$€-1809]* \-??_-;_-@_-"/>
    <numFmt numFmtId="170" formatCode="\€#,##0.00"/>
    <numFmt numFmtId="171" formatCode="#,##0_ ;\-#,##0\ "/>
    <numFmt numFmtId="172" formatCode="DD/MM/YYYY;@"/>
  </numFmts>
  <fonts count="18">
    <font>
      <sz val="11"/>
      <color rgb="FF000000"/>
      <name val="Calibri"/>
      <family val="2"/>
      <charset val="1"/>
    </font>
    <font>
      <sz val="10"/>
      <name val="Arial"/>
      <family val="0"/>
    </font>
    <font>
      <sz val="10"/>
      <name val="Arial"/>
      <family val="0"/>
    </font>
    <font>
      <sz val="10"/>
      <name val="Arial"/>
      <family val="0"/>
    </font>
    <font>
      <b val="true"/>
      <sz val="16"/>
      <color rgb="FF000000"/>
      <name val="Cambria"/>
      <family val="1"/>
      <charset val="1"/>
    </font>
    <font>
      <b val="true"/>
      <sz val="11"/>
      <color rgb="FFFFFFFF"/>
      <name val="Calibri"/>
      <family val="2"/>
      <charset val="1"/>
    </font>
    <font>
      <sz val="11"/>
      <color rgb="FFFFFFFF"/>
      <name val="Calibri"/>
      <family val="2"/>
      <charset val="1"/>
    </font>
    <font>
      <b val="true"/>
      <sz val="11"/>
      <color rgb="FF000000"/>
      <name val="Calibri"/>
      <family val="2"/>
      <charset val="1"/>
    </font>
    <font>
      <sz val="11"/>
      <color rgb="FF800000"/>
      <name val="Calibri"/>
      <family val="2"/>
      <charset val="1"/>
    </font>
    <font>
      <b val="true"/>
      <sz val="11"/>
      <name val="Calibri"/>
      <family val="2"/>
      <charset val="1"/>
    </font>
    <font>
      <sz val="11"/>
      <name val="Calibri"/>
      <family val="2"/>
      <charset val="1"/>
    </font>
    <font>
      <b val="true"/>
      <sz val="11"/>
      <color rgb="FFFF0000"/>
      <name val="Calibri"/>
      <family val="2"/>
      <charset val="1"/>
    </font>
    <font>
      <sz val="11"/>
      <color rgb="FFBFBFBF"/>
      <name val="Calibri"/>
      <family val="2"/>
      <charset val="1"/>
    </font>
    <font>
      <sz val="11"/>
      <color rgb="FFD8D8D8"/>
      <name val="Calibri"/>
      <family val="2"/>
      <charset val="1"/>
    </font>
    <font>
      <vertAlign val="superscript"/>
      <sz val="11"/>
      <name val="Calibri"/>
      <family val="2"/>
      <charset val="1"/>
    </font>
    <font>
      <sz val="11"/>
      <color rgb="FF4F81BD"/>
      <name val="Calibri"/>
      <family val="2"/>
      <charset val="1"/>
    </font>
    <font>
      <i val="true"/>
      <sz val="11"/>
      <color rgb="FF000000"/>
      <name val="Calibri"/>
      <family val="2"/>
      <charset val="1"/>
    </font>
    <font>
      <i val="true"/>
      <sz val="11"/>
      <color rgb="FF4F81BD"/>
      <name val="Calibri"/>
      <family val="2"/>
      <charset val="1"/>
    </font>
  </fonts>
  <fills count="2">
    <fill>
      <patternFill patternType="none"/>
    </fill>
    <fill>
      <patternFill patternType="gray125"/>
    </fill>
  </fills>
  <borders count="4">
    <border diagonalUp="false" diagonalDown="false">
      <left/>
      <right/>
      <top/>
      <bottom/>
      <diagonal/>
    </border>
    <border diagonalUp="false" diagonalDown="false">
      <left/>
      <right/>
      <top/>
      <bottom style="thin"/>
      <diagonal/>
    </border>
    <border diagonalUp="false" diagonalDown="false">
      <left style="thin"/>
      <right/>
      <top/>
      <bottom/>
      <diagonal/>
    </border>
    <border diagonalUp="false" diagonalDown="false">
      <left/>
      <right/>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57">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left" vertical="bottom" textRotation="0" wrapText="false" indent="0" shrinkToFit="false"/>
      <protection locked="true" hidden="false"/>
    </xf>
    <xf numFmtId="164" fontId="0" fillId="0" borderId="0" xfId="0" applyFont="true" applyBorder="false" applyAlignment="true" applyProtection="false">
      <alignment horizontal="right" vertical="bottom" textRotation="0" wrapText="false" indent="0" shrinkToFit="false"/>
      <protection locked="true" hidden="false"/>
    </xf>
    <xf numFmtId="165" fontId="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true" applyAlignment="true" applyProtection="false">
      <alignment horizontal="general" vertical="top" textRotation="0" wrapText="true" indent="0" shrinkToFit="false"/>
      <protection locked="true" hidden="false"/>
    </xf>
    <xf numFmtId="164" fontId="0" fillId="0" borderId="0" xfId="0" applyFont="false" applyBorder="false" applyAlignment="true" applyProtection="false">
      <alignment horizontal="general" vertical="top" textRotation="0" wrapText="tru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6" fontId="6"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true" applyProtection="false">
      <alignment horizontal="general" vertical="top" textRotation="0" wrapText="true" indent="0" shrinkToFit="false"/>
      <protection locked="true" hidden="false"/>
    </xf>
    <xf numFmtId="167" fontId="0" fillId="0" borderId="0" xfId="0" applyFont="false" applyBorder="false" applyAlignment="true" applyProtection="false">
      <alignment horizontal="general" vertical="top" textRotation="0" wrapText="tru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7" fontId="7" fillId="0" borderId="0" xfId="0" applyFont="true" applyBorder="false" applyAlignment="true" applyProtection="false">
      <alignment horizontal="general" vertical="top" textRotation="0" wrapText="true" indent="0" shrinkToFit="false"/>
      <protection locked="true" hidden="false"/>
    </xf>
    <xf numFmtId="167" fontId="8" fillId="0" borderId="0" xfId="0" applyFont="true" applyBorder="false" applyAlignment="false" applyProtection="false">
      <alignment horizontal="general" vertical="bottom" textRotation="0" wrapText="false" indent="0" shrinkToFit="false"/>
      <protection locked="true" hidden="false"/>
    </xf>
    <xf numFmtId="164" fontId="0" fillId="0" borderId="1" xfId="0" applyFont="fals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top" textRotation="0" wrapText="true" indent="0" shrinkToFit="false"/>
      <protection locked="tru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8" fontId="0" fillId="0" borderId="0" xfId="0" applyFont="false" applyBorder="false" applyAlignment="false" applyProtection="false">
      <alignment horizontal="general" vertical="bottom" textRotation="0" wrapText="false" indent="0" shrinkToFit="false"/>
      <protection locked="true" hidden="false"/>
    </xf>
    <xf numFmtId="167" fontId="0" fillId="0" borderId="0" xfId="0" applyFont="false" applyBorder="false" applyAlignment="false" applyProtection="false">
      <alignment horizontal="general" vertical="bottom" textRotation="0" wrapText="false" indent="0" shrinkToFit="false"/>
      <protection locked="true" hidden="false"/>
    </xf>
    <xf numFmtId="169" fontId="0" fillId="0" borderId="0" xfId="0" applyFont="false" applyBorder="false" applyAlignment="false" applyProtection="false">
      <alignment horizontal="general" vertical="bottom" textRotation="0" wrapText="false" indent="0" shrinkToFit="false"/>
      <protection locked="true" hidden="false"/>
    </xf>
    <xf numFmtId="168" fontId="9" fillId="0" borderId="0" xfId="0" applyFont="true" applyBorder="false" applyAlignment="false" applyProtection="false">
      <alignment horizontal="general" vertical="bottom" textRotation="0" wrapText="fals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7" fontId="10" fillId="0" borderId="0" xfId="0" applyFont="true" applyBorder="false" applyAlignment="false" applyProtection="false">
      <alignment horizontal="general" vertical="bottom" textRotation="0" wrapText="false" indent="0" shrinkToFit="false"/>
      <protection locked="true" hidden="false"/>
    </xf>
    <xf numFmtId="169" fontId="10" fillId="0" borderId="0" xfId="0" applyFont="true" applyBorder="false" applyAlignment="false" applyProtection="false">
      <alignment horizontal="general" vertical="bottom" textRotation="0" wrapText="false" indent="0" shrinkToFit="false"/>
      <protection locked="true" hidden="false"/>
    </xf>
    <xf numFmtId="168" fontId="9" fillId="0" borderId="0" xfId="0" applyFont="true" applyBorder="false" applyAlignment="true" applyProtection="false">
      <alignment horizontal="general" vertical="top" textRotation="0" wrapText="true" indent="0" shrinkToFit="false"/>
      <protection locked="true" hidden="false"/>
    </xf>
    <xf numFmtId="164" fontId="10" fillId="0" borderId="0" xfId="0" applyFont="true" applyBorder="false" applyAlignment="true" applyProtection="false">
      <alignment horizontal="general" vertical="top" textRotation="0" wrapText="true" indent="0" shrinkToFit="false"/>
      <protection locked="true" hidden="false"/>
    </xf>
    <xf numFmtId="167" fontId="9" fillId="0" borderId="0" xfId="0" applyFont="true" applyBorder="false" applyAlignment="true" applyProtection="false">
      <alignment horizontal="general" vertical="top" textRotation="0" wrapText="true" indent="0" shrinkToFit="false"/>
      <protection locked="true" hidden="false"/>
    </xf>
    <xf numFmtId="169" fontId="9" fillId="0" borderId="0" xfId="0" applyFont="true" applyBorder="false" applyAlignment="true" applyProtection="false">
      <alignment horizontal="general" vertical="top" textRotation="0" wrapText="true" indent="0" shrinkToFit="false"/>
      <protection locked="true" hidden="false"/>
    </xf>
    <xf numFmtId="164" fontId="11" fillId="0" borderId="0" xfId="0" applyFont="true" applyBorder="false" applyAlignment="true" applyProtection="false">
      <alignment horizontal="general" vertical="top" textRotation="0" wrapText="true" indent="0" shrinkToFit="false"/>
      <protection locked="true" hidden="false"/>
    </xf>
    <xf numFmtId="165" fontId="10" fillId="0" borderId="0" xfId="0" applyFont="true" applyBorder="false" applyAlignment="true" applyProtection="false">
      <alignment horizontal="left" vertical="top" textRotation="0" wrapText="true" indent="0" shrinkToFit="false"/>
      <protection locked="true" hidden="false"/>
    </xf>
    <xf numFmtId="165" fontId="10" fillId="0" borderId="0" xfId="0" applyFont="true" applyBorder="false" applyAlignment="false" applyProtection="false">
      <alignment horizontal="general" vertical="bottom" textRotation="0" wrapText="false" indent="0" shrinkToFit="false"/>
      <protection locked="true" hidden="false"/>
    </xf>
    <xf numFmtId="167" fontId="10" fillId="0" borderId="2" xfId="0" applyFont="true" applyBorder="true" applyAlignment="false" applyProtection="false">
      <alignment horizontal="general" vertical="bottom" textRotation="0" wrapText="false" indent="0" shrinkToFit="false"/>
      <protection locked="true" hidden="false"/>
    </xf>
    <xf numFmtId="165" fontId="10" fillId="0" borderId="0" xfId="0" applyFont="true" applyBorder="false" applyAlignment="true" applyProtection="false">
      <alignment horizontal="left" vertical="bottom" textRotation="0" wrapText="false" indent="0" shrinkToFit="false"/>
      <protection locked="true" hidden="false"/>
    </xf>
    <xf numFmtId="164" fontId="10" fillId="0" borderId="0" xfId="0" applyFont="true" applyBorder="false" applyAlignment="true" applyProtection="false">
      <alignment horizontal="general" vertical="bottom" textRotation="0" wrapText="true" indent="0" shrinkToFit="false"/>
      <protection locked="true" hidden="false"/>
    </xf>
    <xf numFmtId="165" fontId="10" fillId="0" borderId="0" xfId="0" applyFont="true" applyBorder="false" applyAlignment="true" applyProtection="false">
      <alignment horizontal="general" vertical="bottom" textRotation="0" wrapText="false" indent="0" shrinkToFit="false"/>
      <protection locked="true" hidden="false"/>
    </xf>
    <xf numFmtId="164" fontId="10" fillId="0" borderId="0" xfId="0" applyFont="true" applyBorder="true" applyAlignment="false" applyProtection="false">
      <alignment horizontal="general" vertical="bottom" textRotation="0" wrapText="false" indent="0" shrinkToFit="false"/>
      <protection locked="true" hidden="false"/>
    </xf>
    <xf numFmtId="167" fontId="10" fillId="0" borderId="0" xfId="0" applyFont="true" applyBorder="true" applyAlignment="false" applyProtection="false">
      <alignment horizontal="general" vertical="bottom" textRotation="0" wrapText="false" indent="0" shrinkToFit="false"/>
      <protection locked="true" hidden="false"/>
    </xf>
    <xf numFmtId="167" fontId="12" fillId="0" borderId="0" xfId="0" applyFont="true" applyBorder="true" applyAlignment="false" applyProtection="false">
      <alignment horizontal="general" vertical="bottom" textRotation="0" wrapText="false" indent="0" shrinkToFit="false"/>
      <protection locked="true" hidden="false"/>
    </xf>
    <xf numFmtId="167" fontId="13" fillId="0" borderId="0" xfId="0" applyFont="true" applyBorder="true" applyAlignment="false" applyProtection="false">
      <alignment horizontal="general" vertical="bottom" textRotation="0" wrapText="false" indent="0" shrinkToFit="false"/>
      <protection locked="true" hidden="false"/>
    </xf>
    <xf numFmtId="170" fontId="0" fillId="0" borderId="0" xfId="0" applyFont="false" applyBorder="false" applyAlignment="false" applyProtection="false">
      <alignment horizontal="general" vertical="bottom" textRotation="0" wrapText="false" indent="0" shrinkToFit="false"/>
      <protection locked="true" hidden="false"/>
    </xf>
    <xf numFmtId="165" fontId="10" fillId="0" borderId="0" xfId="0" applyFont="true" applyBorder="false" applyAlignment="true" applyProtection="false">
      <alignment horizontal="right" vertical="bottom" textRotation="0" wrapText="false" indent="0" shrinkToFit="false"/>
      <protection locked="true" hidden="false"/>
    </xf>
    <xf numFmtId="167" fontId="10" fillId="0" borderId="1" xfId="0" applyFont="true" applyBorder="true" applyAlignment="false" applyProtection="false">
      <alignment horizontal="general" vertical="bottom" textRotation="0" wrapText="false" indent="0" shrinkToFit="false"/>
      <protection locked="true" hidden="false"/>
    </xf>
    <xf numFmtId="168" fontId="10" fillId="0" borderId="0" xfId="0" applyFont="true" applyBorder="false" applyAlignment="false" applyProtection="false">
      <alignment horizontal="general" vertical="bottom" textRotation="0" wrapText="false" indent="0" shrinkToFit="false"/>
      <protection locked="true" hidden="false"/>
    </xf>
    <xf numFmtId="167" fontId="10" fillId="0" borderId="3" xfId="0" applyFont="true" applyBorder="true" applyAlignment="false" applyProtection="false">
      <alignment horizontal="general" vertical="bottom" textRotation="0" wrapText="false" indent="0" shrinkToFit="false"/>
      <protection locked="true" hidden="false"/>
    </xf>
    <xf numFmtId="167" fontId="10" fillId="0" borderId="0" xfId="0" applyFont="true" applyBorder="false" applyAlignment="true" applyProtection="false">
      <alignment horizontal="general" vertical="bottom" textRotation="0" wrapText="true" indent="0" shrinkToFit="false"/>
      <protection locked="true" hidden="false"/>
    </xf>
    <xf numFmtId="164" fontId="15" fillId="0" borderId="0" xfId="0" applyFont="true" applyBorder="false" applyAlignment="false" applyProtection="false">
      <alignment horizontal="general" vertical="bottom" textRotation="0" wrapText="false" indent="0" shrinkToFit="false"/>
      <protection locked="true" hidden="false"/>
    </xf>
    <xf numFmtId="167" fontId="10" fillId="0" borderId="0" xfId="0" applyFont="true" applyBorder="false" applyAlignment="true" applyProtection="false">
      <alignment horizontal="general" vertical="top" textRotation="0" wrapText="true" indent="0" shrinkToFit="false"/>
      <protection locked="true" hidden="false"/>
    </xf>
    <xf numFmtId="168" fontId="10" fillId="0" borderId="0" xfId="0" applyFont="true" applyBorder="false" applyAlignment="true" applyProtection="false">
      <alignment horizontal="general" vertical="top" textRotation="0" wrapText="true" indent="0" shrinkToFit="false"/>
      <protection locked="true" hidden="false"/>
    </xf>
    <xf numFmtId="168" fontId="10" fillId="0" borderId="0" xfId="0" applyFont="true" applyBorder="false" applyAlignment="true" applyProtection="false">
      <alignment horizontal="general" vertical="top" textRotation="0" wrapText="false" indent="0" shrinkToFit="false"/>
      <protection locked="true" hidden="false"/>
    </xf>
    <xf numFmtId="171" fontId="10" fillId="0" borderId="0" xfId="0" applyFont="true" applyBorder="false" applyAlignment="false" applyProtection="false">
      <alignment horizontal="general" vertical="bottom" textRotation="0" wrapText="false" indent="0" shrinkToFit="false"/>
      <protection locked="true" hidden="false"/>
    </xf>
    <xf numFmtId="167" fontId="7" fillId="0" borderId="0" xfId="0" applyFont="true" applyBorder="false" applyAlignment="false" applyProtection="false">
      <alignment horizontal="general" vertical="bottom" textRotation="0" wrapText="false" indent="0" shrinkToFit="false"/>
      <protection locked="true" hidden="false"/>
    </xf>
    <xf numFmtId="172" fontId="16" fillId="0" borderId="0" xfId="0" applyFont="true" applyBorder="false" applyAlignment="false" applyProtection="false">
      <alignment horizontal="general" vertical="bottom" textRotation="0" wrapText="false" indent="0" shrinkToFit="false"/>
      <protection locked="true" hidden="false"/>
    </xf>
    <xf numFmtId="169" fontId="7" fillId="0" borderId="0" xfId="0" applyFont="true" applyBorder="false" applyAlignment="true" applyProtection="false">
      <alignment horizontal="general" vertical="top" textRotation="0" wrapText="tru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4" fontId="17" fillId="0" borderId="0" xfId="0" applyFont="true" applyBorder="false" applyAlignment="false" applyProtection="false">
      <alignment horizontal="general" vertical="bottom" textRotation="0" wrapText="false" indent="0" shrinkToFit="false"/>
      <protection locked="true" hidden="false"/>
    </xf>
    <xf numFmtId="167" fontId="15" fillId="0" borderId="0" xfId="0" applyFont="true" applyBorder="false" applyAlignment="false" applyProtection="false">
      <alignment horizontal="general" vertical="bottom" textRotation="0" wrapText="false" indent="0" shrinkToFit="false"/>
      <protection locked="true" hidden="false"/>
    </xf>
    <xf numFmtId="167" fontId="15" fillId="0" borderId="0" xfId="0" applyFont="true" applyBorder="true" applyAlignment="false" applyProtection="false">
      <alignment horizontal="general" vertical="bottom" textRotation="0" wrapText="false" indent="0" shrinkToFit="false"/>
      <protection locked="true" hidden="false"/>
    </xf>
    <xf numFmtId="167" fontId="15" fillId="0" borderId="3" xfId="0" applyFont="true" applyBorder="true" applyAlignment="false" applyProtection="false">
      <alignment horizontal="general" vertical="bottom"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993366"/>
      <rgbColor rgb="FFFFFFCC"/>
      <rgbColor rgb="FFCCFFFF"/>
      <rgbColor rgb="FF660066"/>
      <rgbColor rgb="FFFF8080"/>
      <rgbColor rgb="FF0066CC"/>
      <rgbColor rgb="FFD8D8D8"/>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4F81BD"/>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20160</xdr:colOff>
      <xdr:row>3</xdr:row>
      <xdr:rowOff>590760</xdr:rowOff>
    </xdr:from>
    <xdr:to>
      <xdr:col>0</xdr:col>
      <xdr:colOff>1231920</xdr:colOff>
      <xdr:row>6</xdr:row>
      <xdr:rowOff>160920</xdr:rowOff>
    </xdr:to>
    <xdr:pic>
      <xdr:nvPicPr>
        <xdr:cNvPr id="0" name="Image 1" descr=""/>
        <xdr:cNvPicPr/>
      </xdr:nvPicPr>
      <xdr:blipFill>
        <a:blip r:embed="rId1"/>
        <a:stretch/>
      </xdr:blipFill>
      <xdr:spPr>
        <a:xfrm>
          <a:off x="20160" y="1228680"/>
          <a:ext cx="1211760" cy="970560"/>
        </a:xfrm>
        <a:prstGeom prst="rect">
          <a:avLst/>
        </a:prstGeom>
        <a:ln>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K16"/>
  <sheetViews>
    <sheetView windowProtection="false" showFormulas="false" showGridLines="true" showRowColHeaders="true" showZeros="true" rightToLeft="false" tabSelected="true" showOutlineSymbols="true" defaultGridColor="true" view="normal" topLeftCell="A4" colorId="64" zoomScale="100" zoomScaleNormal="100" zoomScalePageLayoutView="100" workbookViewId="0">
      <selection pane="topLeft" activeCell="E7" activeCellId="0" sqref="E7"/>
    </sheetView>
  </sheetViews>
  <sheetFormatPr defaultRowHeight="15"/>
  <cols>
    <col collapsed="false" hidden="false" max="1" min="1" style="0" width="21.1938775510204"/>
    <col collapsed="false" hidden="false" max="2" min="2" style="0" width="8.10204081632653"/>
    <col collapsed="false" hidden="false" max="3" min="3" style="0" width="16.1989795918367"/>
    <col collapsed="false" hidden="false" max="4" min="4" style="0" width="8.23469387755102"/>
    <col collapsed="false" hidden="false" max="5" min="5" style="0" width="11.6071428571429"/>
    <col collapsed="false" hidden="false" max="7" min="6" style="0" width="8.10204081632653"/>
    <col collapsed="false" hidden="false" max="8" min="8" style="0" width="8.36734693877551"/>
    <col collapsed="false" hidden="false" max="10" min="10" style="0" width="14.5816326530612"/>
    <col collapsed="false" hidden="false" max="11" min="11" style="0" width="0.540816326530612"/>
    <col collapsed="false" hidden="false" max="1025" min="12" style="0" width="8.36734693877551"/>
  </cols>
  <sheetData>
    <row r="1" customFormat="false" ht="20.25" hidden="false" customHeight="false" outlineLevel="0" collapsed="false">
      <c r="A1" s="1" t="s">
        <v>0</v>
      </c>
    </row>
    <row r="2" customFormat="false" ht="15" hidden="false" customHeight="false" outlineLevel="0" collapsed="false">
      <c r="D2" s="2" t="s">
        <v>1</v>
      </c>
      <c r="E2" s="3" t="s">
        <v>2</v>
      </c>
    </row>
    <row r="3" customFormat="false" ht="15" hidden="false" customHeight="false" outlineLevel="0" collapsed="false">
      <c r="A3" s="2"/>
      <c r="D3" s="0" t="s">
        <v>3</v>
      </c>
      <c r="E3" s="0" t="s">
        <v>4</v>
      </c>
    </row>
    <row r="4" customFormat="false" ht="65.25" hidden="false" customHeight="true" outlineLevel="0" collapsed="false">
      <c r="A4" s="4" t="s">
        <v>5</v>
      </c>
      <c r="B4" s="4"/>
      <c r="C4" s="4"/>
      <c r="D4" s="4"/>
      <c r="E4" s="4"/>
      <c r="F4" s="5"/>
      <c r="G4" s="5"/>
      <c r="H4" s="5"/>
      <c r="I4" s="5"/>
      <c r="J4" s="5"/>
      <c r="K4" s="5"/>
    </row>
    <row r="5" customFormat="false" ht="15" hidden="false" customHeight="false" outlineLevel="0" collapsed="false">
      <c r="C5" s="6"/>
      <c r="D5" s="7"/>
    </row>
    <row r="6" customFormat="false" ht="30" hidden="false" customHeight="false" outlineLevel="0" collapsed="false">
      <c r="C6" s="8" t="s">
        <v>6</v>
      </c>
      <c r="D6" s="9" t="n">
        <v>0</v>
      </c>
    </row>
    <row r="7" customFormat="false" ht="13.8" hidden="false" customHeight="false" outlineLevel="0" collapsed="false">
      <c r="C7" s="10" t="s">
        <v>7</v>
      </c>
      <c r="D7" s="11"/>
      <c r="E7" s="12" t="n">
        <f aca="false">Payments!H97</f>
        <v>-6368.03</v>
      </c>
    </row>
    <row r="8" customFormat="false" ht="15" hidden="false" customHeight="false" outlineLevel="0" collapsed="false">
      <c r="A8" s="0" t="s">
        <v>8</v>
      </c>
    </row>
    <row r="9" customFormat="false" ht="15" hidden="false" customHeight="false" outlineLevel="0" collapsed="false">
      <c r="A9" s="0" t="s">
        <v>9</v>
      </c>
      <c r="C9" s="10" t="s">
        <v>10</v>
      </c>
      <c r="D9" s="13"/>
    </row>
    <row r="10" customFormat="false" ht="15" hidden="false" customHeight="false" outlineLevel="0" collapsed="false">
      <c r="A10" s="0" t="s">
        <v>11</v>
      </c>
    </row>
    <row r="11" customFormat="false" ht="15" hidden="false" customHeight="false" outlineLevel="0" collapsed="false">
      <c r="A11" s="0" t="s">
        <v>12</v>
      </c>
    </row>
    <row r="12" customFormat="false" ht="15" hidden="false" customHeight="false" outlineLevel="0" collapsed="false">
      <c r="A12" s="0" t="s">
        <v>13</v>
      </c>
    </row>
    <row r="13" customFormat="false" ht="15" hidden="false" customHeight="false" outlineLevel="0" collapsed="false">
      <c r="A13" s="0" t="s">
        <v>14</v>
      </c>
    </row>
    <row r="14" customFormat="false" ht="17.2" hidden="false" customHeight="true" outlineLevel="0" collapsed="false">
      <c r="A14" s="14" t="s">
        <v>15</v>
      </c>
      <c r="B14" s="5"/>
      <c r="C14" s="5"/>
      <c r="D14" s="15"/>
    </row>
    <row r="15" customFormat="false" ht="54" hidden="false" customHeight="true" outlineLevel="0" collapsed="false">
      <c r="A15" s="4" t="s">
        <v>16</v>
      </c>
      <c r="B15" s="4"/>
      <c r="C15" s="4"/>
      <c r="D15" s="4"/>
      <c r="E15" s="4"/>
    </row>
    <row r="16" customFormat="false" ht="15" hidden="false" customHeight="false" outlineLevel="0" collapsed="false">
      <c r="A16" s="0" t="s">
        <v>17</v>
      </c>
    </row>
  </sheetData>
  <mergeCells count="2">
    <mergeCell ref="A4:E4"/>
    <mergeCell ref="A15:E15"/>
  </mergeCells>
  <printOptions headings="false" gridLines="false" gridLinesSet="true" horizontalCentered="false" verticalCentered="false"/>
  <pageMargins left="0.708333333333333" right="0.708333333333333" top="0.443055555555556" bottom="0.747916666666667"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true"/>
  </sheetPr>
  <dimension ref="A1:Q118"/>
  <sheetViews>
    <sheetView windowProtection="true" showFormulas="false" showGridLines="true" showRowColHeaders="true" showZeros="true" rightToLeft="false" tabSelected="false" showOutlineSymbols="true" defaultGridColor="true" view="normal" topLeftCell="B1" colorId="64" zoomScale="100" zoomScaleNormal="100" zoomScalePageLayoutView="100" workbookViewId="0">
      <pane xSplit="0" ySplit="2" topLeftCell="B84" activePane="bottomLeft" state="frozen"/>
      <selection pane="topLeft" activeCell="B1" activeCellId="0" sqref="B1"/>
      <selection pane="bottomLeft" activeCell="B4" activeCellId="0" sqref="B4"/>
    </sheetView>
  </sheetViews>
  <sheetFormatPr defaultRowHeight="12.8"/>
  <cols>
    <col collapsed="false" hidden="false" max="1" min="1" style="16" width="11.3418367346939"/>
    <col collapsed="false" hidden="false" max="2" min="2" style="0" width="45.2244897959184"/>
    <col collapsed="false" hidden="true" max="3" min="3" style="0" width="0"/>
    <col collapsed="false" hidden="false" max="4" min="4" style="17" width="10.530612244898"/>
    <col collapsed="false" hidden="false" max="5" min="5" style="17" width="10.2602040816327"/>
    <col collapsed="false" hidden="false" max="6" min="6" style="17" width="14.3112244897959"/>
    <col collapsed="false" hidden="false" max="7" min="7" style="17" width="17.0102040816327"/>
    <col collapsed="false" hidden="false" max="8" min="8" style="17" width="22.9489795918367"/>
    <col collapsed="false" hidden="false" max="9" min="9" style="18" width="8.10204081632653"/>
    <col collapsed="false" hidden="false" max="10" min="10" style="0" width="45.6275510204082"/>
    <col collapsed="false" hidden="false" max="13" min="11" style="0" width="8.10204081632653"/>
    <col collapsed="false" hidden="false" max="14" min="14" style="0" width="11.6071428571429"/>
    <col collapsed="false" hidden="false" max="16" min="16" style="0" width="14.3112244897959"/>
    <col collapsed="false" hidden="false" max="17" min="17" style="0" width="8.10204081632653"/>
    <col collapsed="false" hidden="false" max="1025" min="18" style="0" width="8.36734693877551"/>
  </cols>
  <sheetData>
    <row r="1" customFormat="false" ht="15" hidden="false" customHeight="false" outlineLevel="0" collapsed="false">
      <c r="A1" s="19" t="s">
        <v>18</v>
      </c>
      <c r="B1" s="20"/>
      <c r="C1" s="20"/>
      <c r="D1" s="21"/>
      <c r="E1" s="21"/>
      <c r="F1" s="21"/>
      <c r="G1" s="21"/>
      <c r="H1" s="21"/>
      <c r="I1" s="22"/>
    </row>
    <row r="2" s="5" customFormat="true" ht="45" hidden="false" customHeight="false" outlineLevel="0" collapsed="false">
      <c r="A2" s="23" t="s">
        <v>19</v>
      </c>
      <c r="B2" s="24"/>
      <c r="C2" s="24"/>
      <c r="D2" s="25" t="s">
        <v>20</v>
      </c>
      <c r="E2" s="25" t="s">
        <v>21</v>
      </c>
      <c r="F2" s="25" t="s">
        <v>22</v>
      </c>
      <c r="G2" s="25" t="s">
        <v>23</v>
      </c>
      <c r="H2" s="25" t="s">
        <v>24</v>
      </c>
      <c r="I2" s="26" t="s">
        <v>7</v>
      </c>
      <c r="J2" s="8" t="s">
        <v>25</v>
      </c>
      <c r="K2" s="27" t="s">
        <v>26</v>
      </c>
      <c r="L2" s="8" t="s">
        <v>27</v>
      </c>
      <c r="M2" s="8"/>
    </row>
    <row r="3" customFormat="false" ht="15" hidden="false" customHeight="false" outlineLevel="0" collapsed="false">
      <c r="A3" s="28" t="n">
        <v>41736</v>
      </c>
      <c r="B3" s="20" t="s">
        <v>28</v>
      </c>
      <c r="C3" s="20"/>
      <c r="D3" s="21" t="n">
        <v>0</v>
      </c>
      <c r="E3" s="21"/>
      <c r="F3" s="21" t="n">
        <f aca="false">D3</f>
        <v>0</v>
      </c>
      <c r="G3" s="21"/>
      <c r="H3" s="21" t="n">
        <f aca="false">F3</f>
        <v>0</v>
      </c>
      <c r="I3" s="22"/>
      <c r="Q3" s="3" t="n">
        <v>41079</v>
      </c>
    </row>
    <row r="4" customFormat="false" ht="15" hidden="false" customHeight="false" outlineLevel="0" collapsed="false">
      <c r="A4" s="28" t="n">
        <v>41736</v>
      </c>
      <c r="B4" s="20" t="s">
        <v>29</v>
      </c>
      <c r="C4" s="20"/>
      <c r="D4" s="21"/>
      <c r="E4" s="21" t="n">
        <v>-310</v>
      </c>
      <c r="F4" s="21"/>
      <c r="G4" s="21"/>
      <c r="H4" s="21" t="n">
        <f aca="false">SUM(E4:G4)</f>
        <v>-310</v>
      </c>
      <c r="I4" s="22" t="n">
        <v>0</v>
      </c>
      <c r="L4" s="10"/>
      <c r="M4" s="10"/>
      <c r="Q4" s="3"/>
    </row>
    <row r="5" customFormat="false" ht="15" hidden="false" customHeight="false" outlineLevel="0" collapsed="false">
      <c r="A5" s="28" t="n">
        <v>41736</v>
      </c>
      <c r="B5" s="20" t="s">
        <v>30</v>
      </c>
      <c r="C5" s="20"/>
      <c r="D5" s="21"/>
      <c r="E5" s="21" t="n">
        <v>10</v>
      </c>
      <c r="F5" s="21"/>
      <c r="G5" s="21"/>
      <c r="H5" s="21" t="n">
        <f aca="false">SUM(E5:G5)+H4</f>
        <v>-300</v>
      </c>
      <c r="I5" s="22"/>
      <c r="L5" s="10"/>
      <c r="M5" s="10"/>
      <c r="Q5" s="3"/>
    </row>
    <row r="6" customFormat="false" ht="15" hidden="false" customHeight="false" outlineLevel="0" collapsed="false">
      <c r="A6" s="28" t="n">
        <v>41736</v>
      </c>
      <c r="B6" s="20" t="s">
        <v>31</v>
      </c>
      <c r="C6" s="20"/>
      <c r="D6" s="21"/>
      <c r="E6" s="21" t="n">
        <v>300</v>
      </c>
      <c r="F6" s="21"/>
      <c r="G6" s="21"/>
      <c r="H6" s="21" t="n">
        <f aca="false">SUM(E6:G6)+H5</f>
        <v>0</v>
      </c>
      <c r="I6" s="22"/>
      <c r="L6" s="10"/>
      <c r="M6" s="10"/>
      <c r="Q6" s="3"/>
    </row>
    <row r="7" customFormat="false" ht="15" hidden="false" customHeight="false" outlineLevel="0" collapsed="false">
      <c r="A7" s="28" t="n">
        <v>41766</v>
      </c>
      <c r="B7" s="20" t="s">
        <v>32</v>
      </c>
      <c r="C7" s="20"/>
      <c r="D7" s="21"/>
      <c r="E7" s="20"/>
      <c r="F7" s="21"/>
      <c r="G7" s="21" t="n">
        <v>-17.16</v>
      </c>
      <c r="H7" s="21" t="n">
        <f aca="false">SUM(E7:G7)+H6</f>
        <v>-17.16</v>
      </c>
      <c r="I7" s="22"/>
      <c r="L7" s="10"/>
      <c r="M7" s="10"/>
      <c r="Q7" s="3"/>
    </row>
    <row r="8" customFormat="false" ht="14.25" hidden="false" customHeight="true" outlineLevel="0" collapsed="false">
      <c r="A8" s="28" t="n">
        <v>41766</v>
      </c>
      <c r="B8" s="20" t="s">
        <v>33</v>
      </c>
      <c r="C8" s="20"/>
      <c r="D8" s="21"/>
      <c r="E8" s="21" t="n">
        <v>-310</v>
      </c>
      <c r="F8" s="21"/>
      <c r="G8" s="21"/>
      <c r="H8" s="21" t="n">
        <f aca="false">SUM(E8:G8)+H7</f>
        <v>-327.16</v>
      </c>
      <c r="I8" s="22"/>
      <c r="L8" s="10"/>
      <c r="M8" s="10"/>
    </row>
    <row r="9" customFormat="false" ht="14.25" hidden="false" customHeight="true" outlineLevel="0" collapsed="false">
      <c r="A9" s="28" t="n">
        <v>41766</v>
      </c>
      <c r="B9" s="20" t="s">
        <v>30</v>
      </c>
      <c r="C9" s="20"/>
      <c r="D9" s="21"/>
      <c r="E9" s="21" t="n">
        <v>10</v>
      </c>
      <c r="F9" s="21"/>
      <c r="G9" s="21"/>
      <c r="H9" s="21" t="n">
        <f aca="false">SUM(E9:G9)+H8</f>
        <v>-317.16</v>
      </c>
      <c r="I9" s="22"/>
      <c r="L9" s="10"/>
      <c r="M9" s="10"/>
    </row>
    <row r="10" customFormat="false" ht="14.25" hidden="false" customHeight="true" outlineLevel="0" collapsed="false">
      <c r="A10" s="28" t="n">
        <v>41781</v>
      </c>
      <c r="B10" s="20" t="s">
        <v>31</v>
      </c>
      <c r="C10" s="20"/>
      <c r="D10" s="21"/>
      <c r="E10" s="21" t="n">
        <v>300</v>
      </c>
      <c r="F10" s="21"/>
      <c r="G10" s="21"/>
      <c r="H10" s="21" t="n">
        <f aca="false">SUM(E10:G10)+H9</f>
        <v>-17.16</v>
      </c>
      <c r="I10" s="22"/>
      <c r="L10" s="10"/>
      <c r="M10" s="10"/>
    </row>
    <row r="11" customFormat="false" ht="15" hidden="false" customHeight="false" outlineLevel="0" collapsed="false">
      <c r="A11" s="28" t="n">
        <v>41797</v>
      </c>
      <c r="B11" s="20" t="s">
        <v>34</v>
      </c>
      <c r="C11" s="20"/>
      <c r="D11" s="21"/>
      <c r="E11" s="21" t="n">
        <v>-180</v>
      </c>
      <c r="F11" s="21"/>
      <c r="G11" s="21"/>
      <c r="H11" s="21" t="n">
        <f aca="false">SUM(E11:G11)+H10</f>
        <v>-197.16</v>
      </c>
      <c r="I11" s="22"/>
      <c r="L11" s="10"/>
      <c r="M11" s="10"/>
    </row>
    <row r="12" customFormat="false" ht="15" hidden="true" customHeight="false" outlineLevel="0" collapsed="false">
      <c r="A12" s="29"/>
      <c r="B12" s="20"/>
      <c r="C12" s="20"/>
      <c r="D12" s="21"/>
      <c r="E12" s="21"/>
      <c r="F12" s="21"/>
      <c r="G12" s="30"/>
      <c r="H12" s="21"/>
      <c r="I12" s="22"/>
    </row>
    <row r="13" customFormat="false" ht="30" hidden="false" customHeight="false" outlineLevel="0" collapsed="false">
      <c r="A13" s="31" t="n">
        <v>41814</v>
      </c>
      <c r="B13" s="32" t="s">
        <v>35</v>
      </c>
      <c r="C13" s="20"/>
      <c r="D13" s="21"/>
      <c r="E13" s="20"/>
      <c r="F13" s="21"/>
      <c r="G13" s="21" t="n">
        <v>-54.45</v>
      </c>
      <c r="H13" s="21" t="n">
        <f aca="false">H11+SUM(E13:G13)</f>
        <v>-251.61</v>
      </c>
      <c r="I13" s="22"/>
    </row>
    <row r="14" customFormat="false" ht="30" hidden="false" customHeight="false" outlineLevel="0" collapsed="false">
      <c r="A14" s="33" t="n">
        <v>41884</v>
      </c>
      <c r="B14" s="24" t="s">
        <v>36</v>
      </c>
      <c r="C14" s="20"/>
      <c r="D14" s="20"/>
      <c r="E14" s="21" t="n">
        <v>0</v>
      </c>
      <c r="F14" s="34"/>
      <c r="G14" s="35" t="n">
        <v>0</v>
      </c>
      <c r="H14" s="21" t="n">
        <f aca="false">SUM(E14:G14)+H13</f>
        <v>-251.61</v>
      </c>
      <c r="I14" s="22"/>
    </row>
    <row r="15" customFormat="false" ht="15" hidden="false" customHeight="false" outlineLevel="0" collapsed="false">
      <c r="A15" s="33" t="n">
        <v>41917</v>
      </c>
      <c r="B15" s="20" t="s">
        <v>37</v>
      </c>
      <c r="C15" s="20"/>
      <c r="D15" s="20"/>
      <c r="E15" s="20"/>
      <c r="F15" s="34"/>
      <c r="G15" s="21" t="n">
        <v>-23.5</v>
      </c>
      <c r="H15" s="21" t="n">
        <f aca="false">SUM(E15:G15)+H14</f>
        <v>-275.11</v>
      </c>
      <c r="I15" s="22"/>
    </row>
    <row r="16" customFormat="false" ht="15" hidden="false" customHeight="false" outlineLevel="0" collapsed="false">
      <c r="A16" s="33" t="n">
        <v>41917</v>
      </c>
      <c r="B16" s="20" t="s">
        <v>38</v>
      </c>
      <c r="C16" s="20"/>
      <c r="D16" s="20"/>
      <c r="E16" s="20"/>
      <c r="F16" s="34"/>
      <c r="G16" s="21" t="n">
        <v>-25.5</v>
      </c>
      <c r="H16" s="21" t="n">
        <f aca="false">SUM(E16:G16)+H15</f>
        <v>-300.61</v>
      </c>
      <c r="I16" s="22"/>
    </row>
    <row r="17" customFormat="false" ht="15" hidden="false" customHeight="false" outlineLevel="0" collapsed="false">
      <c r="A17" s="33" t="n">
        <v>41917</v>
      </c>
      <c r="B17" s="20" t="s">
        <v>39</v>
      </c>
      <c r="C17" s="20"/>
      <c r="D17" s="20"/>
      <c r="E17" s="21" t="n">
        <v>-330</v>
      </c>
      <c r="F17" s="34"/>
      <c r="G17" s="35"/>
      <c r="H17" s="21" t="n">
        <f aca="false">SUM(E17:G17)+H16</f>
        <v>-630.61</v>
      </c>
      <c r="I17" s="22"/>
    </row>
    <row r="18" customFormat="false" ht="15" hidden="false" customHeight="false" outlineLevel="0" collapsed="false">
      <c r="A18" s="33" t="n">
        <v>41920</v>
      </c>
      <c r="B18" s="20" t="s">
        <v>31</v>
      </c>
      <c r="C18" s="20"/>
      <c r="D18" s="21" t="n">
        <v>500</v>
      </c>
      <c r="E18" s="21" t="n">
        <v>300</v>
      </c>
      <c r="F18" s="34"/>
      <c r="G18" s="35" t="n">
        <v>200</v>
      </c>
      <c r="H18" s="21" t="n">
        <f aca="false">SUM(E18:G18)+H17</f>
        <v>-130.61</v>
      </c>
      <c r="I18" s="22"/>
    </row>
    <row r="19" customFormat="false" ht="15" hidden="false" customHeight="false" outlineLevel="0" collapsed="false">
      <c r="A19" s="33" t="n">
        <v>41944</v>
      </c>
      <c r="B19" s="20" t="s">
        <v>40</v>
      </c>
      <c r="C19" s="20"/>
      <c r="D19" s="21"/>
      <c r="E19" s="21"/>
      <c r="F19" s="34"/>
      <c r="G19" s="35" t="n">
        <v>-23.5</v>
      </c>
      <c r="H19" s="21" t="n">
        <f aca="false">SUM(E19:G19)+H18</f>
        <v>-154.11</v>
      </c>
      <c r="I19" s="22"/>
    </row>
    <row r="20" customFormat="false" ht="15" hidden="false" customHeight="false" outlineLevel="0" collapsed="false">
      <c r="A20" s="33" t="n">
        <v>41951</v>
      </c>
      <c r="B20" s="20" t="s">
        <v>41</v>
      </c>
      <c r="C20" s="20"/>
      <c r="D20" s="21"/>
      <c r="E20" s="21" t="n">
        <v>-320</v>
      </c>
      <c r="F20" s="34"/>
      <c r="G20" s="35"/>
      <c r="H20" s="21" t="n">
        <f aca="false">SUM(E20:G20)+H19</f>
        <v>-474.11</v>
      </c>
      <c r="I20" s="22"/>
    </row>
    <row r="21" customFormat="false" ht="15" hidden="false" customHeight="false" outlineLevel="0" collapsed="false">
      <c r="A21" s="33" t="n">
        <v>41951</v>
      </c>
      <c r="B21" s="20" t="s">
        <v>42</v>
      </c>
      <c r="C21" s="20"/>
      <c r="D21" s="21"/>
      <c r="E21" s="21"/>
      <c r="F21" s="34"/>
      <c r="G21" s="35" t="n">
        <v>-180.78</v>
      </c>
      <c r="H21" s="21" t="n">
        <f aca="false">SUM(E21:G21)+H20</f>
        <v>-654.89</v>
      </c>
      <c r="I21" s="22"/>
    </row>
    <row r="22" customFormat="false" ht="15" hidden="false" customHeight="false" outlineLevel="0" collapsed="false">
      <c r="A22" s="33" t="n">
        <v>41977</v>
      </c>
      <c r="B22" s="20" t="s">
        <v>43</v>
      </c>
      <c r="C22" s="20"/>
      <c r="D22" s="21"/>
      <c r="E22" s="21" t="n">
        <f aca="false">-1*10*52</f>
        <v>-520</v>
      </c>
      <c r="F22" s="34"/>
      <c r="G22" s="35" t="n">
        <v>0</v>
      </c>
      <c r="H22" s="21" t="n">
        <f aca="false">SUM(E22:G22)+H21</f>
        <v>-1174.89</v>
      </c>
      <c r="I22" s="22"/>
    </row>
    <row r="23" customFormat="false" ht="15" hidden="false" customHeight="false" outlineLevel="0" collapsed="false">
      <c r="A23" s="33" t="n">
        <v>41977</v>
      </c>
      <c r="B23" s="20" t="s">
        <v>44</v>
      </c>
      <c r="C23" s="20"/>
      <c r="D23" s="21"/>
      <c r="E23" s="21"/>
      <c r="F23" s="34"/>
      <c r="G23" s="35" t="n">
        <v>-18.04</v>
      </c>
      <c r="H23" s="21" t="n">
        <f aca="false">SUM(E23:G23)+H22</f>
        <v>-1192.93</v>
      </c>
      <c r="I23" s="22"/>
    </row>
    <row r="24" customFormat="false" ht="15" hidden="false" customHeight="false" outlineLevel="0" collapsed="false">
      <c r="A24" s="29" t="n">
        <v>41977</v>
      </c>
      <c r="B24" s="20" t="s">
        <v>45</v>
      </c>
      <c r="C24" s="20"/>
      <c r="D24" s="21"/>
      <c r="E24" s="21"/>
      <c r="F24" s="34"/>
      <c r="G24" s="35" t="n">
        <v>-55.56</v>
      </c>
      <c r="H24" s="21" t="n">
        <f aca="false">SUM(E24:G24)+H23</f>
        <v>-1248.49</v>
      </c>
      <c r="I24" s="22"/>
    </row>
    <row r="25" customFormat="false" ht="15" hidden="false" customHeight="false" outlineLevel="0" collapsed="false">
      <c r="A25" s="29" t="n">
        <v>42002</v>
      </c>
      <c r="B25" s="20" t="s">
        <v>46</v>
      </c>
      <c r="C25" s="20"/>
      <c r="D25" s="21" t="n">
        <v>200</v>
      </c>
      <c r="E25" s="21" t="n">
        <v>200</v>
      </c>
      <c r="F25" s="34"/>
      <c r="G25" s="35" t="n">
        <v>0</v>
      </c>
      <c r="H25" s="21" t="n">
        <f aca="false">SUM(E25:G25)+H24</f>
        <v>-1048.49</v>
      </c>
      <c r="I25" s="22"/>
    </row>
    <row r="26" customFormat="false" ht="15" hidden="false" customHeight="false" outlineLevel="0" collapsed="false">
      <c r="A26" s="29" t="n">
        <v>41652</v>
      </c>
      <c r="B26" s="20" t="s">
        <v>47</v>
      </c>
      <c r="C26" s="20"/>
      <c r="D26" s="21"/>
      <c r="E26" s="21"/>
      <c r="F26" s="34"/>
      <c r="G26" s="36" t="n">
        <v>-24.37</v>
      </c>
      <c r="H26" s="21" t="n">
        <f aca="false">SUM(E26:G26)+H25</f>
        <v>-1072.86</v>
      </c>
      <c r="I26" s="22"/>
    </row>
    <row r="27" customFormat="false" ht="15" hidden="false" customHeight="false" outlineLevel="0" collapsed="false">
      <c r="A27" s="29" t="n">
        <v>42036</v>
      </c>
      <c r="B27" s="20" t="s">
        <v>48</v>
      </c>
      <c r="C27" s="20"/>
      <c r="D27" s="21"/>
      <c r="E27" s="21" t="n">
        <f aca="false">-10*32</f>
        <v>-320</v>
      </c>
      <c r="F27" s="34"/>
      <c r="G27" s="35"/>
      <c r="H27" s="21" t="n">
        <f aca="false">SUM(E27:G27)+H26</f>
        <v>-1392.86</v>
      </c>
      <c r="I27" s="22"/>
    </row>
    <row r="28" customFormat="false" ht="15" hidden="false" customHeight="false" outlineLevel="0" collapsed="false">
      <c r="A28" s="29" t="n">
        <v>42036</v>
      </c>
      <c r="B28" s="20" t="s">
        <v>49</v>
      </c>
      <c r="C28" s="20"/>
      <c r="D28" s="21"/>
      <c r="E28" s="21"/>
      <c r="F28" s="34"/>
      <c r="G28" s="35" t="n">
        <v>-56.99</v>
      </c>
      <c r="H28" s="21" t="n">
        <f aca="false">SUM(E28:G28)+H27</f>
        <v>-1449.85</v>
      </c>
      <c r="I28" s="22"/>
    </row>
    <row r="29" customFormat="false" ht="15" hidden="false" customHeight="false" outlineLevel="0" collapsed="false">
      <c r="A29" s="29" t="n">
        <v>42064</v>
      </c>
      <c r="B29" s="20" t="s">
        <v>50</v>
      </c>
      <c r="C29" s="20"/>
      <c r="D29" s="21"/>
      <c r="E29" s="21" t="n">
        <f aca="false">10*27*-1</f>
        <v>-270</v>
      </c>
      <c r="F29" s="34"/>
      <c r="G29" s="35"/>
      <c r="H29" s="21" t="n">
        <f aca="false">SUM(E29:G29)+H28</f>
        <v>-1719.85</v>
      </c>
      <c r="I29" s="22"/>
    </row>
    <row r="30" customFormat="false" ht="15" hidden="false" customHeight="false" outlineLevel="0" collapsed="false">
      <c r="A30" s="29" t="n">
        <v>42064</v>
      </c>
      <c r="B30" s="20" t="s">
        <v>51</v>
      </c>
      <c r="C30" s="20"/>
      <c r="D30" s="21"/>
      <c r="E30" s="21" t="n">
        <f aca="false">10*7*-1</f>
        <v>-70</v>
      </c>
      <c r="F30" s="34"/>
      <c r="G30" s="35"/>
      <c r="H30" s="21" t="n">
        <f aca="false">SUM(E30:G30)+H29</f>
        <v>-1789.85</v>
      </c>
      <c r="I30" s="22"/>
    </row>
    <row r="31" customFormat="false" ht="15" hidden="false" customHeight="false" outlineLevel="0" collapsed="false">
      <c r="A31" s="29" t="n">
        <v>42070</v>
      </c>
      <c r="B31" s="20" t="s">
        <v>52</v>
      </c>
      <c r="C31" s="20"/>
      <c r="D31" s="21"/>
      <c r="E31" s="21"/>
      <c r="F31" s="34"/>
      <c r="G31" s="35" t="n">
        <v>-138.7</v>
      </c>
      <c r="H31" s="21" t="n">
        <f aca="false">SUM(E31:G31)+H30</f>
        <v>-1928.55</v>
      </c>
      <c r="I31" s="22"/>
    </row>
    <row r="32" customFormat="false" ht="15" hidden="false" customHeight="false" outlineLevel="0" collapsed="false">
      <c r="A32" s="29" t="n">
        <v>42070</v>
      </c>
      <c r="B32" s="20" t="s">
        <v>53</v>
      </c>
      <c r="C32" s="20"/>
      <c r="D32" s="21"/>
      <c r="E32" s="21"/>
      <c r="F32" s="34"/>
      <c r="G32" s="35" t="n">
        <v>-33.49</v>
      </c>
      <c r="H32" s="21" t="n">
        <f aca="false">SUM(E32:G32)+H31</f>
        <v>-1962.04</v>
      </c>
      <c r="I32" s="22"/>
    </row>
    <row r="33" customFormat="false" ht="15" hidden="false" customHeight="false" outlineLevel="0" collapsed="false">
      <c r="A33" s="29" t="n">
        <v>42070</v>
      </c>
      <c r="B33" s="20" t="s">
        <v>54</v>
      </c>
      <c r="C33" s="20"/>
      <c r="D33" s="21"/>
      <c r="E33" s="21"/>
      <c r="F33" s="34"/>
      <c r="G33" s="37" t="n">
        <v>24.37</v>
      </c>
      <c r="H33" s="21" t="n">
        <f aca="false">SUM(E33:G33)+H32</f>
        <v>-1937.67</v>
      </c>
      <c r="I33" s="22"/>
    </row>
    <row r="34" customFormat="false" ht="15" hidden="false" customHeight="false" outlineLevel="0" collapsed="false">
      <c r="A34" s="29" t="n">
        <v>42037</v>
      </c>
      <c r="B34" s="20" t="s">
        <v>46</v>
      </c>
      <c r="C34" s="20"/>
      <c r="D34" s="21" t="n">
        <v>300</v>
      </c>
      <c r="E34" s="21" t="n">
        <v>300</v>
      </c>
      <c r="F34" s="34"/>
      <c r="G34" s="35"/>
      <c r="H34" s="21" t="n">
        <f aca="false">SUM(E34:G34)+H33</f>
        <v>-1637.67</v>
      </c>
      <c r="I34" s="22"/>
    </row>
    <row r="35" customFormat="false" ht="15" hidden="false" customHeight="false" outlineLevel="0" collapsed="false">
      <c r="A35" s="29" t="n">
        <v>42129</v>
      </c>
      <c r="B35" s="20" t="s">
        <v>46</v>
      </c>
      <c r="C35" s="20"/>
      <c r="D35" s="21" t="n">
        <v>500</v>
      </c>
      <c r="E35" s="21" t="n">
        <f aca="false">D35</f>
        <v>500</v>
      </c>
      <c r="F35" s="34"/>
      <c r="G35" s="35"/>
      <c r="H35" s="21" t="n">
        <f aca="false">SUM(E35:G35)+H34</f>
        <v>-1137.67</v>
      </c>
      <c r="I35" s="22"/>
    </row>
    <row r="36" customFormat="false" ht="15" hidden="false" customHeight="false" outlineLevel="0" collapsed="false">
      <c r="A36" s="29" t="n">
        <v>42095</v>
      </c>
      <c r="B36" s="20" t="s">
        <v>55</v>
      </c>
      <c r="C36" s="20"/>
      <c r="D36" s="21"/>
      <c r="E36" s="21"/>
      <c r="F36" s="34"/>
      <c r="G36" s="35" t="n">
        <v>-33.49</v>
      </c>
      <c r="H36" s="21" t="n">
        <f aca="false">SUM(E36:G36)+H35</f>
        <v>-1171.16</v>
      </c>
      <c r="I36" s="22"/>
    </row>
    <row r="37" customFormat="false" ht="15" hidden="false" customHeight="false" outlineLevel="0" collapsed="false">
      <c r="A37" s="29" t="n">
        <v>42101</v>
      </c>
      <c r="B37" s="20" t="s">
        <v>56</v>
      </c>
      <c r="C37" s="20"/>
      <c r="D37" s="21"/>
      <c r="E37" s="21"/>
      <c r="F37" s="34"/>
      <c r="G37" s="35"/>
      <c r="H37" s="21" t="n">
        <f aca="false">SUM(E37:G37)+H36</f>
        <v>-1171.16</v>
      </c>
      <c r="I37" s="22"/>
    </row>
    <row r="38" customFormat="false" ht="15" hidden="false" customHeight="false" outlineLevel="0" collapsed="false">
      <c r="A38" s="29" t="n">
        <v>42101</v>
      </c>
      <c r="B38" s="20" t="s">
        <v>57</v>
      </c>
      <c r="C38" s="20"/>
      <c r="D38" s="21"/>
      <c r="E38" s="21" t="n">
        <f aca="false">30*10*-1</f>
        <v>-300</v>
      </c>
      <c r="F38" s="34"/>
      <c r="G38" s="35"/>
      <c r="H38" s="21" t="n">
        <f aca="false">SUM(E38:G38)+H37</f>
        <v>-1471.16</v>
      </c>
      <c r="I38" s="22"/>
    </row>
    <row r="39" customFormat="false" ht="15" hidden="false" customHeight="false" outlineLevel="0" collapsed="false">
      <c r="A39" s="29" t="n">
        <v>42121</v>
      </c>
      <c r="B39" s="20" t="s">
        <v>58</v>
      </c>
      <c r="C39" s="20"/>
      <c r="D39" s="21"/>
      <c r="E39" s="21" t="n">
        <f aca="false">30*10*-1</f>
        <v>-300</v>
      </c>
      <c r="F39" s="34"/>
      <c r="G39" s="35"/>
      <c r="H39" s="21" t="n">
        <f aca="false">SUM(E39:G39)+H38</f>
        <v>-1771.16</v>
      </c>
      <c r="I39" s="22"/>
    </row>
    <row r="40" customFormat="false" ht="15" hidden="false" customHeight="false" outlineLevel="0" collapsed="false">
      <c r="A40" s="29" t="n">
        <v>42121</v>
      </c>
      <c r="B40" s="20" t="s">
        <v>46</v>
      </c>
      <c r="C40" s="20"/>
      <c r="D40" s="21"/>
      <c r="E40" s="21" t="n">
        <v>300</v>
      </c>
      <c r="F40" s="34"/>
      <c r="G40" s="35"/>
      <c r="H40" s="21" t="n">
        <f aca="false">SUM(E40:G40)+H39</f>
        <v>-1471.16</v>
      </c>
      <c r="I40" s="22"/>
      <c r="K40" s="29"/>
    </row>
    <row r="41" customFormat="false" ht="15" hidden="false" customHeight="false" outlineLevel="0" collapsed="false">
      <c r="A41" s="29" t="n">
        <v>42124</v>
      </c>
      <c r="B41" s="20" t="s">
        <v>59</v>
      </c>
      <c r="C41" s="20"/>
      <c r="D41" s="21"/>
      <c r="E41" s="21"/>
      <c r="F41" s="34"/>
      <c r="G41" s="35" t="n">
        <v>-34.15</v>
      </c>
      <c r="H41" s="21" t="n">
        <f aca="false">SUM(E41:G41)+H40</f>
        <v>-1505.31</v>
      </c>
      <c r="I41" s="22"/>
      <c r="K41" s="29"/>
    </row>
    <row r="42" customFormat="false" ht="15" hidden="false" customHeight="false" outlineLevel="0" collapsed="false">
      <c r="A42" s="29" t="n">
        <v>42151</v>
      </c>
      <c r="B42" s="20" t="s">
        <v>60</v>
      </c>
      <c r="C42" s="20"/>
      <c r="D42" s="21"/>
      <c r="E42" s="21"/>
      <c r="F42" s="34"/>
      <c r="G42" s="35" t="n">
        <v>-33.49</v>
      </c>
      <c r="H42" s="21" t="n">
        <f aca="false">SUM(E42:G42)+H41</f>
        <v>-1538.8</v>
      </c>
      <c r="I42" s="22"/>
      <c r="K42" s="29"/>
    </row>
    <row r="43" customFormat="false" ht="15" hidden="false" customHeight="false" outlineLevel="0" collapsed="false">
      <c r="A43" s="29" t="n">
        <v>42151</v>
      </c>
      <c r="B43" s="20" t="s">
        <v>61</v>
      </c>
      <c r="C43" s="20"/>
      <c r="D43" s="21"/>
      <c r="E43" s="21"/>
      <c r="F43" s="34"/>
      <c r="G43" s="35"/>
      <c r="H43" s="21" t="n">
        <f aca="false">SUM(E43:G43)+H42</f>
        <v>-1538.8</v>
      </c>
      <c r="I43" s="22"/>
      <c r="K43" s="29"/>
    </row>
    <row r="44" customFormat="false" ht="15" hidden="false" customHeight="false" outlineLevel="0" collapsed="false">
      <c r="A44" s="29" t="n">
        <v>42151</v>
      </c>
      <c r="B44" s="20" t="s">
        <v>62</v>
      </c>
      <c r="C44" s="20"/>
      <c r="D44" s="21"/>
      <c r="E44" s="21"/>
      <c r="F44" s="34"/>
      <c r="G44" s="35" t="n">
        <v>-320</v>
      </c>
      <c r="H44" s="21" t="n">
        <f aca="false">SUM(E44:G44)+H43</f>
        <v>-1858.8</v>
      </c>
      <c r="I44" s="22"/>
      <c r="K44" s="29"/>
    </row>
    <row r="45" customFormat="false" ht="15" hidden="false" customHeight="false" outlineLevel="0" collapsed="false">
      <c r="A45" s="29" t="n">
        <v>42156</v>
      </c>
      <c r="B45" s="20" t="s">
        <v>63</v>
      </c>
      <c r="C45" s="20"/>
      <c r="D45" s="21"/>
      <c r="E45" s="21"/>
      <c r="F45" s="34"/>
      <c r="G45" s="35" t="n">
        <v>-33.49</v>
      </c>
      <c r="H45" s="21" t="n">
        <f aca="false">SUM(E45:G45)+H44</f>
        <v>-1892.29</v>
      </c>
      <c r="I45" s="22"/>
      <c r="K45" s="29"/>
    </row>
    <row r="46" customFormat="false" ht="15" hidden="false" customHeight="false" outlineLevel="0" collapsed="false">
      <c r="A46" s="3" t="n">
        <v>42172</v>
      </c>
      <c r="B46" s="0" t="s">
        <v>64</v>
      </c>
      <c r="C46" s="20"/>
      <c r="D46" s="21"/>
      <c r="E46" s="21"/>
      <c r="F46" s="34"/>
      <c r="G46" s="35" t="n">
        <v>-33.49</v>
      </c>
      <c r="H46" s="21" t="n">
        <f aca="false">SUM(E46:G46)+H45</f>
        <v>-1925.78</v>
      </c>
      <c r="I46" s="22"/>
      <c r="K46" s="29"/>
    </row>
    <row r="47" customFormat="false" ht="15.75" hidden="false" customHeight="true" outlineLevel="0" collapsed="false">
      <c r="A47" s="29" t="n">
        <v>42153</v>
      </c>
      <c r="B47" s="20" t="s">
        <v>65</v>
      </c>
      <c r="C47" s="20"/>
      <c r="D47" s="21"/>
      <c r="E47" s="21"/>
      <c r="F47" s="34"/>
      <c r="G47" s="35" t="n">
        <v>-28</v>
      </c>
      <c r="H47" s="21" t="n">
        <f aca="false">SUM(E47:G47)+H46</f>
        <v>-1953.78</v>
      </c>
      <c r="I47" s="22"/>
      <c r="K47" s="29"/>
    </row>
    <row r="48" customFormat="false" ht="15.75" hidden="false" customHeight="true" outlineLevel="0" collapsed="false">
      <c r="A48" s="29" t="n">
        <v>42179</v>
      </c>
      <c r="B48" s="20" t="s">
        <v>66</v>
      </c>
      <c r="C48" s="20"/>
      <c r="D48" s="21"/>
      <c r="E48" s="21"/>
      <c r="F48" s="34"/>
      <c r="G48" s="35" t="n">
        <v>-300</v>
      </c>
      <c r="H48" s="21" t="n">
        <f aca="false">SUM(E48:G48)+H47</f>
        <v>-2253.78</v>
      </c>
      <c r="I48" s="22"/>
      <c r="K48" s="29"/>
    </row>
    <row r="49" customFormat="false" ht="15.75" hidden="false" customHeight="true" outlineLevel="0" collapsed="false">
      <c r="A49" s="29" t="n">
        <v>42187</v>
      </c>
      <c r="B49" s="20" t="s">
        <v>31</v>
      </c>
      <c r="C49" s="20"/>
      <c r="D49" s="21" t="n">
        <v>400</v>
      </c>
      <c r="E49" s="21" t="n">
        <v>400</v>
      </c>
      <c r="F49" s="34"/>
      <c r="G49" s="35"/>
      <c r="H49" s="21" t="n">
        <f aca="false">SUM(E49:G49)+H48</f>
        <v>-1853.78</v>
      </c>
      <c r="I49" s="22"/>
      <c r="K49" s="29"/>
    </row>
    <row r="50" customFormat="false" ht="15.75" hidden="false" customHeight="true" outlineLevel="0" collapsed="false">
      <c r="A50" s="29" t="n">
        <v>42221</v>
      </c>
      <c r="B50" s="20" t="s">
        <v>67</v>
      </c>
      <c r="C50" s="20"/>
      <c r="D50" s="21"/>
      <c r="E50" s="21"/>
      <c r="F50" s="34"/>
      <c r="G50" s="35" t="n">
        <v>-33.49</v>
      </c>
      <c r="H50" s="21" t="n">
        <f aca="false">SUM(E50:G50)+H49</f>
        <v>-1887.27</v>
      </c>
      <c r="I50" s="22"/>
      <c r="K50" s="29"/>
    </row>
    <row r="51" customFormat="false" ht="15.75" hidden="false" customHeight="true" outlineLevel="0" collapsed="false">
      <c r="A51" s="29" t="n">
        <v>42228</v>
      </c>
      <c r="B51" s="20" t="s">
        <v>68</v>
      </c>
      <c r="C51" s="20"/>
      <c r="D51" s="21"/>
      <c r="E51" s="21"/>
      <c r="F51" s="34"/>
      <c r="G51" s="35" t="n">
        <v>-310</v>
      </c>
      <c r="H51" s="21" t="n">
        <f aca="false">SUM(E51:G51)+H50</f>
        <v>-2197.27</v>
      </c>
      <c r="I51" s="22"/>
      <c r="K51" s="29"/>
    </row>
    <row r="52" customFormat="false" ht="15.75" hidden="false" customHeight="true" outlineLevel="0" collapsed="false">
      <c r="A52" s="29" t="n">
        <v>42228</v>
      </c>
      <c r="B52" s="20" t="s">
        <v>69</v>
      </c>
      <c r="C52" s="20"/>
      <c r="D52" s="21"/>
      <c r="E52" s="21"/>
      <c r="F52" s="34"/>
      <c r="G52" s="35" t="n">
        <v>-280</v>
      </c>
      <c r="H52" s="21" t="n">
        <f aca="false">SUM(E52:G52)+H51</f>
        <v>-2477.27</v>
      </c>
      <c r="I52" s="22"/>
      <c r="K52" s="29"/>
    </row>
    <row r="53" customFormat="false" ht="15.75" hidden="false" customHeight="true" outlineLevel="0" collapsed="false">
      <c r="A53" s="29" t="n">
        <v>42172</v>
      </c>
      <c r="B53" s="20" t="s">
        <v>70</v>
      </c>
      <c r="C53" s="20"/>
      <c r="D53" s="21"/>
      <c r="E53" s="21"/>
      <c r="F53" s="34"/>
      <c r="G53" s="35" t="n">
        <v>-46.01</v>
      </c>
      <c r="H53" s="21" t="n">
        <f aca="false">SUM(E53:G53)+H52</f>
        <v>-2523.28</v>
      </c>
      <c r="I53" s="22"/>
      <c r="K53" s="29"/>
    </row>
    <row r="54" customFormat="false" ht="15.75" hidden="false" customHeight="true" outlineLevel="0" collapsed="false">
      <c r="A54" s="29" t="n">
        <v>42195</v>
      </c>
      <c r="B54" s="20" t="s">
        <v>71</v>
      </c>
      <c r="C54" s="20"/>
      <c r="D54" s="21"/>
      <c r="E54" s="21"/>
      <c r="F54" s="34"/>
      <c r="G54" s="35" t="n">
        <v>-65</v>
      </c>
      <c r="H54" s="21" t="n">
        <f aca="false">SUM(E54:G54)+H53</f>
        <v>-2588.28</v>
      </c>
      <c r="I54" s="22"/>
      <c r="K54" s="29"/>
    </row>
    <row r="55" customFormat="false" ht="15.75" hidden="false" customHeight="true" outlineLevel="0" collapsed="false">
      <c r="A55" s="29" t="n">
        <v>42251</v>
      </c>
      <c r="B55" s="20" t="s">
        <v>72</v>
      </c>
      <c r="C55" s="20"/>
      <c r="D55" s="21"/>
      <c r="E55" s="21"/>
      <c r="F55" s="34"/>
      <c r="G55" s="35" t="n">
        <v>-240</v>
      </c>
      <c r="H55" s="21" t="n">
        <f aca="false">SUM(E55:G55)+H54</f>
        <v>-2828.28</v>
      </c>
      <c r="I55" s="22"/>
      <c r="K55" s="29"/>
    </row>
    <row r="56" customFormat="false" ht="15" hidden="false" customHeight="false" outlineLevel="0" collapsed="false">
      <c r="A56" s="3" t="n">
        <v>42248</v>
      </c>
      <c r="B56" s="0" t="s">
        <v>73</v>
      </c>
      <c r="D56" s="0"/>
      <c r="E56" s="0"/>
      <c r="F56" s="0"/>
      <c r="G56" s="17" t="n">
        <v>-33.49</v>
      </c>
      <c r="H56" s="21" t="n">
        <f aca="false">SUM(E56:G56)+H55</f>
        <v>-2861.77</v>
      </c>
      <c r="I56" s="0"/>
    </row>
    <row r="57" customFormat="false" ht="15" hidden="false" customHeight="false" outlineLevel="0" collapsed="false">
      <c r="A57" s="3" t="n">
        <v>42256</v>
      </c>
      <c r="B57" s="0" t="s">
        <v>31</v>
      </c>
      <c r="D57" s="38" t="n">
        <v>450</v>
      </c>
      <c r="E57" s="38" t="n">
        <v>300</v>
      </c>
      <c r="F57" s="0"/>
      <c r="G57" s="17" t="n">
        <f aca="false">D57-E57</f>
        <v>150</v>
      </c>
      <c r="H57" s="21" t="n">
        <f aca="false">SUM(E57:G57)+H56</f>
        <v>-2411.77</v>
      </c>
      <c r="I57" s="0"/>
    </row>
    <row r="58" customFormat="false" ht="15" hidden="false" customHeight="false" outlineLevel="0" collapsed="false">
      <c r="A58" s="3" t="n">
        <v>42278</v>
      </c>
      <c r="B58" s="0" t="s">
        <v>74</v>
      </c>
      <c r="D58" s="38"/>
      <c r="E58" s="38"/>
      <c r="F58" s="0"/>
      <c r="G58" s="17" t="n">
        <v>-33.49</v>
      </c>
      <c r="H58" s="21" t="n">
        <f aca="false">SUM(E58:G58)+H57</f>
        <v>-2445.26</v>
      </c>
      <c r="I58" s="0"/>
    </row>
    <row r="59" customFormat="false" ht="15" hidden="false" customHeight="false" outlineLevel="0" collapsed="false">
      <c r="A59" s="3" t="n">
        <v>42278</v>
      </c>
      <c r="B59" s="0" t="s">
        <v>75</v>
      </c>
      <c r="D59" s="38"/>
      <c r="E59" s="38"/>
      <c r="F59" s="0"/>
      <c r="G59" s="17" t="n">
        <v>-580</v>
      </c>
      <c r="H59" s="21" t="n">
        <f aca="false">SUM(E59:G59)+H58</f>
        <v>-3025.26</v>
      </c>
      <c r="I59" s="0"/>
    </row>
    <row r="60" customFormat="false" ht="15" hidden="false" customHeight="false" outlineLevel="0" collapsed="false">
      <c r="A60" s="3" t="s">
        <v>76</v>
      </c>
      <c r="B60" s="0" t="s">
        <v>77</v>
      </c>
      <c r="D60" s="38"/>
      <c r="E60" s="38"/>
      <c r="F60" s="0"/>
      <c r="G60" s="17" t="n">
        <v>-42.58</v>
      </c>
      <c r="H60" s="21" t="n">
        <f aca="false">SUM(E60:G60)+H59</f>
        <v>-3067.84</v>
      </c>
      <c r="I60" s="0"/>
    </row>
    <row r="61" customFormat="false" ht="15" hidden="false" customHeight="false" outlineLevel="0" collapsed="false">
      <c r="A61" s="3" t="n">
        <v>42309</v>
      </c>
      <c r="B61" s="0" t="s">
        <v>78</v>
      </c>
      <c r="D61" s="38"/>
      <c r="E61" s="38"/>
      <c r="F61" s="0"/>
      <c r="G61" s="17" t="n">
        <v>-33.49</v>
      </c>
      <c r="H61" s="21" t="n">
        <f aca="false">H60+G61</f>
        <v>-3101.33</v>
      </c>
      <c r="I61" s="0"/>
    </row>
    <row r="62" customFormat="false" ht="15" hidden="false" customHeight="false" outlineLevel="0" collapsed="false">
      <c r="A62" s="3" t="n">
        <v>42309</v>
      </c>
      <c r="B62" s="0" t="s">
        <v>79</v>
      </c>
      <c r="D62" s="38"/>
      <c r="E62" s="38"/>
      <c r="F62" s="0"/>
      <c r="G62" s="17" t="n">
        <v>-670</v>
      </c>
      <c r="H62" s="21" t="n">
        <f aca="false">H61+G62</f>
        <v>-3771.33</v>
      </c>
      <c r="I62" s="0"/>
    </row>
    <row r="63" customFormat="false" ht="15" hidden="false" customHeight="false" outlineLevel="0" collapsed="false">
      <c r="A63" s="3" t="n">
        <v>42344</v>
      </c>
      <c r="B63" s="0" t="s">
        <v>80</v>
      </c>
      <c r="D63" s="38"/>
      <c r="E63" s="38"/>
      <c r="F63" s="0"/>
      <c r="G63" s="17" t="n">
        <v>-33.49</v>
      </c>
      <c r="H63" s="21" t="n">
        <f aca="false">H62+G63</f>
        <v>-3804.82</v>
      </c>
      <c r="I63" s="0"/>
    </row>
    <row r="64" customFormat="false" ht="15" hidden="false" customHeight="false" outlineLevel="0" collapsed="false">
      <c r="A64" s="3" t="n">
        <v>42356</v>
      </c>
      <c r="B64" s="0" t="s">
        <v>81</v>
      </c>
      <c r="D64" s="38"/>
      <c r="E64" s="38"/>
      <c r="F64" s="0"/>
      <c r="G64" s="17" t="n">
        <v>-39.53</v>
      </c>
      <c r="H64" s="21" t="n">
        <f aca="false">H63+G64</f>
        <v>-3844.35</v>
      </c>
      <c r="I64" s="0"/>
    </row>
    <row r="65" customFormat="false" ht="15" hidden="false" customHeight="false" outlineLevel="0" collapsed="false">
      <c r="A65" s="3" t="n">
        <v>42374</v>
      </c>
      <c r="B65" s="0" t="s">
        <v>82</v>
      </c>
      <c r="D65" s="38"/>
      <c r="E65" s="38" t="n">
        <v>-280</v>
      </c>
      <c r="F65" s="0"/>
      <c r="G65" s="17" t="n">
        <v>0</v>
      </c>
      <c r="H65" s="21" t="n">
        <f aca="false">H64+G65+E65</f>
        <v>-4124.35</v>
      </c>
      <c r="I65" s="0"/>
    </row>
    <row r="66" customFormat="false" ht="15" hidden="false" customHeight="false" outlineLevel="0" collapsed="false">
      <c r="A66" s="3" t="n">
        <v>42388</v>
      </c>
      <c r="B66" s="0" t="s">
        <v>31</v>
      </c>
      <c r="D66" s="38"/>
      <c r="E66" s="38"/>
      <c r="F66" s="0"/>
      <c r="G66" s="17" t="n">
        <v>200</v>
      </c>
      <c r="H66" s="21" t="n">
        <f aca="false">H65+G66+E66</f>
        <v>-3924.35</v>
      </c>
      <c r="I66" s="0"/>
    </row>
    <row r="67" customFormat="false" ht="15" hidden="false" customHeight="false" outlineLevel="0" collapsed="false">
      <c r="A67" s="3" t="n">
        <v>42406</v>
      </c>
      <c r="B67" s="0" t="s">
        <v>31</v>
      </c>
      <c r="D67" s="38"/>
      <c r="E67" s="38"/>
      <c r="F67" s="0"/>
      <c r="G67" s="17" t="n">
        <v>100</v>
      </c>
      <c r="H67" s="21" t="n">
        <f aca="false">H66+G67+E67</f>
        <v>-3824.35</v>
      </c>
      <c r="I67" s="0"/>
    </row>
    <row r="68" customFormat="false" ht="15.75" hidden="false" customHeight="true" outlineLevel="0" collapsed="false">
      <c r="A68" s="29" t="n">
        <v>42406</v>
      </c>
      <c r="B68" s="20" t="s">
        <v>83</v>
      </c>
      <c r="C68" s="20"/>
      <c r="D68" s="21"/>
      <c r="E68" s="21" t="n">
        <v>-330</v>
      </c>
      <c r="F68" s="34"/>
      <c r="G68" s="35"/>
      <c r="H68" s="21" t="n">
        <f aca="false">H67+G68+E68</f>
        <v>-4154.35</v>
      </c>
      <c r="I68" s="22"/>
      <c r="K68" s="29"/>
    </row>
    <row r="69" customFormat="false" ht="15.75" hidden="false" customHeight="true" outlineLevel="0" collapsed="false">
      <c r="A69" s="29" t="n">
        <v>42415</v>
      </c>
      <c r="B69" s="20" t="s">
        <v>84</v>
      </c>
      <c r="C69" s="20"/>
      <c r="D69" s="21"/>
      <c r="E69" s="21"/>
      <c r="F69" s="34"/>
      <c r="G69" s="35" t="n">
        <v>-102.47</v>
      </c>
      <c r="H69" s="21" t="n">
        <f aca="false">H68+G69+E69</f>
        <v>-4256.82</v>
      </c>
      <c r="I69" s="22"/>
      <c r="K69" s="29"/>
    </row>
    <row r="70" customFormat="false" ht="15.75" hidden="false" customHeight="true" outlineLevel="0" collapsed="false">
      <c r="A70" s="29" t="n">
        <v>42423</v>
      </c>
      <c r="B70" s="20" t="s">
        <v>85</v>
      </c>
      <c r="C70" s="20"/>
      <c r="D70" s="21"/>
      <c r="E70" s="21" t="n">
        <v>-230</v>
      </c>
      <c r="F70" s="34"/>
      <c r="G70" s="35"/>
      <c r="H70" s="21" t="n">
        <f aca="false">H69+G70+E70</f>
        <v>-4486.82</v>
      </c>
      <c r="I70" s="22"/>
      <c r="K70" s="29"/>
    </row>
    <row r="71" customFormat="false" ht="15.75" hidden="false" customHeight="true" outlineLevel="0" collapsed="false">
      <c r="A71" s="29" t="n">
        <v>42425</v>
      </c>
      <c r="B71" s="20" t="s">
        <v>86</v>
      </c>
      <c r="C71" s="20"/>
      <c r="D71" s="21"/>
      <c r="E71" s="21"/>
      <c r="F71" s="34"/>
      <c r="G71" s="35" t="n">
        <v>-50.85</v>
      </c>
      <c r="H71" s="21" t="n">
        <f aca="false">H70+G71+E71</f>
        <v>-4537.67</v>
      </c>
      <c r="I71" s="22"/>
      <c r="K71" s="29"/>
    </row>
    <row r="72" customFormat="false" ht="15.75" hidden="false" customHeight="true" outlineLevel="0" collapsed="false">
      <c r="A72" s="29" t="n">
        <v>42373</v>
      </c>
      <c r="B72" s="20" t="s">
        <v>31</v>
      </c>
      <c r="C72" s="20"/>
      <c r="D72" s="21" t="n">
        <v>400</v>
      </c>
      <c r="E72" s="21"/>
      <c r="F72" s="34"/>
      <c r="G72" s="35" t="n">
        <v>400</v>
      </c>
      <c r="H72" s="21" t="n">
        <f aca="false">H71+G72+E72</f>
        <v>-4137.67</v>
      </c>
      <c r="I72" s="22"/>
      <c r="K72" s="29"/>
    </row>
    <row r="73" customFormat="false" ht="15.75" hidden="false" customHeight="true" outlineLevel="0" collapsed="false">
      <c r="A73" s="29" t="n">
        <v>42373</v>
      </c>
      <c r="B73" s="20" t="s">
        <v>87</v>
      </c>
      <c r="C73" s="20"/>
      <c r="D73" s="21"/>
      <c r="E73" s="21" t="n">
        <f aca="false">-10*32</f>
        <v>-320</v>
      </c>
      <c r="F73" s="34"/>
      <c r="G73" s="35"/>
      <c r="H73" s="21" t="n">
        <f aca="false">H72+G73+E73</f>
        <v>-4457.67</v>
      </c>
      <c r="I73" s="22"/>
      <c r="K73" s="29"/>
    </row>
    <row r="74" customFormat="false" ht="15.75" hidden="false" customHeight="true" outlineLevel="0" collapsed="false">
      <c r="A74" s="29" t="n">
        <v>42427</v>
      </c>
      <c r="B74" s="20" t="s">
        <v>88</v>
      </c>
      <c r="C74" s="20"/>
      <c r="D74" s="21"/>
      <c r="E74" s="21"/>
      <c r="F74" s="34"/>
      <c r="G74" s="35" t="n">
        <v>-35.49</v>
      </c>
      <c r="H74" s="21" t="n">
        <f aca="false">H73+G74+E74</f>
        <v>-4493.16</v>
      </c>
      <c r="I74" s="22"/>
      <c r="K74" s="29"/>
    </row>
    <row r="75" customFormat="false" ht="15.75" hidden="false" customHeight="true" outlineLevel="0" collapsed="false">
      <c r="A75" s="29" t="n">
        <v>42458</v>
      </c>
      <c r="B75" s="20" t="s">
        <v>89</v>
      </c>
      <c r="C75" s="20"/>
      <c r="D75" s="21"/>
      <c r="E75" s="21"/>
      <c r="F75" s="34"/>
      <c r="G75" s="35" t="n">
        <v>-36.99</v>
      </c>
      <c r="H75" s="21" t="n">
        <f aca="false">H74+G75+E75</f>
        <v>-4530.15</v>
      </c>
      <c r="I75" s="22"/>
      <c r="K75" s="29"/>
    </row>
    <row r="76" customFormat="false" ht="15.75" hidden="false" customHeight="true" outlineLevel="0" collapsed="false">
      <c r="A76" s="29" t="n">
        <v>42487</v>
      </c>
      <c r="B76" s="20" t="s">
        <v>90</v>
      </c>
      <c r="C76" s="20"/>
      <c r="D76" s="21"/>
      <c r="E76" s="21"/>
      <c r="F76" s="34"/>
      <c r="G76" s="35" t="n">
        <v>-46.62</v>
      </c>
      <c r="H76" s="21" t="n">
        <f aca="false">H75+G76+E76</f>
        <v>-4576.77</v>
      </c>
      <c r="I76" s="22"/>
      <c r="K76" s="29"/>
    </row>
    <row r="77" customFormat="false" ht="15.75" hidden="false" customHeight="true" outlineLevel="0" collapsed="false">
      <c r="A77" s="29" t="n">
        <v>42488</v>
      </c>
      <c r="B77" s="20" t="s">
        <v>91</v>
      </c>
      <c r="C77" s="20"/>
      <c r="D77" s="21"/>
      <c r="E77" s="21"/>
      <c r="F77" s="34"/>
      <c r="G77" s="35" t="n">
        <v>-36.99</v>
      </c>
      <c r="H77" s="21" t="n">
        <f aca="false">H76+G77+E77</f>
        <v>-4613.76</v>
      </c>
      <c r="I77" s="22"/>
      <c r="K77" s="29"/>
    </row>
    <row r="78" customFormat="false" ht="15.75" hidden="false" customHeight="true" outlineLevel="0" collapsed="false">
      <c r="A78" s="29" t="n">
        <v>42503</v>
      </c>
      <c r="B78" s="20" t="s">
        <v>92</v>
      </c>
      <c r="C78" s="20"/>
      <c r="D78" s="21"/>
      <c r="E78" s="21"/>
      <c r="F78" s="34"/>
      <c r="G78" s="35" t="n">
        <v>-420</v>
      </c>
      <c r="H78" s="21" t="n">
        <f aca="false">H77+G78+E78</f>
        <v>-5033.76</v>
      </c>
      <c r="I78" s="22"/>
      <c r="K78" s="29"/>
    </row>
    <row r="79" customFormat="false" ht="15.75" hidden="false" customHeight="true" outlineLevel="0" collapsed="false">
      <c r="A79" s="29" t="n">
        <v>42503</v>
      </c>
      <c r="B79" s="20" t="s">
        <v>93</v>
      </c>
      <c r="C79" s="20"/>
      <c r="D79" s="21"/>
      <c r="E79" s="21"/>
      <c r="F79" s="34"/>
      <c r="G79" s="35" t="n">
        <v>-70</v>
      </c>
      <c r="H79" s="21" t="n">
        <f aca="false">H78+G79+E79</f>
        <v>-5103.76</v>
      </c>
      <c r="I79" s="22"/>
      <c r="K79" s="29"/>
    </row>
    <row r="80" customFormat="false" ht="15.75" hidden="false" customHeight="true" outlineLevel="0" collapsed="false">
      <c r="A80" s="39" t="s">
        <v>94</v>
      </c>
      <c r="B80" s="20" t="s">
        <v>95</v>
      </c>
      <c r="C80" s="20"/>
      <c r="D80" s="21"/>
      <c r="E80" s="21"/>
      <c r="F80" s="34"/>
      <c r="G80" s="35" t="n">
        <v>-38.38</v>
      </c>
      <c r="H80" s="21" t="n">
        <f aca="false">H79+G80+E80</f>
        <v>-5142.14</v>
      </c>
      <c r="I80" s="22"/>
      <c r="K80" s="29"/>
    </row>
    <row r="81" customFormat="false" ht="15.75" hidden="false" customHeight="true" outlineLevel="0" collapsed="false">
      <c r="A81" s="39" t="n">
        <v>42550</v>
      </c>
      <c r="B81" s="20" t="s">
        <v>96</v>
      </c>
      <c r="C81" s="20"/>
      <c r="D81" s="21"/>
      <c r="E81" s="21"/>
      <c r="F81" s="34"/>
      <c r="G81" s="35" t="n">
        <v>-480</v>
      </c>
      <c r="H81" s="21" t="n">
        <f aca="false">H80+G81+E81</f>
        <v>-5622.14</v>
      </c>
      <c r="I81" s="22"/>
      <c r="K81" s="29"/>
    </row>
    <row r="82" customFormat="false" ht="15.75" hidden="false" customHeight="true" outlineLevel="0" collapsed="false">
      <c r="A82" s="29" t="n">
        <v>42503</v>
      </c>
      <c r="B82" s="20" t="s">
        <v>97</v>
      </c>
      <c r="C82" s="20"/>
      <c r="D82" s="21"/>
      <c r="E82" s="21"/>
      <c r="F82" s="34"/>
      <c r="G82" s="35" t="n">
        <v>0</v>
      </c>
      <c r="H82" s="21" t="n">
        <f aca="false">H81+G82+E82</f>
        <v>-5622.14</v>
      </c>
      <c r="I82" s="22"/>
      <c r="K82" s="29"/>
    </row>
    <row r="83" customFormat="false" ht="15.75" hidden="false" customHeight="true" outlineLevel="0" collapsed="false">
      <c r="A83" s="29" t="n">
        <v>42556</v>
      </c>
      <c r="B83" s="20" t="s">
        <v>31</v>
      </c>
      <c r="C83" s="20"/>
      <c r="D83" s="21" t="n">
        <v>300</v>
      </c>
      <c r="E83" s="21" t="n">
        <v>300</v>
      </c>
      <c r="F83" s="34"/>
      <c r="G83" s="35"/>
      <c r="H83" s="21" t="n">
        <f aca="false">H82+G83+E83</f>
        <v>-5322.14</v>
      </c>
      <c r="I83" s="22"/>
      <c r="K83" s="29"/>
    </row>
    <row r="84" customFormat="false" ht="15.75" hidden="false" customHeight="true" outlineLevel="0" collapsed="false">
      <c r="A84" s="29" t="n">
        <v>42376</v>
      </c>
      <c r="B84" s="20" t="s">
        <v>98</v>
      </c>
      <c r="C84" s="20"/>
      <c r="D84" s="21"/>
      <c r="E84" s="21"/>
      <c r="F84" s="34"/>
      <c r="G84" s="35" t="n">
        <v>-36.99</v>
      </c>
      <c r="H84" s="21" t="n">
        <f aca="false">H83+G84+E84</f>
        <v>-5359.13</v>
      </c>
      <c r="I84" s="22"/>
      <c r="K84" s="29"/>
    </row>
    <row r="85" customFormat="false" ht="15.75" hidden="false" customHeight="true" outlineLevel="0" collapsed="false">
      <c r="A85" s="29" t="n">
        <v>42582</v>
      </c>
      <c r="B85" s="20" t="s">
        <v>99</v>
      </c>
      <c r="C85" s="20"/>
      <c r="D85" s="21"/>
      <c r="E85" s="21"/>
      <c r="F85" s="34"/>
      <c r="G85" s="35" t="n">
        <v>-310</v>
      </c>
      <c r="H85" s="21" t="n">
        <f aca="false">H84+G85+E85</f>
        <v>-5669.13</v>
      </c>
      <c r="I85" s="22"/>
      <c r="K85" s="29"/>
    </row>
    <row r="86" customFormat="false" ht="15.75" hidden="false" customHeight="true" outlineLevel="0" collapsed="false">
      <c r="A86" s="29" t="n">
        <v>42377</v>
      </c>
      <c r="B86" s="20" t="s">
        <v>100</v>
      </c>
      <c r="C86" s="20"/>
      <c r="D86" s="21"/>
      <c r="E86" s="21"/>
      <c r="F86" s="34"/>
      <c r="G86" s="35" t="n">
        <v>-36.99</v>
      </c>
      <c r="H86" s="21" t="n">
        <f aca="false">H85+G86+E86</f>
        <v>-5706.12</v>
      </c>
      <c r="I86" s="22"/>
      <c r="K86" s="29"/>
    </row>
    <row r="87" customFormat="false" ht="15.75" hidden="false" customHeight="true" outlineLevel="0" collapsed="false">
      <c r="A87" s="29" t="n">
        <v>42498</v>
      </c>
      <c r="B87" s="20" t="s">
        <v>31</v>
      </c>
      <c r="C87" s="20"/>
      <c r="D87" s="21" t="n">
        <v>350</v>
      </c>
      <c r="E87" s="21" t="n">
        <v>300</v>
      </c>
      <c r="F87" s="34"/>
      <c r="G87" s="35" t="n">
        <v>50</v>
      </c>
      <c r="H87" s="21" t="n">
        <f aca="false">H86+G87+E87</f>
        <v>-5356.12</v>
      </c>
      <c r="I87" s="22"/>
      <c r="K87" s="29"/>
    </row>
    <row r="88" customFormat="false" ht="15.75" hidden="false" customHeight="true" outlineLevel="0" collapsed="false">
      <c r="A88" s="29" t="s">
        <v>101</v>
      </c>
      <c r="B88" s="20" t="s">
        <v>102</v>
      </c>
      <c r="C88" s="20"/>
      <c r="D88" s="21"/>
      <c r="E88" s="21"/>
      <c r="F88" s="34"/>
      <c r="G88" s="35" t="n">
        <v>-30.93</v>
      </c>
      <c r="H88" s="21" t="n">
        <f aca="false">H87+G88+E88</f>
        <v>-5387.05</v>
      </c>
      <c r="I88" s="22"/>
      <c r="K88" s="29"/>
    </row>
    <row r="89" customFormat="false" ht="15.75" hidden="false" customHeight="true" outlineLevel="0" collapsed="false">
      <c r="A89" s="29" t="s">
        <v>101</v>
      </c>
      <c r="B89" s="20" t="s">
        <v>103</v>
      </c>
      <c r="C89" s="20"/>
      <c r="D89" s="21" t="n">
        <v>-310</v>
      </c>
      <c r="E89" s="21" t="n">
        <v>-310</v>
      </c>
      <c r="F89" s="34"/>
      <c r="G89" s="40" t="n">
        <v>-310</v>
      </c>
      <c r="H89" s="21" t="n">
        <f aca="false">H88+G89+E89</f>
        <v>-6007.05</v>
      </c>
      <c r="I89" s="22"/>
      <c r="K89" s="29"/>
    </row>
    <row r="90" customFormat="false" ht="15.75" hidden="false" customHeight="true" outlineLevel="0" collapsed="false">
      <c r="A90" s="29" t="n">
        <v>42438</v>
      </c>
      <c r="B90" s="20" t="s">
        <v>104</v>
      </c>
      <c r="C90" s="20"/>
      <c r="D90" s="21"/>
      <c r="E90" s="21"/>
      <c r="F90" s="34"/>
      <c r="G90" s="35" t="n">
        <v>-36.99</v>
      </c>
      <c r="H90" s="21" t="n">
        <f aca="false">H89+G90</f>
        <v>-6044.04</v>
      </c>
      <c r="I90" s="22"/>
      <c r="K90" s="29"/>
    </row>
    <row r="91" customFormat="false" ht="15.75" hidden="false" customHeight="true" outlineLevel="0" collapsed="false">
      <c r="A91" s="29" t="n">
        <v>42627</v>
      </c>
      <c r="B91" s="20" t="s">
        <v>31</v>
      </c>
      <c r="C91" s="20"/>
      <c r="D91" s="21"/>
      <c r="E91" s="21" t="n">
        <v>300</v>
      </c>
      <c r="F91" s="34"/>
      <c r="G91" s="40"/>
      <c r="H91" s="21" t="n">
        <f aca="false">H90+G91+E91</f>
        <v>-5744.04</v>
      </c>
      <c r="I91" s="22"/>
      <c r="K91" s="29"/>
    </row>
    <row r="92" customFormat="false" ht="15.75" hidden="false" customHeight="true" outlineLevel="0" collapsed="false">
      <c r="A92" s="29" t="n">
        <v>42644</v>
      </c>
      <c r="B92" s="20" t="s">
        <v>105</v>
      </c>
      <c r="C92" s="20"/>
      <c r="D92" s="21"/>
      <c r="E92" s="21" t="n">
        <v>-300</v>
      </c>
      <c r="F92" s="34"/>
      <c r="G92" s="35"/>
      <c r="H92" s="21" t="n">
        <f aca="false">H91+G92+E92</f>
        <v>-6044.04</v>
      </c>
      <c r="I92" s="22"/>
      <c r="K92" s="29"/>
    </row>
    <row r="93" customFormat="false" ht="15.75" hidden="false" customHeight="true" outlineLevel="0" collapsed="false">
      <c r="A93" s="29" t="n">
        <v>42648</v>
      </c>
      <c r="B93" s="20" t="s">
        <v>31</v>
      </c>
      <c r="C93" s="20"/>
      <c r="D93" s="21" t="n">
        <v>300</v>
      </c>
      <c r="E93" s="21" t="n">
        <v>300</v>
      </c>
      <c r="F93" s="34"/>
      <c r="G93" s="35"/>
      <c r="H93" s="21" t="n">
        <f aca="false">H92+G93+E93</f>
        <v>-5744.04</v>
      </c>
      <c r="I93" s="22"/>
      <c r="K93" s="29"/>
    </row>
    <row r="94" customFormat="false" ht="15.75" hidden="false" customHeight="true" outlineLevel="0" collapsed="false">
      <c r="A94" s="29" t="n">
        <v>42649</v>
      </c>
      <c r="B94" s="20" t="s">
        <v>106</v>
      </c>
      <c r="C94" s="20"/>
      <c r="D94" s="21" t="n">
        <v>-270</v>
      </c>
      <c r="E94" s="21"/>
      <c r="F94" s="34"/>
      <c r="G94" s="35" t="n">
        <v>-270</v>
      </c>
      <c r="H94" s="21" t="n">
        <f aca="false">H93+G94+E94</f>
        <v>-6014.04</v>
      </c>
      <c r="I94" s="22"/>
      <c r="K94" s="29"/>
    </row>
    <row r="95" customFormat="false" ht="15.75" hidden="false" customHeight="true" outlineLevel="0" collapsed="false">
      <c r="A95" s="29" t="n">
        <v>42674</v>
      </c>
      <c r="B95" s="20" t="s">
        <v>107</v>
      </c>
      <c r="C95" s="20"/>
      <c r="D95" s="21" t="n">
        <v>-310</v>
      </c>
      <c r="E95" s="21" t="n">
        <v>-310</v>
      </c>
      <c r="F95" s="34"/>
      <c r="G95" s="35"/>
      <c r="H95" s="21" t="n">
        <f aca="false">H94+G95+E95</f>
        <v>-6324.04</v>
      </c>
      <c r="I95" s="22"/>
      <c r="K95" s="29"/>
    </row>
    <row r="96" customFormat="false" ht="15.75" hidden="false" customHeight="true" outlineLevel="0" collapsed="false">
      <c r="A96" s="29" t="n">
        <v>42669</v>
      </c>
      <c r="B96" s="20" t="s">
        <v>108</v>
      </c>
      <c r="C96" s="20"/>
      <c r="D96" s="21"/>
      <c r="E96" s="21"/>
      <c r="F96" s="34"/>
      <c r="G96" s="35" t="n">
        <v>-43.99</v>
      </c>
      <c r="H96" s="21" t="n">
        <f aca="false">H95+G96+E96</f>
        <v>-6368.03</v>
      </c>
      <c r="I96" s="22"/>
      <c r="K96" s="29"/>
    </row>
    <row r="97" customFormat="false" ht="13.8" hidden="false" customHeight="false" outlineLevel="0" collapsed="false">
      <c r="A97" s="41"/>
      <c r="B97" s="20"/>
      <c r="C97" s="20"/>
      <c r="D97" s="42" t="n">
        <f aca="false">SUM(D3:D12)</f>
        <v>0</v>
      </c>
      <c r="E97" s="42"/>
      <c r="F97" s="42" t="n">
        <f aca="false">SUM(F3:F12)</f>
        <v>0</v>
      </c>
      <c r="G97" s="42"/>
      <c r="H97" s="21" t="n">
        <f aca="false">H96</f>
        <v>-6368.03</v>
      </c>
      <c r="I97" s="22"/>
      <c r="K97" s="29"/>
    </row>
    <row r="98" customFormat="false" ht="13.8" hidden="false" customHeight="false" outlineLevel="0" collapsed="false">
      <c r="A98" s="41"/>
      <c r="B98" s="20"/>
      <c r="C98" s="20"/>
      <c r="D98" s="42"/>
      <c r="E98" s="42"/>
      <c r="F98" s="42"/>
      <c r="G98" s="42"/>
      <c r="H98" s="42"/>
      <c r="I98" s="22"/>
      <c r="K98" s="29"/>
    </row>
    <row r="99" customFormat="false" ht="15" hidden="false" customHeight="false" outlineLevel="0" collapsed="false">
      <c r="A99" s="19" t="s">
        <v>109</v>
      </c>
      <c r="B99" s="20"/>
      <c r="C99" s="20"/>
      <c r="D99" s="21"/>
      <c r="E99" s="21"/>
      <c r="F99" s="21"/>
      <c r="G99" s="21"/>
      <c r="H99" s="21"/>
      <c r="I99" s="22"/>
    </row>
    <row r="100" customFormat="false" ht="14.9" hidden="false" customHeight="false" outlineLevel="0" collapsed="false">
      <c r="A100" s="41" t="n">
        <v>1</v>
      </c>
      <c r="B100" s="24" t="s">
        <v>110</v>
      </c>
      <c r="C100" s="20"/>
      <c r="D100" s="21"/>
      <c r="E100" s="21"/>
      <c r="F100" s="21"/>
      <c r="G100" s="21"/>
      <c r="H100" s="21"/>
      <c r="I100" s="0"/>
      <c r="K100" s="29" t="n">
        <v>42072</v>
      </c>
    </row>
    <row r="101" s="44" customFormat="true" ht="30" hidden="false" customHeight="false" outlineLevel="0" collapsed="false">
      <c r="A101" s="41" t="n">
        <v>2</v>
      </c>
      <c r="B101" s="24" t="s">
        <v>111</v>
      </c>
      <c r="C101" s="24"/>
      <c r="D101" s="43"/>
      <c r="E101" s="43"/>
      <c r="F101" s="21"/>
      <c r="G101" s="21"/>
      <c r="H101" s="21"/>
      <c r="J101" s="20"/>
      <c r="K101" s="29" t="n">
        <v>42101</v>
      </c>
      <c r="L101" s="44" t="n">
        <f aca="false">K101-K100</f>
        <v>29</v>
      </c>
    </row>
    <row r="102" s="20" customFormat="true" ht="45" hidden="false" customHeight="false" outlineLevel="0" collapsed="false">
      <c r="A102" s="41" t="n">
        <v>3</v>
      </c>
      <c r="B102" s="24" t="s">
        <v>112</v>
      </c>
      <c r="C102" s="24"/>
      <c r="D102" s="45"/>
      <c r="E102" s="45"/>
      <c r="F102" s="21"/>
      <c r="G102" s="21"/>
      <c r="H102" s="21"/>
      <c r="I102" s="22"/>
      <c r="J102" s="24"/>
    </row>
    <row r="103" customFormat="false" ht="30" hidden="false" customHeight="false" outlineLevel="0" collapsed="false">
      <c r="A103" s="46" t="n">
        <v>4</v>
      </c>
      <c r="B103" s="24" t="s">
        <v>113</v>
      </c>
      <c r="C103" s="24"/>
      <c r="D103" s="45"/>
      <c r="E103" s="45"/>
      <c r="F103" s="45"/>
      <c r="G103" s="45"/>
      <c r="H103" s="45"/>
      <c r="I103" s="22"/>
      <c r="J103" s="24"/>
    </row>
    <row r="104" customFormat="false" ht="15" hidden="false" customHeight="false" outlineLevel="0" collapsed="false">
      <c r="A104" s="47" t="n">
        <v>5</v>
      </c>
      <c r="B104" s="20" t="s">
        <v>114</v>
      </c>
      <c r="D104" s="29"/>
      <c r="E104" s="29"/>
      <c r="F104" s="48"/>
      <c r="G104" s="21"/>
      <c r="H104" s="21"/>
      <c r="I104" s="22"/>
      <c r="J104" s="24"/>
    </row>
    <row r="105" customFormat="false" ht="15" hidden="false" customHeight="false" outlineLevel="0" collapsed="false">
      <c r="A105" s="41" t="n">
        <v>6</v>
      </c>
      <c r="B105" s="24" t="s">
        <v>115</v>
      </c>
      <c r="C105" s="20"/>
      <c r="D105" s="29"/>
      <c r="E105" s="21"/>
      <c r="F105" s="21"/>
      <c r="G105" s="21"/>
      <c r="H105" s="21"/>
      <c r="J105" s="24"/>
      <c r="K105" s="20"/>
    </row>
    <row r="106" customFormat="false" ht="15" hidden="false" customHeight="false" outlineLevel="0" collapsed="false">
      <c r="A106" s="16" t="n">
        <v>7</v>
      </c>
      <c r="B106" s="0" t="s">
        <v>116</v>
      </c>
      <c r="D106" s="0"/>
      <c r="E106" s="0"/>
      <c r="F106" s="10" t="s">
        <v>117</v>
      </c>
      <c r="G106" s="49" t="s">
        <v>118</v>
      </c>
      <c r="H106" s="49" t="s">
        <v>119</v>
      </c>
    </row>
    <row r="107" customFormat="false" ht="15" hidden="false" customHeight="false" outlineLevel="0" collapsed="false">
      <c r="A107" s="0"/>
      <c r="D107" s="17" t="n">
        <v>-500</v>
      </c>
      <c r="E107" s="3" t="n">
        <v>42430</v>
      </c>
    </row>
    <row r="108" customFormat="false" ht="15" hidden="false" customHeight="false" outlineLevel="0" collapsed="false">
      <c r="A108" s="0"/>
      <c r="D108" s="17" t="n">
        <f aca="false">D107</f>
        <v>-500</v>
      </c>
      <c r="E108" s="3" t="n">
        <v>42461</v>
      </c>
    </row>
    <row r="109" customFormat="false" ht="15" hidden="false" customHeight="false" outlineLevel="0" collapsed="false">
      <c r="A109" s="0"/>
      <c r="D109" s="17" t="n">
        <f aca="false">D108</f>
        <v>-500</v>
      </c>
      <c r="E109" s="3" t="n">
        <v>42491</v>
      </c>
    </row>
    <row r="110" customFormat="false" ht="15" hidden="false" customHeight="false" outlineLevel="0" collapsed="false">
      <c r="A110" s="0"/>
      <c r="D110" s="17" t="n">
        <f aca="false">D109</f>
        <v>-500</v>
      </c>
      <c r="E110" s="3" t="n">
        <v>42522</v>
      </c>
    </row>
    <row r="111" customFormat="false" ht="15" hidden="false" customHeight="false" outlineLevel="0" collapsed="false">
      <c r="A111" s="0"/>
      <c r="D111" s="17" t="n">
        <f aca="false">D110</f>
        <v>-500</v>
      </c>
      <c r="E111" s="3" t="n">
        <v>42552</v>
      </c>
    </row>
    <row r="112" customFormat="false" ht="15" hidden="false" customHeight="false" outlineLevel="0" collapsed="false">
      <c r="A112" s="0"/>
      <c r="D112" s="17" t="n">
        <f aca="false">D111</f>
        <v>-500</v>
      </c>
      <c r="E112" s="3" t="n">
        <v>42583</v>
      </c>
    </row>
    <row r="113" customFormat="false" ht="15" hidden="false" customHeight="false" outlineLevel="0" collapsed="false">
      <c r="A113" s="0"/>
      <c r="D113" s="17" t="n">
        <v>-500</v>
      </c>
      <c r="E113" s="3" t="n">
        <v>42614</v>
      </c>
    </row>
    <row r="114" customFormat="false" ht="15" hidden="false" customHeight="false" outlineLevel="0" collapsed="false">
      <c r="A114" s="0"/>
      <c r="D114" s="17" t="n">
        <v>-500</v>
      </c>
      <c r="E114" s="3" t="n">
        <v>42644</v>
      </c>
    </row>
    <row r="115" customFormat="false" ht="15" hidden="false" customHeight="false" outlineLevel="0" collapsed="false">
      <c r="A115" s="0"/>
      <c r="D115" s="17" t="n">
        <v>-500</v>
      </c>
      <c r="E115" s="3" t="n">
        <v>42675</v>
      </c>
    </row>
    <row r="116" customFormat="false" ht="15" hidden="false" customHeight="false" outlineLevel="0" collapsed="false">
      <c r="A116" s="0"/>
      <c r="B116" s="0" t="s">
        <v>28</v>
      </c>
      <c r="D116" s="17" t="n">
        <v>-1000</v>
      </c>
      <c r="E116" s="50" t="n">
        <v>42825</v>
      </c>
    </row>
    <row r="117" customFormat="false" ht="15" hidden="false" customHeight="false" outlineLevel="0" collapsed="false">
      <c r="A117" s="0"/>
      <c r="D117" s="17" t="n">
        <f aca="false">SUM(D107:D115)&gt;H97</f>
        <v>1</v>
      </c>
      <c r="E117" s="17" t="s">
        <v>120</v>
      </c>
    </row>
    <row r="118" customFormat="false" ht="15" hidden="false" customHeight="false" outlineLevel="0" collapsed="false">
      <c r="A118" s="16" t="n">
        <v>8</v>
      </c>
      <c r="B118" s="0" t="s">
        <v>121</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E4"/>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4" activeCellId="0" sqref="B4"/>
    </sheetView>
  </sheetViews>
  <sheetFormatPr defaultRowHeight="15"/>
  <cols>
    <col collapsed="false" hidden="false" max="1" min="1" style="0" width="8.23469387755102"/>
    <col collapsed="false" hidden="false" max="2" min="2" style="0" width="40.6326530612245"/>
    <col collapsed="false" hidden="false" max="3" min="3" style="18" width="6.61224489795918"/>
    <col collapsed="false" hidden="false" max="4" min="4" style="18" width="10.8010204081633"/>
    <col collapsed="false" hidden="false" max="5" min="5" style="18" width="10.530612244898"/>
    <col collapsed="false" hidden="false" max="1025" min="6" style="0" width="8.36734693877551"/>
  </cols>
  <sheetData>
    <row r="1" s="8" customFormat="true" ht="52.5" hidden="false" customHeight="true" outlineLevel="0" collapsed="false">
      <c r="A1" s="8" t="s">
        <v>19</v>
      </c>
      <c r="B1" s="8" t="s">
        <v>122</v>
      </c>
      <c r="C1" s="51" t="s">
        <v>123</v>
      </c>
      <c r="D1" s="51" t="s">
        <v>124</v>
      </c>
      <c r="E1" s="51" t="s">
        <v>125</v>
      </c>
    </row>
    <row r="2" customFormat="false" ht="30" hidden="false" customHeight="false" outlineLevel="0" collapsed="false">
      <c r="A2" s="3" t="n">
        <v>41978</v>
      </c>
      <c r="B2" s="52" t="s">
        <v>126</v>
      </c>
      <c r="C2" s="18" t="n">
        <v>300</v>
      </c>
      <c r="E2" s="18" t="n">
        <f aca="false">C2</f>
        <v>300</v>
      </c>
    </row>
    <row r="3" customFormat="false" ht="15" hidden="false" customHeight="false" outlineLevel="0" collapsed="false">
      <c r="A3" s="3" t="n">
        <v>42195</v>
      </c>
      <c r="B3" s="0" t="s">
        <v>127</v>
      </c>
      <c r="C3" s="18" t="n">
        <v>65</v>
      </c>
      <c r="E3" s="18" t="n">
        <v>65</v>
      </c>
    </row>
    <row r="4" customFormat="false" ht="15" hidden="false" customHeight="false" outlineLevel="0" collapsed="false">
      <c r="A4" s="3" t="n">
        <v>42251</v>
      </c>
      <c r="B4" s="0" t="s">
        <v>126</v>
      </c>
      <c r="C4" s="18" t="n">
        <v>330</v>
      </c>
      <c r="E4" s="18" t="n">
        <v>330</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C3"/>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cols>
    <col collapsed="false" hidden="false" max="1" min="1" style="0" width="16.1989795918367"/>
    <col collapsed="false" hidden="false" max="2" min="2" style="0" width="10.2602040816327"/>
    <col collapsed="false" hidden="false" max="1025" min="3" style="0" width="8.36734693877551"/>
  </cols>
  <sheetData>
    <row r="1" s="44" customFormat="true" ht="15" hidden="false" customHeight="false" outlineLevel="0" collapsed="false">
      <c r="A1" s="53" t="s">
        <v>128</v>
      </c>
      <c r="B1" s="54" t="n">
        <v>300</v>
      </c>
      <c r="C1" s="53" t="s">
        <v>129</v>
      </c>
    </row>
    <row r="2" customFormat="false" ht="15" hidden="false" customHeight="false" outlineLevel="0" collapsed="false">
      <c r="A2" s="53" t="s">
        <v>130</v>
      </c>
      <c r="B2" s="55" t="n">
        <v>2030</v>
      </c>
      <c r="C2" s="53" t="s">
        <v>129</v>
      </c>
    </row>
    <row r="3" customFormat="false" ht="15" hidden="false" customHeight="false" outlineLevel="0" collapsed="false">
      <c r="A3" s="44" t="s">
        <v>131</v>
      </c>
      <c r="B3" s="56" t="n">
        <f aca="false">SUM(B1:B2)</f>
        <v>2330</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D8"/>
  <sheetViews>
    <sheetView windowProtection="false" showFormulas="false" showGridLines="true" showRowColHeaders="true" showZeros="true" rightToLeft="false" tabSelected="false" showOutlineSymbols="true" defaultGridColor="true" view="normal" topLeftCell="A2" colorId="64" zoomScale="100" zoomScaleNormal="100" zoomScalePageLayoutView="100" workbookViewId="0">
      <selection pane="topLeft" activeCell="A8" activeCellId="0" sqref="A8"/>
    </sheetView>
  </sheetViews>
  <sheetFormatPr defaultRowHeight="15"/>
  <cols>
    <col collapsed="false" hidden="false" max="1" min="1" style="0" width="15.2551020408163"/>
    <col collapsed="false" hidden="false" max="2" min="2" style="0" width="8.50510204081633"/>
    <col collapsed="false" hidden="false" max="4" min="3" style="0" width="8.10204081632653"/>
    <col collapsed="false" hidden="false" max="1025" min="5" style="0" width="8.36734693877551"/>
  </cols>
  <sheetData>
    <row r="1" customFormat="false" ht="15" hidden="false" customHeight="false" outlineLevel="0" collapsed="false">
      <c r="A1" s="0" t="s">
        <v>132</v>
      </c>
      <c r="B1" s="17" t="n">
        <v>0</v>
      </c>
      <c r="C1" s="3"/>
      <c r="D1" s="3"/>
    </row>
    <row r="2" customFormat="false" ht="15" hidden="false" customHeight="false" outlineLevel="0" collapsed="false">
      <c r="A2" s="0" t="s">
        <v>133</v>
      </c>
      <c r="B2" s="17"/>
      <c r="C2" s="3"/>
      <c r="D2" s="3"/>
    </row>
    <row r="3" customFormat="false" ht="15" hidden="false" customHeight="false" outlineLevel="0" collapsed="false">
      <c r="A3" s="0" t="s">
        <v>134</v>
      </c>
    </row>
    <row r="4" customFormat="false" ht="15" hidden="false" customHeight="false" outlineLevel="0" collapsed="false">
      <c r="A4" s="0" t="s">
        <v>135</v>
      </c>
      <c r="B4" s="0" t="s">
        <v>136</v>
      </c>
      <c r="C4" s="0" t="s">
        <v>137</v>
      </c>
    </row>
    <row r="5" customFormat="false" ht="15" hidden="false" customHeight="false" outlineLevel="0" collapsed="false">
      <c r="A5" s="3"/>
      <c r="B5" s="3"/>
    </row>
    <row r="6" customFormat="false" ht="15" hidden="false" customHeight="false" outlineLevel="0" collapsed="false">
      <c r="A6" s="3"/>
      <c r="B6" s="3"/>
    </row>
    <row r="7" customFormat="false" ht="15" hidden="false" customHeight="false" outlineLevel="0" collapsed="false">
      <c r="B7" s="3" t="n">
        <v>42583</v>
      </c>
    </row>
    <row r="8" customFormat="false" ht="15" hidden="false" customHeight="false" outlineLevel="0" collapsed="false">
      <c r="B8" s="3" t="n">
        <v>42613</v>
      </c>
      <c r="C8" s="0" t="n">
        <f aca="false">B8-B7+1</f>
        <v>31</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B6"/>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7" activeCellId="0" sqref="B7"/>
    </sheetView>
  </sheetViews>
  <sheetFormatPr defaultRowHeight="15"/>
  <cols>
    <col collapsed="false" hidden="false" max="1" min="1" style="0" width="8.36734693877551"/>
    <col collapsed="false" hidden="false" max="2" min="2" style="0" width="71.1428571428571"/>
    <col collapsed="false" hidden="false" max="1025" min="3" style="0" width="8.36734693877551"/>
  </cols>
  <sheetData>
    <row r="1" customFormat="false" ht="15" hidden="false" customHeight="false" outlineLevel="0" collapsed="false">
      <c r="A1" s="10" t="s">
        <v>138</v>
      </c>
    </row>
    <row r="2" customFormat="false" ht="15" hidden="false" customHeight="false" outlineLevel="0" collapsed="false">
      <c r="A2" s="0" t="n">
        <v>1</v>
      </c>
      <c r="B2" s="0" t="s">
        <v>139</v>
      </c>
    </row>
    <row r="3" customFormat="false" ht="15" hidden="false" customHeight="false" outlineLevel="0" collapsed="false">
      <c r="A3" s="0" t="n">
        <v>2</v>
      </c>
      <c r="B3" s="0" t="s">
        <v>140</v>
      </c>
    </row>
    <row r="4" customFormat="false" ht="15" hidden="false" customHeight="false" outlineLevel="0" collapsed="false">
      <c r="A4" s="0" t="n">
        <v>3</v>
      </c>
      <c r="B4" s="0" t="s">
        <v>141</v>
      </c>
    </row>
    <row r="5" customFormat="false" ht="15" hidden="false" customHeight="false" outlineLevel="0" collapsed="false">
      <c r="A5" s="0" t="n">
        <v>4</v>
      </c>
      <c r="B5" s="0" t="s">
        <v>142</v>
      </c>
    </row>
    <row r="6" customFormat="false" ht="15" hidden="false" customHeight="false" outlineLevel="0" collapsed="false">
      <c r="A6" s="0" t="n">
        <v>5</v>
      </c>
      <c r="B6" s="0" t="s">
        <v>143</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37</TotalTime>
  <Application>LibreOffice/5.1.5.2$Windows_x86 LibreOffice_project/7a864d8825610a8c07cfc3bc01dd4fce6a9447e5</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creator/>
  <dc:description/>
  <dc:language>en-US</dc:language>
  <cp:lastModifiedBy/>
  <dcterms:modified xsi:type="dcterms:W3CDTF">2016-11-02T19:42:54Z</dcterms:modified>
  <cp:revision>26</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ies>
</file>