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Budget 2015-16 " sheetId="1" state="visible" r:id="rId2"/>
    <sheet name="Budget 2016-17" sheetId="2" state="visible" r:id="rId3"/>
    <sheet name="PERIOD1  ACTUALvsBUDGET" sheetId="3" state="visible" r:id="rId4"/>
    <sheet name="Dept profit" sheetId="4" state="visible" r:id="rId5"/>
    <sheet name="Sheet7" sheetId="5" state="visible" r:id="rId6"/>
    <sheet name="Sheet8" sheetId="6" state="visible" r:id="rId7"/>
    <sheet name="Sheet9" sheetId="7" state="visible" r:id="rId8"/>
    <sheet name="Sheet10" sheetId="8" state="visible" r:id="rId9"/>
    <sheet name="Sheet11" sheetId="9" state="visible" r:id="rId10"/>
    <sheet name="Sheet12" sheetId="10" state="visible" r:id="rId11"/>
    <sheet name="Sheet13" sheetId="11" state="visible" r:id="rId12"/>
    <sheet name="Sheet14" sheetId="12" state="visible" r:id="rId13"/>
    <sheet name="Sheet15" sheetId="13" state="visible" r:id="rId14"/>
    <sheet name="Sheet16" sheetId="14" state="visible" r:id="rId15"/>
  </sheets>
  <definedNames>
    <definedName function="false" hidden="false" localSheetId="2" name="_xlnm.Print_Area" vbProcedure="false">'PERIOD1  ACTUALvsBUDGET'!$A$3:$O$238</definedName>
    <definedName function="false" hidden="false" localSheetId="0" name="_xlnm.Print_Area" vbProcedure="false">'Budget 2016-17'!$A$1:$O$75</definedName>
    <definedName function="false" hidden="false" localSheetId="2" name="_xlnm.Print_Area" vbProcedure="false">'PERIOD1  ACTUALvsBUDGET'!$A$3:$O$238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<sst xmlns="http://schemas.openxmlformats.org/spreadsheetml/2006/main" count="2018" uniqueCount="217">
  <si>
    <t>BUDGET 2015/2016</t>
  </si>
  <si>
    <t>SALES BILLING full invoice value</t>
  </si>
  <si>
    <t>TOTALS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</si>
  <si>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</si>
  <si>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</si>
  <si>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</si>
  <si>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</si>
  <si>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</si>
  <si>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</si>
  <si>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</si>
  <si>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</si>
  <si>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</si>
  <si>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</si>
  <si>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</si>
  <si>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</si>
  <si>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Check Sum</t>
  </si>
  <si>
    <t>Contract Renewals</t>
  </si>
  <si>
    <t>New Field Service Contracts</t>
  </si>
  <si>
    <t>New On Site Contracts</t>
  </si>
  <si>
    <t>New Trade sales Contract</t>
  </si>
  <si>
    <t>New trade Vouchers</t>
  </si>
  <si>
    <t>Voucher Renewals</t>
  </si>
  <si>
    <t>New Voucher Billing</t>
  </si>
  <si>
    <t>IP T &amp; M</t>
  </si>
  <si>
    <t>T &amp; M / Burnetts / Insurance</t>
  </si>
  <si>
    <t>Trade Voucher Renewals</t>
  </si>
  <si>
    <t>Trade Contract Sales Renewal</t>
  </si>
  <si>
    <t>Trade Sales - TM</t>
  </si>
  <si>
    <t>IP  Sales</t>
  </si>
  <si>
    <t>Managed Services</t>
  </si>
  <si>
    <t>MPS Contract</t>
  </si>
  <si>
    <t>MPS T&amp;M</t>
  </si>
  <si>
    <t>BUDGETED MONTHLY BILLING</t>
  </si>
  <si>
    <t> </t>
  </si>
  <si>
    <t>EARNINGS</t>
  </si>
  <si>
    <t>Contracts</t>
  </si>
  <si>
    <t>Site Resource</t>
  </si>
  <si>
    <t>Vouchers</t>
  </si>
  <si>
    <t>Trade Sales Contract Renewal</t>
  </si>
  <si>
    <t>IP Sales</t>
  </si>
  <si>
    <t>BUDGETED MONTHLY EARNINGS</t>
  </si>
  <si>
    <t>COST OF SALE</t>
  </si>
  <si>
    <t>Contracts (Field &amp; On Site) @24%</t>
  </si>
  <si>
    <t>Vouchers @ 34%</t>
  </si>
  <si>
    <t>T &amp; M / Burnetts / Insurance @ 70%</t>
  </si>
  <si>
    <t>Courier</t>
  </si>
  <si>
    <t>IP Sales 65%</t>
  </si>
  <si>
    <t>Managed Services @ 73%</t>
  </si>
  <si>
    <t>IP T&amp;M @ 70%</t>
  </si>
  <si>
    <t>MPS Contract@50%</t>
  </si>
  <si>
    <t>MPS T&amp;M 75%</t>
  </si>
  <si>
    <t>BUDGETED MONTHLY COSTS</t>
  </si>
  <si>
    <t>CONTRIBUTION</t>
  </si>
  <si>
    <t>Contracts(Field &amp; On Site)</t>
  </si>
  <si>
    <t>Site resource contract</t>
  </si>
  <si>
    <t>Trade Sales</t>
  </si>
  <si>
    <t>Managed Services </t>
  </si>
  <si>
    <t>MPS</t>
  </si>
  <si>
    <t>BUDGETED CONTRIBUTION</t>
  </si>
  <si>
    <t>OVERHEADS</t>
  </si>
  <si>
    <t>Fixed @15.5% of contribution </t>
  </si>
  <si>
    <t>New Direct Sales related @ 33% of new billing</t>
  </si>
  <si>
    <t>Renewals related @ 5.5% of renewal billing</t>
  </si>
  <si>
    <t>Managed Services @ 68%of systems margin</t>
  </si>
  <si>
    <t>Partner Sales @30% +7% renewal</t>
  </si>
  <si>
    <t>Engineering @40% -64%of engineering earnings 20% mps 10% IP</t>
  </si>
  <si>
    <t>IP Sales 65% contribution</t>
  </si>
  <si>
    <t>MPS @ 38% Contribution</t>
  </si>
  <si>
    <t>BUDGETED MONTHLY OVERHEAD</t>
  </si>
  <si>
    <t>PROFIT</t>
  </si>
  <si>
    <t>Operating expenses 'interest charges etc'</t>
  </si>
  <si>
    <t>OVERALL BUDGETED MONTHLY PROFIT/LOSS Pretax</t>
  </si>
  <si>
    <t>CUMULATIVE PROFIT</t>
  </si>
  <si>
    <t>BUDGET 2016/2017</t>
  </si>
  <si>
    <t>Managed Services @ 74%</t>
  </si>
  <si>
    <t>MPS T&amp;M 77%</t>
  </si>
  <si>
    <t>IP Sales 62% contribution</t>
  </si>
  <si>
    <t>MPS @ 37% Contribution</t>
  </si>
  <si>
    <t> ACTUAL 2015/2016</t>
  </si>
  <si>
    <t>BILLING @ full invoice value to date</t>
  </si>
  <si>
    <t>Aug</t>
  </si>
  <si>
    <t>Sept</t>
  </si>
  <si>
    <t>Oct</t>
  </si>
  <si>
    <t>Nov</t>
  </si>
  <si>
    <t>Dec</t>
  </si>
  <si>
    <t>Jan</t>
  </si>
  <si>
    <t>Feb</t>
  </si>
  <si>
    <t>B</t>
  </si>
  <si>
    <t>A</t>
  </si>
  <si>
    <t>New Site Maintenance</t>
  </si>
  <si>
    <t>Renewal Site Maintenance</t>
  </si>
  <si>
    <t>New Site Resource</t>
  </si>
  <si>
    <t>Renewal Site Resource</t>
  </si>
  <si>
    <t> Voucher Renewals</t>
  </si>
  <si>
    <t>New trade contracts sales</t>
  </si>
  <si>
    <t>New Trade Vouchers</t>
  </si>
  <si>
    <t>Trade sales Renewals</t>
  </si>
  <si>
    <t>Trade Voucher Renewal</t>
  </si>
  <si>
    <t>IP T&amp;M</t>
  </si>
  <si>
    <t>I.P. Services Contracts</t>
  </si>
  <si>
    <t>MPS Time and Materials</t>
  </si>
  <si>
    <t>ACTUAL MONTHLY BILLING</t>
  </si>
  <si>
    <t>BUDGETED CUM BILLING TO DATE</t>
  </si>
  <si>
    <t>ACTUAL BILLING TO DATE</t>
  </si>
  <si>
    <t>CUMULATIVE VARIANCE TO DATE (+ fav )</t>
  </si>
  <si>
    <t>  </t>
  </si>
  <si>
    <t>EARNINGS including deferred income</t>
  </si>
  <si>
    <t>Contracts - Budgeted monthly </t>
  </si>
  <si>
    <t>Budgeted cumulative to date</t>
  </si>
  <si>
    <t>Actual excluding trade sales</t>
  </si>
  <si>
    <t>Site Resource - Budgeted monthly </t>
  </si>
  <si>
    <t>Cumulative </t>
  </si>
  <si>
    <t>Actual</t>
  </si>
  <si>
    <t>Cumulative</t>
  </si>
  <si>
    <t>Trade sales renewals</t>
  </si>
  <si>
    <t>I.P. Services T&amp;M</t>
  </si>
  <si>
    <t>Carry forward and adjusted earnings</t>
  </si>
  <si>
    <t>ACTUAL MONTHLY EARNINGS</t>
  </si>
  <si>
    <t>BUDGETED CUM EARNINGS TO DATE</t>
  </si>
  <si>
    <t>ACTUAL MONTHLY EARNINGS TO DATE</t>
  </si>
  <si>
    <t>CUMULATED VARIANCE TO DATE (+ fav )</t>
  </si>
  <si>
    <t>E</t>
  </si>
  <si>
    <t>Annualised Projection</t>
  </si>
  <si>
    <t>DIRECT COST OF SALES</t>
  </si>
  <si>
    <t>Contracts (Field &amp; On Site) @24% Contract Earnings</t>
  </si>
  <si>
    <t>Actual Cost of Sales</t>
  </si>
  <si>
    <t>D</t>
  </si>
  <si>
    <t>Dynamic Budgeted Cost of Contract Sales 20% of Actuals</t>
  </si>
  <si>
    <t>Vouchers @34% Voucher Earnings</t>
  </si>
  <si>
    <t>Dynamic Budgeted Cost of Voucher Sales 30% of Actuals</t>
  </si>
  <si>
    <t>T &amp; M / Burnetts / Insurance @70% of T&amp;M Earnings</t>
  </si>
  <si>
    <t>Dynamic Budgeted Cost of T&amp;M Sales 70% of Actuals</t>
  </si>
  <si>
    <t>Field courier and sundry</t>
  </si>
  <si>
    <t>Actual Cost of Sales Internal</t>
  </si>
  <si>
    <t>Managed Services @73% S.I. Earnings</t>
  </si>
  <si>
    <t>Dynamic Budgeted Systems Cost of Sales 73% of Actuals</t>
  </si>
  <si>
    <t>I.P. Services @ 65% of earnings</t>
  </si>
  <si>
    <t>Actual cost of sales</t>
  </si>
  <si>
    <t>Dynamic bug cost of sales @ 65%</t>
  </si>
  <si>
    <t>I.P. Services T&amp;M @ 70% of earnings</t>
  </si>
  <si>
    <t>Dynamic budgeted cost of sales @ 70%</t>
  </si>
  <si>
    <t>I.P. Services T&amp;M @ 60% of earnings</t>
  </si>
  <si>
    <t>Dynamic budgeted cost of sales @ 50%</t>
  </si>
  <si>
    <t>MPS T&amp;M @75%</t>
  </si>
  <si>
    <t>Dynamic budgeted cost of sales @ 75%</t>
  </si>
  <si>
    <t>Dynamic Budgeted Monthly Sales Costs</t>
  </si>
  <si>
    <t>BUDGETED CUM COSTS TO DATE </t>
  </si>
  <si>
    <t>Actual Cost of Sales to Date</t>
  </si>
  <si>
    <t>Cumulative Dynamic Budgeted Cost of Sales To Date</t>
  </si>
  <si>
    <t>CUMULATIVE BUDGETED  VARIENCE TO DATE (- ve )</t>
  </si>
  <si>
    <t>Dynamic Cumulative Varience  ( - ve )</t>
  </si>
  <si>
    <t>CONTRIBUTION TO OVERHEADS TO DATE</t>
  </si>
  <si>
    <t>Trade renewal contracts</t>
  </si>
  <si>
    <t>I.P. Services</t>
  </si>
  <si>
    <t>Courier and sundry</t>
  </si>
  <si>
    <t>BUDGETED MONTHLY CONTRIBUTION</t>
  </si>
  <si>
    <t>ACTUAL CONTRIBUTION</t>
  </si>
  <si>
    <t>Dynamic Monthly contribution</t>
  </si>
  <si>
    <t>BUDGETED CUMULATIVE CONTRIBUTION TO DATE</t>
  </si>
  <si>
    <t>ACTUAL CONTRIBUTION TO DATE</t>
  </si>
  <si>
    <t>Dynamic Budgeted Contribution to Date</t>
  </si>
  <si>
    <t>CUMULATIVE  BUDGETED VARIANCE TO DATE ( + fav )</t>
  </si>
  <si>
    <t>Dynamic Cumulative Varience (-ve)</t>
  </si>
  <si>
    <t>Fixed  @ 15.5% of contribution(d123) </t>
  </si>
  <si>
    <t>Actual overhead cost</t>
  </si>
  <si>
    <t>Direct Sales @ 33% of new business</t>
  </si>
  <si>
    <t>Actual overhead cost  </t>
  </si>
  <si>
    <t>Dynamic Sales Related Overhead Budget @33% Actuals</t>
  </si>
  <si>
    <t>Renewals related @5.5% of renewal business (C4+C5)</t>
  </si>
  <si>
    <t>Dynamic  Renewals Overhead Budget @ 5% of Actuals </t>
  </si>
  <si>
    <t>Managed Services @68% of M.S.margin</t>
  </si>
  <si>
    <t>Dynamic Systems Overhead budget @ 68%  of actual margin</t>
  </si>
  <si>
    <t>I.P. Services 65% of Contribution</t>
  </si>
  <si>
    <t>Dynamic I.P. Services cost budget @ 65%</t>
  </si>
  <si>
    <t>Partner sales 30% new and 7% renewal</t>
  </si>
  <si>
    <t>Dynamic sales budget</t>
  </si>
  <si>
    <t>Engineering @ 40% earnings (C36+C38+C40+C42+C46) &amp; 64% of (C166) +20% MPS</t>
  </si>
  <si>
    <t>Dynamic Engineering Related</t>
  </si>
  <si>
    <t>MPS @38% contribution</t>
  </si>
  <si>
    <t>Dynamic MPS 38% contibution</t>
  </si>
  <si>
    <t>Actual monthly overhead cost</t>
  </si>
  <si>
    <t>Dynamic monthly overhead budget</t>
  </si>
  <si>
    <t>BUDGETED CUM OVERHEAD TO DATE</t>
  </si>
  <si>
    <t>Actual monthly cost to date</t>
  </si>
  <si>
    <t>Dynamic monthly overhead budget to date</t>
  </si>
  <si>
    <t>BUDGETED CUMULATIVE VARIANCE TO DATE  ( -ve )</t>
  </si>
  <si>
    <t>Dynamic Cumulative Varience ( +ve )</t>
  </si>
  <si>
    <t>PROFIT (LOSS)</t>
  </si>
  <si>
    <t>STOCK PROVISION </t>
  </si>
  <si>
    <t>Adjustment </t>
  </si>
  <si>
    <t>BUDGETED MONTHLY OPERATING PROFIT/LOSS</t>
  </si>
  <si>
    <t>ACTUAL MONTHLY OPERATING PROFIT/LOSS</t>
  </si>
  <si>
    <t>BUDGETED CUM OPERATING PROFIT TO DATE</t>
  </si>
  <si>
    <t>ACTUAL CUMULATIVE OPERATING PROFIT TO DATE</t>
  </si>
  <si>
    <t>INTEREST/DEPRECIATION</t>
  </si>
  <si>
    <t>WIP</t>
  </si>
  <si>
    <t>CUMULATIVE ADJUSTED PROFIT</t>
  </si>
  <si>
    <t>VARIENCE</t>
  </si>
  <si>
    <t>SALES LEDGER</t>
  </si>
  <si>
    <t>PURCHASE LEDGER</t>
  </si>
  <si>
    <t>Totals</t>
  </si>
  <si>
    <t>Earnings</t>
  </si>
  <si>
    <t>Cost Of Sale</t>
  </si>
  <si>
    <t>Overheads</t>
  </si>
  <si>
    <t>Fixed O/Head 8%</t>
  </si>
  <si>
    <t>Profit</t>
  </si>
  <si>
    <t>Engineering</t>
  </si>
  <si>
    <t>Plus 20% from MPS</t>
  </si>
  <si>
    <t>Fixed O/Head 76%</t>
  </si>
  <si>
    <t>IP Services</t>
  </si>
  <si>
    <t>Fixed O/Head 6%</t>
  </si>
  <si>
    <t>Managed Print</t>
  </si>
  <si>
    <t>Minus 20% to Ops</t>
  </si>
  <si>
    <t>Fixed O/Head 10%</t>
  </si>
  <si>
    <t>Fixed Overheads</t>
  </si>
  <si>
    <t>Fixed O/Head</t>
  </si>
  <si>
    <t>Depn/Mortgage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</si>
</sst>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* #,##0.00_);_(* \(#,##0.00\);_(* \-??_);_(@_)"/>
    <numFmt numFmtId="166" formatCode="_(* #,##0_);_(* \(#,##0\);_(* \-??_);_(@_)"/>
    <numFmt numFmtId="167" formatCode="MMM\-YY"/>
    <numFmt numFmtId="168" formatCode="#,##0.00\ _€;[RED]\-#,##0.00\ _€"/>
    <numFmt numFmtId="169" formatCode="#,##0"/>
    <numFmt numFmtId="170" formatCode="0.00"/>
    <numFmt numFmtId="171" formatCode="#,##0.00_ ;[RED]\-#,##0.00\ "/>
    <numFmt numFmtId="172" formatCode="\£#,##0.00;[RED]&quot;-£&quot;#,##0.00"/>
  </numFmts>
  <fonts count="1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8"/>
      <name val="Arial"/>
      <family val="2"/>
      <charset val="1"/>
    </font>
    <font>
      <sz val="12"/>
      <name val="Arial"/>
      <family val="2"/>
      <charset val="1"/>
    </font>
    <font>
      <b val="true"/>
      <sz val="28"/>
      <name val="Arial"/>
      <family val="2"/>
      <charset val="1"/>
    </font>
    <font>
      <sz val="28"/>
      <name val="Arial"/>
      <family val="2"/>
      <charset val="1"/>
    </font>
    <font>
      <b val="true"/>
      <sz val="28"/>
      <color rgb="FF000000"/>
      <name val="Arial"/>
      <family val="2"/>
      <charset val="1"/>
    </font>
    <font>
      <sz val="28"/>
      <color rgb="FF000000"/>
      <name val="Arial"/>
      <family val="2"/>
      <charset val="1"/>
    </font>
    <font>
      <b val="true"/>
      <sz val="28"/>
      <color rgb="FFFF0000"/>
      <name val="Arial"/>
      <family val="2"/>
      <charset val="1"/>
    </font>
    <font>
      <sz val="8"/>
      <name val="Arial"/>
      <family val="2"/>
      <charset val="1"/>
    </font>
    <font>
      <b val="true"/>
      <sz val="7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80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double"/>
      <right style="double"/>
      <top style="double"/>
      <bottom style="double"/>
      <diagonal/>
    </border>
    <border diagonalUp="false" diagonalDown="false">
      <left style="double"/>
      <right style="double"/>
      <top style="double"/>
      <bottom style="thick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double"/>
      <right style="double"/>
      <top/>
      <bottom style="double"/>
      <diagonal/>
    </border>
    <border diagonalUp="false" diagonalDown="false">
      <left/>
      <right style="thin"/>
      <top/>
      <bottom style="thin"/>
      <diagonal/>
    </border>
    <border diagonalUp="false" diagonalDown="false">
      <left style="double"/>
      <right style="thick"/>
      <top style="thick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double"/>
      <right style="thick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double"/>
      <right style="thick"/>
      <top style="thin"/>
      <bottom/>
      <diagonal/>
    </border>
    <border diagonalUp="false" diagonalDown="false">
      <left style="double"/>
      <right style="thick"/>
      <top style="thin"/>
      <bottom style="thick"/>
      <diagonal/>
    </border>
    <border diagonalUp="false" diagonalDown="false">
      <left/>
      <right style="double"/>
      <top style="double"/>
      <bottom style="double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double"/>
      <right style="thick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double"/>
      <right style="thin"/>
      <top style="thin"/>
      <bottom style="double"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thin"/>
      <right style="double"/>
      <top style="thin"/>
      <bottom style="double"/>
      <diagonal/>
    </border>
    <border diagonalUp="false" diagonalDown="false">
      <left/>
      <right/>
      <top style="thin"/>
      <bottom/>
      <diagonal/>
    </border>
    <border diagonalUp="false" diagonalDown="false">
      <left style="double"/>
      <right/>
      <top/>
      <bottom style="double"/>
      <diagonal/>
    </border>
    <border diagonalUp="false" diagonalDown="false">
      <left style="double"/>
      <right style="thin"/>
      <top style="double"/>
      <bottom style="thin"/>
      <diagonal/>
    </border>
    <border diagonalUp="false" diagonalDown="false">
      <left style="thin"/>
      <right style="thin"/>
      <top style="double"/>
      <bottom style="thin"/>
      <diagonal/>
    </border>
    <border diagonalUp="false" diagonalDown="false">
      <left style="double"/>
      <right style="thin"/>
      <top/>
      <bottom style="thin"/>
      <diagonal/>
    </border>
    <border diagonalUp="false" diagonalDown="false">
      <left style="double"/>
      <right/>
      <top style="double"/>
      <bottom style="double"/>
      <diagonal/>
    </border>
    <border diagonalUp="false" diagonalDown="false">
      <left style="double"/>
      <right style="thin"/>
      <top style="thin"/>
      <bottom style="thin"/>
      <diagonal/>
    </border>
    <border diagonalUp="false" diagonalDown="false">
      <left style="thin"/>
      <right style="double"/>
      <top style="thin"/>
      <bottom style="thin"/>
      <diagonal/>
    </border>
    <border diagonalUp="false" diagonalDown="false">
      <left style="double"/>
      <right style="thin"/>
      <top style="thin"/>
      <bottom/>
      <diagonal/>
    </border>
    <border diagonalUp="false" diagonalDown="false">
      <left style="double"/>
      <right style="thick"/>
      <top style="double"/>
      <bottom style="double"/>
      <diagonal/>
    </border>
    <border diagonalUp="false" diagonalDown="false">
      <left/>
      <right/>
      <top/>
      <bottom style="thin"/>
      <diagonal/>
    </border>
    <border diagonalUp="false" diagonalDown="false">
      <left style="hair"/>
      <right/>
      <top/>
      <bottom/>
      <diagonal/>
    </border>
    <border diagonalUp="false" diagonalDown="false">
      <left style="double"/>
      <right style="thick"/>
      <top style="double"/>
      <bottom style="thick"/>
      <diagonal/>
    </border>
    <border diagonalUp="false" diagonalDown="false">
      <left style="thick"/>
      <right style="thick"/>
      <top style="double"/>
      <bottom/>
      <diagonal/>
    </border>
    <border diagonalUp="false" diagonalDown="false">
      <left style="thick"/>
      <right style="double"/>
      <top style="double"/>
      <bottom/>
      <diagonal/>
    </border>
    <border diagonalUp="false" diagonalDown="false">
      <left style="double"/>
      <right style="thin"/>
      <top style="thick"/>
      <bottom style="thin"/>
      <diagonal/>
    </border>
    <border diagonalUp="false" diagonalDown="false">
      <left style="thin"/>
      <right style="double"/>
      <top style="thick"/>
      <bottom style="thin"/>
      <diagonal/>
    </border>
    <border diagonalUp="false" diagonalDown="false">
      <left style="double"/>
      <right style="double"/>
      <top style="thick"/>
      <bottom style="double"/>
      <diagonal/>
    </border>
    <border diagonalUp="false" diagonalDown="false">
      <left style="thin"/>
      <right style="double"/>
      <top style="double"/>
      <bottom style="thin"/>
      <diagonal/>
    </border>
    <border diagonalUp="false" diagonalDown="false">
      <left style="thin"/>
      <right/>
      <top style="thin"/>
      <bottom style="double"/>
      <diagonal/>
    </border>
    <border diagonalUp="false" diagonalDown="false">
      <left/>
      <right style="double"/>
      <top/>
      <bottom style="medium"/>
      <diagonal/>
    </border>
    <border diagonalUp="false" diagonalDown="false">
      <left style="double"/>
      <right style="double"/>
      <top style="double"/>
      <bottom style="medium"/>
      <diagonal/>
    </border>
    <border diagonalUp="false" diagonalDown="false">
      <left/>
      <right style="double"/>
      <top style="double"/>
      <bottom style="medium"/>
      <diagonal/>
    </border>
    <border diagonalUp="false" diagonalDown="false">
      <left style="double"/>
      <right style="medium"/>
      <top style="double"/>
      <bottom/>
      <diagonal/>
    </border>
    <border diagonalUp="false" diagonalDown="false">
      <left style="medium"/>
      <right style="medium"/>
      <top style="double"/>
      <bottom/>
      <diagonal/>
    </border>
    <border diagonalUp="false" diagonalDown="false">
      <left style="medium"/>
      <right style="double"/>
      <top style="double"/>
      <bottom/>
      <diagonal/>
    </border>
    <border diagonalUp="false" diagonalDown="false">
      <left style="double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double"/>
      <right style="double"/>
      <top style="medium"/>
      <bottom style="double"/>
      <diagonal/>
    </border>
    <border diagonalUp="false" diagonalDown="false">
      <left style="double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double"/>
      <top/>
      <bottom/>
      <diagonal/>
    </border>
    <border diagonalUp="false" diagonalDown="false">
      <left/>
      <right/>
      <top style="double"/>
      <bottom style="double"/>
      <diagonal/>
    </border>
    <border diagonalUp="false" diagonalDown="false">
      <left style="double"/>
      <right style="thin"/>
      <top style="double"/>
      <bottom style="double"/>
      <diagonal/>
    </border>
    <border diagonalUp="false" diagonalDown="false">
      <left style="thin"/>
      <right style="thin"/>
      <top style="double"/>
      <bottom style="double"/>
      <diagonal/>
    </border>
    <border diagonalUp="false" diagonalDown="false">
      <left style="thin"/>
      <right style="double"/>
      <top style="double"/>
      <bottom style="double"/>
      <diagonal/>
    </border>
    <border diagonalUp="false" diagonalDown="false">
      <left/>
      <right/>
      <top/>
      <bottom style="double"/>
      <diagonal/>
    </border>
    <border diagonalUp="false" diagonalDown="false">
      <left/>
      <right style="double"/>
      <top/>
      <bottom/>
      <diagonal/>
    </border>
    <border diagonalUp="false" diagonalDown="false">
      <left style="double"/>
      <right/>
      <top style="double"/>
      <bottom/>
      <diagonal/>
    </border>
    <border diagonalUp="false" diagonalDown="false">
      <left style="thin"/>
      <right/>
      <top style="double"/>
      <bottom style="thin"/>
      <diagonal/>
    </border>
    <border diagonalUp="false" diagonalDown="false">
      <left/>
      <right/>
      <top style="double"/>
      <bottom/>
      <diagonal/>
    </border>
    <border diagonalUp="false" diagonalDown="false">
      <left style="double"/>
      <right/>
      <top style="double"/>
      <bottom style="thick"/>
      <diagonal/>
    </border>
    <border diagonalUp="false" diagonalDown="false">
      <left style="double"/>
      <right style="double"/>
      <top style="double"/>
      <bottom style="thin"/>
      <diagonal/>
    </border>
    <border diagonalUp="false" diagonalDown="false">
      <left style="double"/>
      <right style="double"/>
      <top style="thin"/>
      <bottom style="double"/>
      <diagonal/>
    </border>
    <border diagonalUp="false" diagonalDown="false">
      <left/>
      <right style="thin"/>
      <top style="thin"/>
      <bottom style="double"/>
      <diagonal/>
    </border>
    <border diagonalUp="false" diagonalDown="false">
      <left/>
      <right style="thin"/>
      <top style="double"/>
      <bottom style="thin"/>
      <diagonal/>
    </border>
    <border diagonalUp="false" diagonalDown="false">
      <left style="double"/>
      <right style="double"/>
      <top style="thin"/>
      <bottom style="thin"/>
      <diagonal/>
    </border>
    <border diagonalUp="false" diagonalDown="false">
      <left/>
      <right style="double"/>
      <top style="thin"/>
      <bottom style="double"/>
      <diagonal/>
    </border>
    <border diagonalUp="false" diagonalDown="false">
      <left style="double"/>
      <right style="double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double"/>
      <right style="thin"/>
      <top style="double"/>
      <bottom/>
      <diagonal/>
    </border>
    <border diagonalUp="false" diagonalDown="false">
      <left style="thin"/>
      <right style="thin"/>
      <top style="double"/>
      <bottom/>
      <diagonal/>
    </border>
    <border diagonalUp="false" diagonalDown="false">
      <left style="thin"/>
      <right style="double"/>
      <top style="double"/>
      <bottom/>
      <diagonal/>
    </border>
    <border diagonalUp="false" diagonalDown="false">
      <left style="double"/>
      <right style="double"/>
      <top style="double"/>
      <bottom/>
      <diagonal/>
    </border>
    <border diagonalUp="false" diagonalDown="false">
      <left/>
      <right style="double"/>
      <top style="double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1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6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7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2" borderId="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9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1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2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2" borderId="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2" borderId="9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2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19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2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2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2" borderId="2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2" borderId="2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2" borderId="2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2" borderId="2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2" borderId="2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2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2" borderId="26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27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2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29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2" borderId="3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3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3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27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2" borderId="3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2" borderId="3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2" borderId="34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3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2" borderId="3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2" borderId="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2" borderId="3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3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1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0" xfId="1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9" fillId="0" borderId="37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9" fillId="0" borderId="38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9" fillId="0" borderId="39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4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9" fillId="0" borderId="4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0" fillId="0" borderId="27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0" fillId="0" borderId="2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0" fillId="0" borderId="4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9" fillId="0" borderId="3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9" fillId="0" borderId="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1" fillId="0" borderId="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9" fillId="0" borderId="3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0" fillId="0" borderId="3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0" fillId="0" borderId="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0" fillId="0" borderId="3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2" fillId="0" borderId="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0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0" fillId="0" borderId="1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9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9" fillId="0" borderId="1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9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1" fillId="0" borderId="2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1" fillId="0" borderId="2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9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1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4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4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9" fillId="0" borderId="47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9" fillId="0" borderId="48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9" fillId="0" borderId="49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9" fillId="0" borderId="5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5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5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9" fillId="0" borderId="5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9" fillId="0" borderId="2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9" fillId="0" borderId="2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9" fillId="0" borderId="2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5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5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9" fillId="0" borderId="6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9" fillId="0" borderId="5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9" fillId="0" borderId="5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9" fillId="0" borderId="56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9" fillId="0" borderId="57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15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5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5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9" fillId="0" borderId="5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9" fillId="0" borderId="59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9" fillId="0" borderId="6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6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6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6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6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9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6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3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9" fillId="0" borderId="2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9" fillId="0" borderId="4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9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6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9" fillId="0" borderId="1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9" fillId="0" borderId="2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9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9" fillId="0" borderId="28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9" fillId="0" borderId="4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0" fillId="0" borderId="1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9" fillId="0" borderId="4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9" fillId="0" borderId="3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9" fillId="0" borderId="23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9" fillId="0" borderId="16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9" fillId="0" borderId="56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9" fillId="0" borderId="16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9" fillId="0" borderId="3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9" fillId="0" borderId="26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13" fillId="2" borderId="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6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6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6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6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9" fillId="0" borderId="6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7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7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68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9" fillId="0" borderId="69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7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9" fillId="0" borderId="27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6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7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6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7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7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9" fillId="0" borderId="7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7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5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3" fillId="0" borderId="59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3" fillId="0" borderId="6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9" fillId="0" borderId="75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9" fillId="0" borderId="76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9" fillId="0" borderId="77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6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9" fillId="0" borderId="7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7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9" fillId="0" borderId="6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7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9" fillId="0" borderId="79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6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9" fillId="0" borderId="6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0" fillId="0" borderId="76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0" fillId="0" borderId="77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0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0" fillId="0" borderId="2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0" fillId="0" borderId="2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0" fillId="0" borderId="2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4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2" fontId="1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75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pane xSplit="3" ySplit="2" topLeftCell="D3" activePane="bottomRight" state="frozen"/>
      <selection pane="topLeft" activeCell="A1" activeCellId="0" sqref="A1"/>
      <selection pane="topRight" activeCell="D1" activeCellId="0" sqref="D1"/>
      <selection pane="bottomLeft" activeCell="A3" activeCellId="0" sqref="A3"/>
      <selection pane="bottomRight" activeCell="A1" activeCellId="0" sqref="A1"/>
    </sheetView>
  </sheetViews>
  <sheetFormatPr defaultRowHeight="12.8"/>
  <cols>
    <col collapsed="false" hidden="false" max="1" min="1" style="1" width="34.2857142857143"/>
    <col collapsed="false" hidden="false" max="2" min="2" style="0" width="13.0918367346939"/>
    <col collapsed="false" hidden="false" max="3" min="3" style="2" width="16.0663265306122"/>
    <col collapsed="false" hidden="false" max="4" min="4" style="0" width="13.9030612244898"/>
    <col collapsed="false" hidden="false" max="7" min="5" style="0" width="12.1479591836735"/>
    <col collapsed="false" hidden="false" max="8" min="8" style="0" width="14.5816326530612"/>
    <col collapsed="false" hidden="false" max="9" min="9" style="0" width="12.1479591836735"/>
    <col collapsed="false" hidden="false" max="10" min="10" style="0" width="13.2295918367347"/>
    <col collapsed="false" hidden="false" max="11" min="11" style="0" width="14.5816326530612"/>
    <col collapsed="false" hidden="false" max="12" min="12" style="0" width="13.7704081632653"/>
    <col collapsed="false" hidden="false" max="13" min="13" style="0" width="14.7142857142857"/>
    <col collapsed="false" hidden="false" max="14" min="14" style="0" width="14.5816326530612"/>
    <col collapsed="false" hidden="false" max="15" min="15" style="0" width="13.0918367346939"/>
    <col collapsed="false" hidden="false" max="16" min="16" style="3" width="14.1734693877551"/>
    <col collapsed="false" hidden="false" max="1025" min="17" style="0" width="14.1734693877551"/>
  </cols>
  <sheetData>
    <row r="1" customFormat="false" ht="17.35" hidden="false" customHeight="false" outlineLevel="0" collapsed="false">
      <c r="A1" s="4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0"/>
    </row>
    <row r="2" customFormat="false" ht="15" hidden="false" customHeight="false" outlineLevel="0" collapsed="false">
      <c r="A2" s="7" t="s">
        <v>1</v>
      </c>
      <c r="B2" s="8"/>
      <c r="C2" s="9" t="s">
        <v>2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0"/>
    </row>
    <row r="3" customFormat="false" ht="15" hidden="false" customHeight="false" outlineLevel="0" collapsed="false">
      <c r="A3" s="8"/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1" t="s">
        <v>15</v>
      </c>
      <c r="P3" s="12"/>
    </row>
    <row r="4" customFormat="false" ht="12.8" hidden="false" customHeight="false" outlineLevel="0" collapsed="false">
      <c r="A4" s="13" t="s">
        <v>16</v>
      </c>
      <c r="B4" s="14" t="n">
        <f aca="false">SUM(C4:N4)</f>
        <v>4800000</v>
      </c>
      <c r="C4" s="15" t="n">
        <v>550000</v>
      </c>
      <c r="D4" s="15" t="n">
        <v>550000</v>
      </c>
      <c r="E4" s="15" t="n">
        <v>500000</v>
      </c>
      <c r="F4" s="15" t="n">
        <v>350000</v>
      </c>
      <c r="G4" s="15" t="n">
        <v>450000</v>
      </c>
      <c r="H4" s="15" t="n">
        <v>500000</v>
      </c>
      <c r="I4" s="15" t="n">
        <v>400000</v>
      </c>
      <c r="J4" s="15" t="n">
        <v>400000</v>
      </c>
      <c r="K4" s="15" t="n">
        <v>200000</v>
      </c>
      <c r="L4" s="15" t="n">
        <v>200000</v>
      </c>
      <c r="M4" s="15" t="n">
        <v>400000</v>
      </c>
      <c r="N4" s="15" t="n">
        <v>300000</v>
      </c>
      <c r="O4" s="16" t="n">
        <f aca="false">SUM(C4:N4)</f>
        <v>4800000</v>
      </c>
    </row>
    <row r="5" customFormat="false" ht="12.8" hidden="false" customHeight="false" outlineLevel="0" collapsed="false">
      <c r="A5" s="17" t="s">
        <v>17</v>
      </c>
      <c r="B5" s="18" t="n">
        <f aca="false">SUM(C5:N5)</f>
        <v>320000</v>
      </c>
      <c r="C5" s="19" t="n">
        <v>20000</v>
      </c>
      <c r="D5" s="19" t="n">
        <v>30000</v>
      </c>
      <c r="E5" s="19" t="n">
        <v>30000</v>
      </c>
      <c r="F5" s="19" t="n">
        <v>30000</v>
      </c>
      <c r="G5" s="19" t="n">
        <v>30000</v>
      </c>
      <c r="H5" s="19" t="n">
        <v>30000</v>
      </c>
      <c r="I5" s="19" t="n">
        <v>30000</v>
      </c>
      <c r="J5" s="19" t="n">
        <v>30000</v>
      </c>
      <c r="K5" s="19" t="n">
        <v>20000</v>
      </c>
      <c r="L5" s="19" t="n">
        <v>20000</v>
      </c>
      <c r="M5" s="19" t="n">
        <v>20000</v>
      </c>
      <c r="N5" s="19" t="n">
        <v>30000</v>
      </c>
      <c r="O5" s="20" t="n">
        <f aca="false">SUM(C5:N5)</f>
        <v>320000</v>
      </c>
    </row>
    <row r="6" customFormat="false" ht="12.8" hidden="false" customHeight="false" outlineLevel="0" collapsed="false">
      <c r="A6" s="17" t="s">
        <v>18</v>
      </c>
      <c r="B6" s="18" t="n">
        <f aca="false">SUM(C6:N6)</f>
        <v>480000</v>
      </c>
      <c r="C6" s="19" t="n">
        <v>40000</v>
      </c>
      <c r="D6" s="21" t="n">
        <v>40000</v>
      </c>
      <c r="E6" s="21" t="n">
        <v>40000</v>
      </c>
      <c r="F6" s="21" t="n">
        <v>40000</v>
      </c>
      <c r="G6" s="21" t="n">
        <v>40000</v>
      </c>
      <c r="H6" s="21" t="n">
        <v>40000</v>
      </c>
      <c r="I6" s="21" t="n">
        <v>40000</v>
      </c>
      <c r="J6" s="21" t="n">
        <v>40000</v>
      </c>
      <c r="K6" s="21" t="n">
        <v>40000</v>
      </c>
      <c r="L6" s="21" t="n">
        <v>40000</v>
      </c>
      <c r="M6" s="21" t="n">
        <v>40000</v>
      </c>
      <c r="N6" s="22" t="n">
        <v>40000</v>
      </c>
      <c r="O6" s="20" t="n">
        <f aca="false">SUM(C6:N6)</f>
        <v>480000</v>
      </c>
    </row>
    <row r="7" customFormat="false" ht="12.8" hidden="false" customHeight="false" outlineLevel="0" collapsed="false">
      <c r="A7" s="17" t="s">
        <v>19</v>
      </c>
      <c r="B7" s="18" t="n">
        <f aca="false">SUM(C7:N7)</f>
        <v>1200000</v>
      </c>
      <c r="C7" s="19" t="n">
        <v>100000</v>
      </c>
      <c r="D7" s="19" t="n">
        <v>100000</v>
      </c>
      <c r="E7" s="19" t="n">
        <v>100000</v>
      </c>
      <c r="F7" s="19" t="n">
        <v>100000</v>
      </c>
      <c r="G7" s="19" t="n">
        <v>100000</v>
      </c>
      <c r="H7" s="19" t="n">
        <v>100000</v>
      </c>
      <c r="I7" s="19" t="n">
        <v>100000</v>
      </c>
      <c r="J7" s="19" t="n">
        <v>100000</v>
      </c>
      <c r="K7" s="19" t="n">
        <v>100000</v>
      </c>
      <c r="L7" s="19" t="n">
        <v>100000</v>
      </c>
      <c r="M7" s="19" t="n">
        <v>100000</v>
      </c>
      <c r="N7" s="23" t="n">
        <v>100000</v>
      </c>
      <c r="O7" s="20" t="n">
        <f aca="false">SUM(C7:N7)</f>
        <v>1200000</v>
      </c>
    </row>
    <row r="8" customFormat="false" ht="12.8" hidden="false" customHeight="false" outlineLevel="0" collapsed="false">
      <c r="A8" s="17" t="s">
        <v>20</v>
      </c>
      <c r="B8" s="18" t="n">
        <f aca="false">SUM(C8:N8)</f>
        <v>80000</v>
      </c>
      <c r="C8" s="19" t="n">
        <v>5000</v>
      </c>
      <c r="D8" s="19" t="n">
        <v>5000</v>
      </c>
      <c r="E8" s="19" t="n">
        <v>5000</v>
      </c>
      <c r="F8" s="19" t="n">
        <v>5000</v>
      </c>
      <c r="G8" s="19" t="n">
        <v>10000</v>
      </c>
      <c r="H8" s="19" t="n">
        <v>10000</v>
      </c>
      <c r="I8" s="19" t="n">
        <v>10000</v>
      </c>
      <c r="J8" s="19" t="n">
        <v>5000</v>
      </c>
      <c r="K8" s="19" t="n">
        <v>5000</v>
      </c>
      <c r="L8" s="19" t="n">
        <v>5000</v>
      </c>
      <c r="M8" s="19" t="n">
        <v>5000</v>
      </c>
      <c r="N8" s="23" t="n">
        <v>10000</v>
      </c>
      <c r="O8" s="20" t="n">
        <f aca="false">SUM(C8:N8)</f>
        <v>80000</v>
      </c>
    </row>
    <row r="9" customFormat="false" ht="12.8" hidden="false" customHeight="false" outlineLevel="0" collapsed="false">
      <c r="A9" s="17" t="s">
        <v>21</v>
      </c>
      <c r="B9" s="18" t="n">
        <f aca="false">SUM(C9:N9)</f>
        <v>300000</v>
      </c>
      <c r="C9" s="19" t="n">
        <v>20000</v>
      </c>
      <c r="D9" s="19" t="n">
        <v>20000</v>
      </c>
      <c r="E9" s="19" t="n">
        <v>20000</v>
      </c>
      <c r="F9" s="19" t="n">
        <v>20000</v>
      </c>
      <c r="G9" s="19" t="n">
        <v>30000</v>
      </c>
      <c r="H9" s="19" t="n">
        <v>30000</v>
      </c>
      <c r="I9" s="19" t="n">
        <v>30000</v>
      </c>
      <c r="J9" s="19" t="n">
        <v>30000</v>
      </c>
      <c r="K9" s="19" t="n">
        <v>20000</v>
      </c>
      <c r="L9" s="19" t="n">
        <v>20000</v>
      </c>
      <c r="M9" s="19" t="n">
        <v>30000</v>
      </c>
      <c r="N9" s="19" t="n">
        <v>30000</v>
      </c>
      <c r="O9" s="20" t="n">
        <f aca="false">SUM(C9:N9)</f>
        <v>300000</v>
      </c>
    </row>
    <row r="10" customFormat="false" ht="12.8" hidden="false" customHeight="false" outlineLevel="0" collapsed="false">
      <c r="A10" s="17" t="s">
        <v>22</v>
      </c>
      <c r="B10" s="18" t="n">
        <f aca="false">SUM(C10:N10)</f>
        <v>100000</v>
      </c>
      <c r="C10" s="19" t="n">
        <v>10000</v>
      </c>
      <c r="D10" s="19" t="n">
        <v>5000</v>
      </c>
      <c r="E10" s="19" t="n">
        <v>10000</v>
      </c>
      <c r="F10" s="19" t="n">
        <v>10000</v>
      </c>
      <c r="G10" s="19" t="n">
        <v>10000</v>
      </c>
      <c r="H10" s="19" t="n">
        <v>10000</v>
      </c>
      <c r="I10" s="19" t="n">
        <v>10000</v>
      </c>
      <c r="J10" s="19" t="n">
        <v>5000</v>
      </c>
      <c r="K10" s="19" t="n">
        <v>5000</v>
      </c>
      <c r="L10" s="19" t="n">
        <v>5000</v>
      </c>
      <c r="M10" s="19" t="n">
        <v>10000</v>
      </c>
      <c r="N10" s="19" t="n">
        <v>10000</v>
      </c>
      <c r="O10" s="20" t="n">
        <f aca="false">SUM(C10:N10)</f>
        <v>100000</v>
      </c>
    </row>
    <row r="11" customFormat="false" ht="12.8" hidden="false" customHeight="false" outlineLevel="0" collapsed="false">
      <c r="A11" s="17" t="s">
        <v>23</v>
      </c>
      <c r="B11" s="18" t="n">
        <f aca="false">SUM(C11:N11)</f>
        <v>470000</v>
      </c>
      <c r="C11" s="19" t="n">
        <v>40000</v>
      </c>
      <c r="D11" s="19" t="n">
        <v>40000</v>
      </c>
      <c r="E11" s="19" t="n">
        <v>40000</v>
      </c>
      <c r="F11" s="19" t="n">
        <v>40000</v>
      </c>
      <c r="G11" s="19" t="n">
        <v>40000</v>
      </c>
      <c r="H11" s="19" t="n">
        <v>40000</v>
      </c>
      <c r="I11" s="19" t="n">
        <v>40000</v>
      </c>
      <c r="J11" s="19" t="n">
        <v>40000</v>
      </c>
      <c r="K11" s="19" t="n">
        <v>30000</v>
      </c>
      <c r="L11" s="19" t="n">
        <v>40000</v>
      </c>
      <c r="M11" s="19" t="n">
        <v>40000</v>
      </c>
      <c r="N11" s="23" t="n">
        <v>40000</v>
      </c>
      <c r="O11" s="20" t="n">
        <f aca="false">SUM(C11:N11)</f>
        <v>470000</v>
      </c>
    </row>
    <row r="12" customFormat="false" ht="12.8" hidden="false" customHeight="false" outlineLevel="0" collapsed="false">
      <c r="A12" s="17" t="s">
        <v>24</v>
      </c>
      <c r="B12" s="18" t="n">
        <f aca="false">SUM(C12:N12)</f>
        <v>180000</v>
      </c>
      <c r="C12" s="19" t="n">
        <v>15000</v>
      </c>
      <c r="D12" s="19" t="n">
        <v>15000</v>
      </c>
      <c r="E12" s="19" t="n">
        <v>15000</v>
      </c>
      <c r="F12" s="19" t="n">
        <v>15000</v>
      </c>
      <c r="G12" s="19" t="n">
        <v>15000</v>
      </c>
      <c r="H12" s="19" t="n">
        <v>15000</v>
      </c>
      <c r="I12" s="19" t="n">
        <v>15000</v>
      </c>
      <c r="J12" s="19" t="n">
        <v>15000</v>
      </c>
      <c r="K12" s="19" t="n">
        <v>15000</v>
      </c>
      <c r="L12" s="19" t="n">
        <v>15000</v>
      </c>
      <c r="M12" s="19" t="n">
        <v>15000</v>
      </c>
      <c r="N12" s="19" t="n">
        <v>15000</v>
      </c>
      <c r="O12" s="20" t="n">
        <f aca="false">SUM(C12:N12)</f>
        <v>180000</v>
      </c>
    </row>
    <row r="13" customFormat="false" ht="12.8" hidden="false" customHeight="false" outlineLevel="0" collapsed="false">
      <c r="A13" s="17" t="s">
        <v>25</v>
      </c>
      <c r="B13" s="18" t="n">
        <f aca="false">SUM(C13:N13)</f>
        <v>60000</v>
      </c>
      <c r="C13" s="19" t="n">
        <v>5000</v>
      </c>
      <c r="D13" s="19" t="n">
        <v>5000</v>
      </c>
      <c r="E13" s="19" t="n">
        <v>5000</v>
      </c>
      <c r="F13" s="19" t="n">
        <v>5000</v>
      </c>
      <c r="G13" s="19" t="n">
        <v>5000</v>
      </c>
      <c r="H13" s="19" t="n">
        <v>5000</v>
      </c>
      <c r="I13" s="19" t="n">
        <v>5000</v>
      </c>
      <c r="J13" s="19" t="n">
        <v>5000</v>
      </c>
      <c r="K13" s="19" t="n">
        <v>5000</v>
      </c>
      <c r="L13" s="19" t="n">
        <v>5000</v>
      </c>
      <c r="M13" s="19" t="n">
        <v>5000</v>
      </c>
      <c r="N13" s="19" t="n">
        <v>5000</v>
      </c>
      <c r="O13" s="20" t="n">
        <f aca="false">SUM(C13:N13)</f>
        <v>60000</v>
      </c>
    </row>
    <row r="14" customFormat="false" ht="12.8" hidden="false" customHeight="false" outlineLevel="0" collapsed="false">
      <c r="A14" s="17" t="s">
        <v>26</v>
      </c>
      <c r="B14" s="18" t="n">
        <f aca="false">SUM(C14:N14)</f>
        <v>1700000</v>
      </c>
      <c r="C14" s="19" t="n">
        <v>140000</v>
      </c>
      <c r="D14" s="19" t="n">
        <v>200000</v>
      </c>
      <c r="E14" s="19" t="n">
        <v>140000</v>
      </c>
      <c r="F14" s="19" t="n">
        <v>180000</v>
      </c>
      <c r="G14" s="19" t="n">
        <v>140000</v>
      </c>
      <c r="H14" s="19" t="n">
        <v>100000</v>
      </c>
      <c r="I14" s="19" t="n">
        <v>160000</v>
      </c>
      <c r="J14" s="19" t="n">
        <v>150000</v>
      </c>
      <c r="K14" s="19" t="n">
        <v>60000</v>
      </c>
      <c r="L14" s="19" t="n">
        <v>110000</v>
      </c>
      <c r="M14" s="19" t="n">
        <v>120000</v>
      </c>
      <c r="N14" s="19" t="n">
        <v>200000</v>
      </c>
      <c r="O14" s="20" t="n">
        <f aca="false">SUM(C14:N14)</f>
        <v>1700000</v>
      </c>
    </row>
    <row r="15" customFormat="false" ht="12.8" hidden="false" customHeight="false" outlineLevel="0" collapsed="false">
      <c r="A15" s="17" t="s">
        <v>27</v>
      </c>
      <c r="B15" s="18" t="n">
        <f aca="false">SUM(C15:N15)</f>
        <v>180000</v>
      </c>
      <c r="C15" s="19" t="n">
        <v>15000</v>
      </c>
      <c r="D15" s="19" t="n">
        <v>15000</v>
      </c>
      <c r="E15" s="19" t="n">
        <v>15000</v>
      </c>
      <c r="F15" s="19" t="n">
        <v>15000</v>
      </c>
      <c r="G15" s="19" t="n">
        <v>15000</v>
      </c>
      <c r="H15" s="19" t="n">
        <v>15000</v>
      </c>
      <c r="I15" s="19" t="n">
        <v>15000</v>
      </c>
      <c r="J15" s="19" t="n">
        <v>15000</v>
      </c>
      <c r="K15" s="19" t="n">
        <v>15000</v>
      </c>
      <c r="L15" s="19" t="n">
        <v>15000</v>
      </c>
      <c r="M15" s="19" t="n">
        <v>15000</v>
      </c>
      <c r="N15" s="19" t="n">
        <v>15000</v>
      </c>
      <c r="O15" s="20" t="n">
        <f aca="false">SUM(C15:N15)</f>
        <v>180000</v>
      </c>
    </row>
    <row r="16" customFormat="false" ht="12.8" hidden="false" customHeight="false" outlineLevel="0" collapsed="false">
      <c r="A16" s="17" t="s">
        <v>28</v>
      </c>
      <c r="B16" s="18" t="n">
        <f aca="false">SUM(C16:N16)</f>
        <v>1450000</v>
      </c>
      <c r="C16" s="19" t="n">
        <v>80000</v>
      </c>
      <c r="D16" s="21" t="n">
        <v>120000</v>
      </c>
      <c r="E16" s="21" t="n">
        <v>120000</v>
      </c>
      <c r="F16" s="21" t="n">
        <v>140000</v>
      </c>
      <c r="G16" s="21" t="n">
        <v>120000</v>
      </c>
      <c r="H16" s="21" t="n">
        <v>140000</v>
      </c>
      <c r="I16" s="21" t="n">
        <v>120000</v>
      </c>
      <c r="J16" s="21" t="n">
        <v>150000</v>
      </c>
      <c r="K16" s="21" t="n">
        <v>100000</v>
      </c>
      <c r="L16" s="21" t="n">
        <v>90000</v>
      </c>
      <c r="M16" s="21" t="n">
        <v>140000</v>
      </c>
      <c r="N16" s="22" t="n">
        <v>130000</v>
      </c>
      <c r="O16" s="20" t="n">
        <f aca="false">SUM(C16:N16)</f>
        <v>1450000</v>
      </c>
    </row>
    <row r="17" customFormat="false" ht="12.8" hidden="false" customHeight="false" outlineLevel="0" collapsed="false">
      <c r="A17" s="17" t="s">
        <v>29</v>
      </c>
      <c r="B17" s="18" t="n">
        <f aca="false">SUM(C17:N17)</f>
        <v>3100000</v>
      </c>
      <c r="C17" s="19" t="n">
        <v>250000</v>
      </c>
      <c r="D17" s="19" t="n">
        <v>250000</v>
      </c>
      <c r="E17" s="19" t="n">
        <v>250000</v>
      </c>
      <c r="F17" s="19" t="n">
        <v>250000</v>
      </c>
      <c r="G17" s="19" t="n">
        <v>275000</v>
      </c>
      <c r="H17" s="19" t="n">
        <v>275000</v>
      </c>
      <c r="I17" s="19" t="n">
        <v>275000</v>
      </c>
      <c r="J17" s="19" t="n">
        <v>275000</v>
      </c>
      <c r="K17" s="19" t="n">
        <v>200000</v>
      </c>
      <c r="L17" s="19" t="n">
        <v>250000</v>
      </c>
      <c r="M17" s="19" t="n">
        <v>275000</v>
      </c>
      <c r="N17" s="19" t="n">
        <v>275000</v>
      </c>
      <c r="O17" s="20" t="n">
        <f aca="false">SUM(C17:N17)</f>
        <v>3100000</v>
      </c>
    </row>
    <row r="18" customFormat="false" ht="12.8" hidden="false" customHeight="false" outlineLevel="0" collapsed="false">
      <c r="A18" s="17" t="s">
        <v>30</v>
      </c>
      <c r="B18" s="18" t="n">
        <f aca="false">SUM(C18:N18)</f>
        <v>2600000</v>
      </c>
      <c r="C18" s="19" t="n">
        <v>220000</v>
      </c>
      <c r="D18" s="19" t="n">
        <v>200000</v>
      </c>
      <c r="E18" s="19" t="n">
        <v>230000</v>
      </c>
      <c r="F18" s="19" t="n">
        <v>200000</v>
      </c>
      <c r="G18" s="19" t="n">
        <v>200000</v>
      </c>
      <c r="H18" s="19" t="n">
        <v>220000</v>
      </c>
      <c r="I18" s="19" t="n">
        <v>220000</v>
      </c>
      <c r="J18" s="19" t="n">
        <v>220000</v>
      </c>
      <c r="K18" s="19" t="n">
        <v>200000</v>
      </c>
      <c r="L18" s="19" t="n">
        <v>220000</v>
      </c>
      <c r="M18" s="19" t="n">
        <v>220000</v>
      </c>
      <c r="N18" s="23" t="n">
        <v>250000</v>
      </c>
      <c r="O18" s="24" t="n">
        <f aca="false">SUM(C18:N18)</f>
        <v>2600000</v>
      </c>
    </row>
    <row r="19" customFormat="false" ht="12.8" hidden="false" customHeight="false" outlineLevel="0" collapsed="false">
      <c r="A19" s="17" t="s">
        <v>31</v>
      </c>
      <c r="B19" s="18" t="n">
        <f aca="false">SUM(C19:N19)</f>
        <v>600000</v>
      </c>
      <c r="C19" s="19" t="n">
        <v>50000</v>
      </c>
      <c r="D19" s="19" t="n">
        <v>50000</v>
      </c>
      <c r="E19" s="19" t="n">
        <v>50000</v>
      </c>
      <c r="F19" s="19" t="n">
        <v>50000</v>
      </c>
      <c r="G19" s="19" t="n">
        <v>50000</v>
      </c>
      <c r="H19" s="19" t="n">
        <v>50000</v>
      </c>
      <c r="I19" s="19" t="n">
        <v>50000</v>
      </c>
      <c r="J19" s="19" t="n">
        <v>50000</v>
      </c>
      <c r="K19" s="19" t="n">
        <v>50000</v>
      </c>
      <c r="L19" s="19" t="n">
        <v>50000</v>
      </c>
      <c r="M19" s="19" t="n">
        <v>50000</v>
      </c>
      <c r="N19" s="19" t="n">
        <v>50000</v>
      </c>
      <c r="O19" s="24" t="n">
        <f aca="false">SUM(C19:N19)</f>
        <v>600000</v>
      </c>
    </row>
    <row r="20" customFormat="false" ht="12.8" hidden="false" customHeight="false" outlineLevel="0" collapsed="false">
      <c r="A20" s="17" t="s">
        <v>32</v>
      </c>
      <c r="B20" s="18" t="n">
        <f aca="false">SUM(B4:B19)</f>
        <v>17620000</v>
      </c>
      <c r="C20" s="25" t="n">
        <f aca="false">SUM(C4:C19)</f>
        <v>1560000</v>
      </c>
      <c r="D20" s="26" t="n">
        <f aca="false">SUM(D4:D19)</f>
        <v>1645000</v>
      </c>
      <c r="E20" s="26" t="n">
        <f aca="false">SUM(E4:E19)</f>
        <v>1570000</v>
      </c>
      <c r="F20" s="26" t="n">
        <f aca="false">SUM(F4:F19)</f>
        <v>1450000</v>
      </c>
      <c r="G20" s="26" t="n">
        <f aca="false">SUM(G4:G19)</f>
        <v>1530000</v>
      </c>
      <c r="H20" s="26" t="n">
        <f aca="false">SUM(H4:H19)</f>
        <v>1580000</v>
      </c>
      <c r="I20" s="26" t="n">
        <f aca="false">SUM(I4:I19)</f>
        <v>1520000</v>
      </c>
      <c r="J20" s="26" t="n">
        <f aca="false">SUM(J4:J19)</f>
        <v>1530000</v>
      </c>
      <c r="K20" s="26" t="n">
        <f aca="false">SUM(K4:K19)</f>
        <v>1065000</v>
      </c>
      <c r="L20" s="26" t="n">
        <f aca="false">SUM(L4:L19)</f>
        <v>1185000</v>
      </c>
      <c r="M20" s="26" t="n">
        <f aca="false">SUM(M4:M19)</f>
        <v>1485000</v>
      </c>
      <c r="N20" s="27" t="n">
        <f aca="false">SUM(N4:N19)</f>
        <v>1500000</v>
      </c>
      <c r="O20" s="28" t="n">
        <f aca="false">SUM(C20:N20)</f>
        <v>17620000</v>
      </c>
    </row>
    <row r="21" customFormat="false" ht="12.8" hidden="false" customHeight="false" outlineLevel="0" collapsed="false">
      <c r="A21" s="29"/>
      <c r="B21" s="30" t="s">
        <v>33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 t="n">
        <f aca="false">SUM(C21:N21)</f>
        <v>0</v>
      </c>
    </row>
    <row r="22" customFormat="false" ht="12.8" hidden="false" customHeight="false" outlineLevel="0" collapsed="false">
      <c r="A22" s="32" t="s">
        <v>34</v>
      </c>
      <c r="B22" s="33" t="s">
        <v>2</v>
      </c>
      <c r="C22" s="34" t="s">
        <v>3</v>
      </c>
      <c r="D22" s="10" t="s">
        <v>4</v>
      </c>
      <c r="E22" s="10" t="s">
        <v>5</v>
      </c>
      <c r="F22" s="10" t="s">
        <v>6</v>
      </c>
      <c r="G22" s="10" t="s">
        <v>7</v>
      </c>
      <c r="H22" s="10" t="s">
        <v>8</v>
      </c>
      <c r="I22" s="10" t="s">
        <v>9</v>
      </c>
      <c r="J22" s="10" t="s">
        <v>10</v>
      </c>
      <c r="K22" s="10" t="s">
        <v>11</v>
      </c>
      <c r="L22" s="10" t="s">
        <v>12</v>
      </c>
      <c r="M22" s="10" t="s">
        <v>13</v>
      </c>
      <c r="N22" s="10" t="s">
        <v>14</v>
      </c>
      <c r="O22" s="35" t="s">
        <v>33</v>
      </c>
    </row>
    <row r="23" customFormat="false" ht="12.8" hidden="false" customHeight="false" outlineLevel="0" collapsed="false">
      <c r="A23" s="36" t="s">
        <v>35</v>
      </c>
      <c r="B23" s="18" t="n">
        <f aca="false">SUM(C23:N23)</f>
        <v>3840000</v>
      </c>
      <c r="C23" s="15" t="n">
        <v>320000</v>
      </c>
      <c r="D23" s="15" t="n">
        <v>320000</v>
      </c>
      <c r="E23" s="15" t="n">
        <v>320000</v>
      </c>
      <c r="F23" s="15" t="n">
        <v>320000</v>
      </c>
      <c r="G23" s="15" t="n">
        <v>320000</v>
      </c>
      <c r="H23" s="15" t="n">
        <v>320000</v>
      </c>
      <c r="I23" s="15" t="n">
        <v>320000</v>
      </c>
      <c r="J23" s="15" t="n">
        <v>320000</v>
      </c>
      <c r="K23" s="15" t="n">
        <v>320000</v>
      </c>
      <c r="L23" s="15" t="n">
        <v>320000</v>
      </c>
      <c r="M23" s="15" t="n">
        <v>320000</v>
      </c>
      <c r="N23" s="15" t="n">
        <v>320000</v>
      </c>
      <c r="O23" s="16" t="n">
        <f aca="false">SUM(C23:N23)</f>
        <v>3840000</v>
      </c>
    </row>
    <row r="24" customFormat="false" ht="12.8" hidden="false" customHeight="false" outlineLevel="0" collapsed="false">
      <c r="A24" s="36" t="s">
        <v>36</v>
      </c>
      <c r="B24" s="18" t="n">
        <f aca="false">SUM(C24:N24)</f>
        <v>2560000</v>
      </c>
      <c r="C24" s="15" t="n">
        <v>200000</v>
      </c>
      <c r="D24" s="15" t="n">
        <v>200000</v>
      </c>
      <c r="E24" s="15" t="n">
        <v>200000</v>
      </c>
      <c r="F24" s="15" t="n">
        <v>200000</v>
      </c>
      <c r="G24" s="15" t="n">
        <v>220000</v>
      </c>
      <c r="H24" s="15" t="n">
        <v>220000</v>
      </c>
      <c r="I24" s="15" t="n">
        <v>220000</v>
      </c>
      <c r="J24" s="15" t="n">
        <v>220000</v>
      </c>
      <c r="K24" s="15" t="n">
        <v>220000</v>
      </c>
      <c r="L24" s="15" t="n">
        <v>220000</v>
      </c>
      <c r="M24" s="15" t="n">
        <v>220000</v>
      </c>
      <c r="N24" s="15" t="n">
        <v>220000</v>
      </c>
      <c r="O24" s="37" t="n">
        <f aca="false">SUM(C24:N24)</f>
        <v>2560000</v>
      </c>
    </row>
    <row r="25" customFormat="false" ht="12.8" hidden="false" customHeight="false" outlineLevel="0" collapsed="false">
      <c r="A25" s="38" t="s">
        <v>37</v>
      </c>
      <c r="B25" s="18" t="n">
        <f aca="false">SUM(C25:N25)</f>
        <v>480000</v>
      </c>
      <c r="C25" s="19" t="n">
        <v>40000</v>
      </c>
      <c r="D25" s="19" t="n">
        <v>40000</v>
      </c>
      <c r="E25" s="19" t="n">
        <v>40000</v>
      </c>
      <c r="F25" s="19" t="n">
        <v>40000</v>
      </c>
      <c r="G25" s="19" t="n">
        <v>40000</v>
      </c>
      <c r="H25" s="19" t="n">
        <v>40000</v>
      </c>
      <c r="I25" s="19" t="n">
        <v>40000</v>
      </c>
      <c r="J25" s="19" t="n">
        <v>40000</v>
      </c>
      <c r="K25" s="19" t="n">
        <v>40000</v>
      </c>
      <c r="L25" s="19" t="n">
        <v>40000</v>
      </c>
      <c r="M25" s="19" t="n">
        <v>40000</v>
      </c>
      <c r="N25" s="19" t="n">
        <v>40000</v>
      </c>
      <c r="O25" s="20" t="n">
        <f aca="false">SUM(C25:N25)</f>
        <v>480000</v>
      </c>
    </row>
    <row r="26" customFormat="false" ht="12.8" hidden="false" customHeight="false" outlineLevel="0" collapsed="false">
      <c r="A26" s="38" t="s">
        <v>24</v>
      </c>
      <c r="B26" s="18" t="n">
        <f aca="false">SUM(C26:N26)</f>
        <v>180000</v>
      </c>
      <c r="C26" s="19" t="n">
        <f aca="false">C12</f>
        <v>15000</v>
      </c>
      <c r="D26" s="19" t="n">
        <f aca="false">D12</f>
        <v>15000</v>
      </c>
      <c r="E26" s="19" t="n">
        <f aca="false">E12</f>
        <v>15000</v>
      </c>
      <c r="F26" s="19" t="n">
        <f aca="false">F12</f>
        <v>15000</v>
      </c>
      <c r="G26" s="19" t="n">
        <f aca="false">G12</f>
        <v>15000</v>
      </c>
      <c r="H26" s="19" t="n">
        <f aca="false">H12</f>
        <v>15000</v>
      </c>
      <c r="I26" s="19" t="n">
        <f aca="false">I12</f>
        <v>15000</v>
      </c>
      <c r="J26" s="19" t="n">
        <f aca="false">J12</f>
        <v>15000</v>
      </c>
      <c r="K26" s="19" t="n">
        <f aca="false">K12</f>
        <v>15000</v>
      </c>
      <c r="L26" s="19" t="n">
        <f aca="false">L12</f>
        <v>15000</v>
      </c>
      <c r="M26" s="19" t="n">
        <f aca="false">M12</f>
        <v>15000</v>
      </c>
      <c r="N26" s="19" t="n">
        <f aca="false">N12</f>
        <v>15000</v>
      </c>
      <c r="O26" s="20" t="n">
        <f aca="false">SUM(C26:N26)</f>
        <v>180000</v>
      </c>
    </row>
    <row r="27" customFormat="false" ht="12.8" hidden="false" customHeight="false" outlineLevel="0" collapsed="false">
      <c r="A27" s="38" t="s">
        <v>38</v>
      </c>
      <c r="B27" s="18" t="n">
        <f aca="false">SUM(C27:N27)</f>
        <v>1750000</v>
      </c>
      <c r="C27" s="19" t="n">
        <v>140000</v>
      </c>
      <c r="D27" s="19" t="n">
        <v>140000</v>
      </c>
      <c r="E27" s="19" t="n">
        <v>140000</v>
      </c>
      <c r="F27" s="19" t="n">
        <v>140000</v>
      </c>
      <c r="G27" s="19" t="n">
        <v>140000</v>
      </c>
      <c r="H27" s="19" t="n">
        <v>150000</v>
      </c>
      <c r="I27" s="19" t="n">
        <v>150000</v>
      </c>
      <c r="J27" s="19" t="n">
        <v>150000</v>
      </c>
      <c r="K27" s="19" t="n">
        <v>150000</v>
      </c>
      <c r="L27" s="19" t="n">
        <v>150000</v>
      </c>
      <c r="M27" s="19" t="n">
        <v>150000</v>
      </c>
      <c r="N27" s="19" t="n">
        <v>150000</v>
      </c>
      <c r="O27" s="20" t="n">
        <f aca="false">SUM(C27:N27)</f>
        <v>1750000</v>
      </c>
    </row>
    <row r="28" customFormat="false" ht="12.8" hidden="false" customHeight="false" outlineLevel="0" collapsed="false">
      <c r="A28" s="38" t="s">
        <v>27</v>
      </c>
      <c r="B28" s="18" t="n">
        <f aca="false">SUM(C28:N28)</f>
        <v>180000</v>
      </c>
      <c r="C28" s="19" t="n">
        <f aca="false">C15</f>
        <v>15000</v>
      </c>
      <c r="D28" s="19" t="n">
        <f aca="false">D15</f>
        <v>15000</v>
      </c>
      <c r="E28" s="19" t="n">
        <f aca="false">E15</f>
        <v>15000</v>
      </c>
      <c r="F28" s="19" t="n">
        <f aca="false">F15</f>
        <v>15000</v>
      </c>
      <c r="G28" s="19" t="n">
        <f aca="false">G15</f>
        <v>15000</v>
      </c>
      <c r="H28" s="19" t="n">
        <f aca="false">H15</f>
        <v>15000</v>
      </c>
      <c r="I28" s="19" t="n">
        <f aca="false">I15</f>
        <v>15000</v>
      </c>
      <c r="J28" s="19" t="n">
        <f aca="false">J15</f>
        <v>15000</v>
      </c>
      <c r="K28" s="19" t="n">
        <f aca="false">K15</f>
        <v>15000</v>
      </c>
      <c r="L28" s="19" t="n">
        <f aca="false">L15</f>
        <v>15000</v>
      </c>
      <c r="M28" s="19" t="n">
        <f aca="false">M15</f>
        <v>15000</v>
      </c>
      <c r="N28" s="19" t="n">
        <f aca="false">N15</f>
        <v>15000</v>
      </c>
      <c r="O28" s="20" t="n">
        <f aca="false">SUM(C28:N28)</f>
        <v>180000</v>
      </c>
    </row>
    <row r="29" customFormat="false" ht="12.8" hidden="false" customHeight="false" outlineLevel="0" collapsed="false">
      <c r="A29" s="38" t="s">
        <v>39</v>
      </c>
      <c r="B29" s="18" t="n">
        <f aca="false">SUM(C29:N29)</f>
        <v>1450000</v>
      </c>
      <c r="C29" s="19" t="n">
        <v>110000</v>
      </c>
      <c r="D29" s="21" t="n">
        <v>110000</v>
      </c>
      <c r="E29" s="21" t="n">
        <v>110000</v>
      </c>
      <c r="F29" s="21" t="n">
        <v>120000</v>
      </c>
      <c r="G29" s="21" t="n">
        <v>120000</v>
      </c>
      <c r="H29" s="21" t="n">
        <v>120000</v>
      </c>
      <c r="I29" s="21" t="n">
        <v>120000</v>
      </c>
      <c r="J29" s="21" t="n">
        <v>120000</v>
      </c>
      <c r="K29" s="21" t="n">
        <v>130000</v>
      </c>
      <c r="L29" s="21" t="n">
        <v>130000</v>
      </c>
      <c r="M29" s="21" t="n">
        <v>130000</v>
      </c>
      <c r="N29" s="22" t="n">
        <v>130000</v>
      </c>
      <c r="O29" s="20" t="n">
        <f aca="false">SUM(C29:N29)</f>
        <v>1450000</v>
      </c>
    </row>
    <row r="30" customFormat="false" ht="12.8" hidden="false" customHeight="false" outlineLevel="0" collapsed="false">
      <c r="A30" s="38" t="s">
        <v>29</v>
      </c>
      <c r="B30" s="18" t="n">
        <f aca="false">SUM(C30:N30)</f>
        <v>3100000</v>
      </c>
      <c r="C30" s="19" t="n">
        <v>250000</v>
      </c>
      <c r="D30" s="19" t="n">
        <v>250000</v>
      </c>
      <c r="E30" s="19" t="n">
        <v>250000</v>
      </c>
      <c r="F30" s="19" t="n">
        <v>250000</v>
      </c>
      <c r="G30" s="19" t="n">
        <v>275000</v>
      </c>
      <c r="H30" s="19" t="n">
        <v>275000</v>
      </c>
      <c r="I30" s="19" t="n">
        <v>275000</v>
      </c>
      <c r="J30" s="19" t="n">
        <v>275000</v>
      </c>
      <c r="K30" s="19" t="n">
        <v>200000</v>
      </c>
      <c r="L30" s="19" t="n">
        <v>250000</v>
      </c>
      <c r="M30" s="19" t="n">
        <v>275000</v>
      </c>
      <c r="N30" s="23" t="n">
        <v>275000</v>
      </c>
      <c r="O30" s="20" t="n">
        <f aca="false">SUM(C30:N30)</f>
        <v>3100000</v>
      </c>
    </row>
    <row r="31" customFormat="false" ht="12.8" hidden="false" customHeight="false" outlineLevel="0" collapsed="false">
      <c r="A31" s="38" t="s">
        <v>23</v>
      </c>
      <c r="B31" s="18" t="n">
        <f aca="false">SUM(C31:N31)</f>
        <v>470000</v>
      </c>
      <c r="C31" s="19" t="n">
        <v>40000</v>
      </c>
      <c r="D31" s="21" t="n">
        <v>40000</v>
      </c>
      <c r="E31" s="21" t="n">
        <v>40000</v>
      </c>
      <c r="F31" s="21" t="n">
        <v>40000</v>
      </c>
      <c r="G31" s="21" t="n">
        <v>40000</v>
      </c>
      <c r="H31" s="21" t="n">
        <v>40000</v>
      </c>
      <c r="I31" s="21" t="n">
        <v>40000</v>
      </c>
      <c r="J31" s="21" t="n">
        <v>40000</v>
      </c>
      <c r="K31" s="21" t="n">
        <v>30000</v>
      </c>
      <c r="L31" s="21" t="n">
        <v>40000</v>
      </c>
      <c r="M31" s="21" t="n">
        <v>40000</v>
      </c>
      <c r="N31" s="22" t="n">
        <v>40000</v>
      </c>
      <c r="O31" s="20" t="n">
        <f aca="false">SUM(C31:N31)</f>
        <v>470000</v>
      </c>
    </row>
    <row r="32" customFormat="false" ht="12.8" hidden="false" customHeight="false" outlineLevel="0" collapsed="false">
      <c r="A32" s="38" t="s">
        <v>30</v>
      </c>
      <c r="B32" s="18" t="n">
        <f aca="false">SUM(C32:N32)</f>
        <v>2600000</v>
      </c>
      <c r="C32" s="39" t="n">
        <v>210000</v>
      </c>
      <c r="D32" s="40" t="n">
        <v>210000</v>
      </c>
      <c r="E32" s="40" t="n">
        <v>210000</v>
      </c>
      <c r="F32" s="40" t="n">
        <v>210000</v>
      </c>
      <c r="G32" s="40" t="n">
        <v>220000</v>
      </c>
      <c r="H32" s="40" t="n">
        <v>220000</v>
      </c>
      <c r="I32" s="40" t="n">
        <v>220000</v>
      </c>
      <c r="J32" s="40" t="n">
        <v>220000</v>
      </c>
      <c r="K32" s="40" t="n">
        <v>220000</v>
      </c>
      <c r="L32" s="40" t="n">
        <v>220000</v>
      </c>
      <c r="M32" s="40" t="n">
        <v>220000</v>
      </c>
      <c r="N32" s="41" t="n">
        <v>220000</v>
      </c>
      <c r="O32" s="24" t="n">
        <f aca="false">SUM(C32:N32)</f>
        <v>2600000</v>
      </c>
    </row>
    <row r="33" customFormat="false" ht="12.8" hidden="false" customHeight="false" outlineLevel="0" collapsed="false">
      <c r="A33" s="38" t="s">
        <v>31</v>
      </c>
      <c r="B33" s="18" t="n">
        <f aca="false">SUM(C33:N33)</f>
        <v>600000</v>
      </c>
      <c r="C33" s="39" t="n">
        <v>50000</v>
      </c>
      <c r="D33" s="39" t="n">
        <v>50000</v>
      </c>
      <c r="E33" s="39" t="n">
        <v>50000</v>
      </c>
      <c r="F33" s="39" t="n">
        <v>50000</v>
      </c>
      <c r="G33" s="39" t="n">
        <v>50000</v>
      </c>
      <c r="H33" s="39" t="n">
        <v>50000</v>
      </c>
      <c r="I33" s="39" t="n">
        <v>50000</v>
      </c>
      <c r="J33" s="39" t="n">
        <v>50000</v>
      </c>
      <c r="K33" s="39" t="n">
        <v>50000</v>
      </c>
      <c r="L33" s="39" t="n">
        <v>50000</v>
      </c>
      <c r="M33" s="39" t="n">
        <v>50000</v>
      </c>
      <c r="N33" s="39" t="n">
        <v>50000</v>
      </c>
      <c r="O33" s="24" t="n">
        <f aca="false">SUM(C33:N33)</f>
        <v>600000</v>
      </c>
    </row>
    <row r="34" customFormat="false" ht="12.8" hidden="false" customHeight="false" outlineLevel="0" collapsed="false">
      <c r="A34" s="38" t="s">
        <v>40</v>
      </c>
      <c r="B34" s="18" t="n">
        <f aca="false">SUM(C34:N34)</f>
        <v>17210000</v>
      </c>
      <c r="C34" s="42" t="n">
        <f aca="false">SUM(C23:C33)</f>
        <v>1390000</v>
      </c>
      <c r="D34" s="43" t="n">
        <f aca="false">SUM(D23:D33)</f>
        <v>1390000</v>
      </c>
      <c r="E34" s="43" t="n">
        <f aca="false">SUM(E23:E33)</f>
        <v>1390000</v>
      </c>
      <c r="F34" s="43" t="n">
        <f aca="false">SUM(F23:F33)</f>
        <v>1400000</v>
      </c>
      <c r="G34" s="43" t="n">
        <f aca="false">SUM(G23:G33)</f>
        <v>1455000</v>
      </c>
      <c r="H34" s="43" t="n">
        <f aca="false">SUM(H23:H33)</f>
        <v>1465000</v>
      </c>
      <c r="I34" s="43" t="n">
        <f aca="false">SUM(I23:I33)</f>
        <v>1465000</v>
      </c>
      <c r="J34" s="43" t="n">
        <f aca="false">SUM(J23:J33)</f>
        <v>1465000</v>
      </c>
      <c r="K34" s="43" t="n">
        <f aca="false">SUM(K23:K33)</f>
        <v>1390000</v>
      </c>
      <c r="L34" s="43" t="n">
        <f aca="false">SUM(L23:L33)</f>
        <v>1450000</v>
      </c>
      <c r="M34" s="43" t="n">
        <f aca="false">SUM(M23:M33)</f>
        <v>1475000</v>
      </c>
      <c r="N34" s="44" t="n">
        <f aca="false">SUM(N23:N33)</f>
        <v>1475000</v>
      </c>
      <c r="O34" s="28" t="n">
        <f aca="false">SUM(C34:N34)</f>
        <v>17210000</v>
      </c>
    </row>
    <row r="35" customFormat="false" ht="12.8" hidden="false" customHeight="false" outlineLevel="0" collapsed="false">
      <c r="A35" s="29"/>
      <c r="B35" s="30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6" t="n">
        <f aca="false">SUM(C35:N35)</f>
        <v>0</v>
      </c>
    </row>
    <row r="36" customFormat="false" ht="12.8" hidden="false" customHeight="false" outlineLevel="0" collapsed="false">
      <c r="A36" s="32" t="s">
        <v>41</v>
      </c>
      <c r="B36" s="33" t="s">
        <v>2</v>
      </c>
      <c r="C36" s="10" t="s">
        <v>3</v>
      </c>
      <c r="D36" s="10" t="s">
        <v>4</v>
      </c>
      <c r="E36" s="10" t="s">
        <v>5</v>
      </c>
      <c r="F36" s="10" t="s">
        <v>6</v>
      </c>
      <c r="G36" s="10" t="s">
        <v>7</v>
      </c>
      <c r="H36" s="10" t="s">
        <v>8</v>
      </c>
      <c r="I36" s="10" t="s">
        <v>9</v>
      </c>
      <c r="J36" s="10" t="s">
        <v>10</v>
      </c>
      <c r="K36" s="10" t="s">
        <v>11</v>
      </c>
      <c r="L36" s="10" t="s">
        <v>12</v>
      </c>
      <c r="M36" s="10" t="s">
        <v>13</v>
      </c>
      <c r="N36" s="10" t="s">
        <v>14</v>
      </c>
      <c r="O36" s="47" t="s">
        <v>33</v>
      </c>
    </row>
    <row r="37" customFormat="false" ht="12.8" hidden="false" customHeight="false" outlineLevel="0" collapsed="false">
      <c r="A37" s="13" t="s">
        <v>42</v>
      </c>
      <c r="B37" s="14" t="n">
        <f aca="false">SUM(C37:N37)</f>
        <v>1341600</v>
      </c>
      <c r="C37" s="15" t="n">
        <f aca="false">SUM(C23+C27)*0.24</f>
        <v>110400</v>
      </c>
      <c r="D37" s="15" t="n">
        <f aca="false">SUM(D23+D27)*0.24</f>
        <v>110400</v>
      </c>
      <c r="E37" s="15" t="n">
        <f aca="false">SUM(E23+E27)*0.24</f>
        <v>110400</v>
      </c>
      <c r="F37" s="15" t="n">
        <f aca="false">SUM(F23+F27)*0.24</f>
        <v>110400</v>
      </c>
      <c r="G37" s="15" t="n">
        <f aca="false">SUM(G23+G27)*0.24</f>
        <v>110400</v>
      </c>
      <c r="H37" s="15" t="n">
        <f aca="false">SUM(H23+H27)*0.24</f>
        <v>112800</v>
      </c>
      <c r="I37" s="15" t="n">
        <f aca="false">SUM(I23+I27)*0.24</f>
        <v>112800</v>
      </c>
      <c r="J37" s="15" t="n">
        <f aca="false">SUM(J23+J27)*0.24</f>
        <v>112800</v>
      </c>
      <c r="K37" s="15" t="n">
        <f aca="false">SUM(K23+K27)*0.24</f>
        <v>112800</v>
      </c>
      <c r="L37" s="15" t="n">
        <f aca="false">SUM(L23+L27)*0.24</f>
        <v>112800</v>
      </c>
      <c r="M37" s="15" t="n">
        <f aca="false">SUM(M23+M27)*0.24</f>
        <v>112800</v>
      </c>
      <c r="N37" s="15" t="n">
        <f aca="false">SUM(N23+N27)*0.24</f>
        <v>112800</v>
      </c>
      <c r="O37" s="16" t="n">
        <f aca="false">SUM(C37:N37)</f>
        <v>1341600</v>
      </c>
    </row>
    <row r="38" customFormat="false" ht="12.8" hidden="false" customHeight="false" outlineLevel="0" collapsed="false">
      <c r="A38" s="17" t="s">
        <v>43</v>
      </c>
      <c r="B38" s="18" t="n">
        <f aca="false">B25*0.3</f>
        <v>144000</v>
      </c>
      <c r="C38" s="19" t="n">
        <f aca="false">C25*34/100</f>
        <v>13600</v>
      </c>
      <c r="D38" s="19" t="n">
        <f aca="false">D25*34/100</f>
        <v>13600</v>
      </c>
      <c r="E38" s="19" t="n">
        <f aca="false">E25*34/100</f>
        <v>13600</v>
      </c>
      <c r="F38" s="19" t="n">
        <f aca="false">F25*34/100</f>
        <v>13600</v>
      </c>
      <c r="G38" s="19" t="n">
        <f aca="false">G25*34/100</f>
        <v>13600</v>
      </c>
      <c r="H38" s="19" t="n">
        <f aca="false">H25*34/100</f>
        <v>13600</v>
      </c>
      <c r="I38" s="19" t="n">
        <f aca="false">I25*34/100</f>
        <v>13600</v>
      </c>
      <c r="J38" s="19" t="n">
        <f aca="false">J25*34/100</f>
        <v>13600</v>
      </c>
      <c r="K38" s="19" t="n">
        <f aca="false">K25*34/100</f>
        <v>13600</v>
      </c>
      <c r="L38" s="19" t="n">
        <f aca="false">L25*34/100</f>
        <v>13600</v>
      </c>
      <c r="M38" s="19" t="n">
        <f aca="false">M25*34/100</f>
        <v>13600</v>
      </c>
      <c r="N38" s="19" t="n">
        <f aca="false">N25*34/100</f>
        <v>13600</v>
      </c>
      <c r="O38" s="20" t="n">
        <f aca="false">SUM(C38:N38)</f>
        <v>163200</v>
      </c>
    </row>
    <row r="39" customFormat="false" ht="12.8" hidden="false" customHeight="false" outlineLevel="0" collapsed="false">
      <c r="A39" s="17" t="s">
        <v>44</v>
      </c>
      <c r="B39" s="18" t="n">
        <f aca="false">SUM(C39:N39)</f>
        <v>126000</v>
      </c>
      <c r="C39" s="19" t="n">
        <f aca="false">C26*0.7</f>
        <v>10500</v>
      </c>
      <c r="D39" s="19" t="n">
        <f aca="false">D26*0.7</f>
        <v>10500</v>
      </c>
      <c r="E39" s="19" t="n">
        <f aca="false">E26*0.7</f>
        <v>10500</v>
      </c>
      <c r="F39" s="19" t="n">
        <f aca="false">F26*0.7</f>
        <v>10500</v>
      </c>
      <c r="G39" s="19" t="n">
        <f aca="false">G26*0.7</f>
        <v>10500</v>
      </c>
      <c r="H39" s="19" t="n">
        <f aca="false">H26*0.7</f>
        <v>10500</v>
      </c>
      <c r="I39" s="19" t="n">
        <f aca="false">I26*0.7</f>
        <v>10500</v>
      </c>
      <c r="J39" s="19" t="n">
        <f aca="false">J26*0.7</f>
        <v>10500</v>
      </c>
      <c r="K39" s="19" t="n">
        <f aca="false">K26*0.7</f>
        <v>10500</v>
      </c>
      <c r="L39" s="19" t="n">
        <f aca="false">L26*0.7</f>
        <v>10500</v>
      </c>
      <c r="M39" s="19" t="n">
        <f aca="false">M26*0.7</f>
        <v>10500</v>
      </c>
      <c r="N39" s="19" t="n">
        <f aca="false">N26*0.7</f>
        <v>10500</v>
      </c>
      <c r="O39" s="20" t="n">
        <f aca="false">SUM(C39:N39)</f>
        <v>126000</v>
      </c>
    </row>
    <row r="40" customFormat="false" ht="12.8" hidden="false" customHeight="false" outlineLevel="0" collapsed="false">
      <c r="A40" s="17" t="s">
        <v>27</v>
      </c>
      <c r="B40" s="18" t="n">
        <f aca="false">SUM(C40:N40)</f>
        <v>126000</v>
      </c>
      <c r="C40" s="19" t="n">
        <f aca="false">C28*0.7</f>
        <v>10500</v>
      </c>
      <c r="D40" s="19" t="n">
        <f aca="false">D28*0.7</f>
        <v>10500</v>
      </c>
      <c r="E40" s="19" t="n">
        <f aca="false">E28*0.7</f>
        <v>10500</v>
      </c>
      <c r="F40" s="19" t="n">
        <f aca="false">F28*0.7</f>
        <v>10500</v>
      </c>
      <c r="G40" s="19" t="n">
        <f aca="false">G28*0.7</f>
        <v>10500</v>
      </c>
      <c r="H40" s="19" t="n">
        <f aca="false">H28*0.7</f>
        <v>10500</v>
      </c>
      <c r="I40" s="19" t="n">
        <f aca="false">I28*0.7</f>
        <v>10500</v>
      </c>
      <c r="J40" s="19" t="n">
        <f aca="false">J28*0.7</f>
        <v>10500</v>
      </c>
      <c r="K40" s="19" t="n">
        <f aca="false">K28*0.7</f>
        <v>10500</v>
      </c>
      <c r="L40" s="19" t="n">
        <f aca="false">L28*0.7</f>
        <v>10500</v>
      </c>
      <c r="M40" s="19" t="n">
        <f aca="false">M28*0.7</f>
        <v>10500</v>
      </c>
      <c r="N40" s="19" t="n">
        <f aca="false">N28*0.7</f>
        <v>10500</v>
      </c>
      <c r="O40" s="20" t="n">
        <f aca="false">SUM(C40:N40)</f>
        <v>126000</v>
      </c>
    </row>
    <row r="41" customFormat="false" ht="12.8" hidden="false" customHeight="false" outlineLevel="0" collapsed="false">
      <c r="A41" s="17" t="s">
        <v>45</v>
      </c>
      <c r="B41" s="18" t="n">
        <f aca="false">SUM(C41:N41)</f>
        <v>180000</v>
      </c>
      <c r="C41" s="19" t="n">
        <v>15000</v>
      </c>
      <c r="D41" s="19" t="n">
        <v>15000</v>
      </c>
      <c r="E41" s="19" t="n">
        <v>15000</v>
      </c>
      <c r="F41" s="19" t="n">
        <v>15000</v>
      </c>
      <c r="G41" s="19" t="n">
        <v>15000</v>
      </c>
      <c r="H41" s="19" t="n">
        <v>15000</v>
      </c>
      <c r="I41" s="19" t="n">
        <v>15000</v>
      </c>
      <c r="J41" s="19" t="n">
        <v>15000</v>
      </c>
      <c r="K41" s="19" t="n">
        <v>15000</v>
      </c>
      <c r="L41" s="19" t="n">
        <v>15000</v>
      </c>
      <c r="M41" s="19" t="n">
        <v>15000</v>
      </c>
      <c r="N41" s="23" t="n">
        <v>15000</v>
      </c>
      <c r="O41" s="20" t="n">
        <f aca="false">SUM(C41:N41)</f>
        <v>180000</v>
      </c>
    </row>
    <row r="42" customFormat="false" ht="12.8" hidden="false" customHeight="false" outlineLevel="0" collapsed="false">
      <c r="A42" s="17" t="s">
        <v>46</v>
      </c>
      <c r="B42" s="18" t="n">
        <f aca="false">SUM(C42:N42)</f>
        <v>942500</v>
      </c>
      <c r="C42" s="19" t="n">
        <f aca="false">C29*0.65</f>
        <v>71500</v>
      </c>
      <c r="D42" s="19" t="n">
        <f aca="false">D29*0.65</f>
        <v>71500</v>
      </c>
      <c r="E42" s="19" t="n">
        <f aca="false">E29*0.65</f>
        <v>71500</v>
      </c>
      <c r="F42" s="19" t="n">
        <f aca="false">F29*0.65</f>
        <v>78000</v>
      </c>
      <c r="G42" s="19" t="n">
        <f aca="false">G29*0.65</f>
        <v>78000</v>
      </c>
      <c r="H42" s="19" t="n">
        <f aca="false">H29*0.65</f>
        <v>78000</v>
      </c>
      <c r="I42" s="19" t="n">
        <f aca="false">I29*0.65</f>
        <v>78000</v>
      </c>
      <c r="J42" s="19" t="n">
        <f aca="false">J29*0.65</f>
        <v>78000</v>
      </c>
      <c r="K42" s="19" t="n">
        <f aca="false">K29*0.65</f>
        <v>84500</v>
      </c>
      <c r="L42" s="19" t="n">
        <f aca="false">L29*0.65</f>
        <v>84500</v>
      </c>
      <c r="M42" s="19" t="n">
        <f aca="false">M29*0.65</f>
        <v>84500</v>
      </c>
      <c r="N42" s="19" t="n">
        <f aca="false">N29*0.65</f>
        <v>84500</v>
      </c>
      <c r="O42" s="20" t="n">
        <f aca="false">SUM(C42:N42)</f>
        <v>942500</v>
      </c>
    </row>
    <row r="43" customFormat="false" ht="12.8" hidden="false" customHeight="false" outlineLevel="0" collapsed="false">
      <c r="A43" s="17" t="s">
        <v>47</v>
      </c>
      <c r="B43" s="18" t="n">
        <f aca="false">B30*0.73</f>
        <v>2263000</v>
      </c>
      <c r="C43" s="19" t="n">
        <f aca="false">C30*0.73</f>
        <v>182500</v>
      </c>
      <c r="D43" s="19" t="n">
        <f aca="false">D30*0.73</f>
        <v>182500</v>
      </c>
      <c r="E43" s="19" t="n">
        <f aca="false">E30*0.73</f>
        <v>182500</v>
      </c>
      <c r="F43" s="19" t="n">
        <f aca="false">F30*0.73</f>
        <v>182500</v>
      </c>
      <c r="G43" s="19" t="n">
        <f aca="false">G30*0.73</f>
        <v>200750</v>
      </c>
      <c r="H43" s="19" t="n">
        <f aca="false">H30*0.73</f>
        <v>200750</v>
      </c>
      <c r="I43" s="19" t="n">
        <f aca="false">I30*0.73</f>
        <v>200750</v>
      </c>
      <c r="J43" s="19" t="n">
        <f aca="false">J30*0.73</f>
        <v>200750</v>
      </c>
      <c r="K43" s="19" t="n">
        <f aca="false">K30*0.73</f>
        <v>146000</v>
      </c>
      <c r="L43" s="19" t="n">
        <f aca="false">L30*0.73</f>
        <v>182500</v>
      </c>
      <c r="M43" s="19" t="n">
        <f aca="false">M30*0.73</f>
        <v>200750</v>
      </c>
      <c r="N43" s="19" t="n">
        <f aca="false">N30*0.73</f>
        <v>200750</v>
      </c>
      <c r="O43" s="20" t="n">
        <f aca="false">SUM(C43:N43)</f>
        <v>2263000</v>
      </c>
    </row>
    <row r="44" customFormat="false" ht="12.8" hidden="false" customHeight="false" outlineLevel="0" collapsed="false">
      <c r="A44" s="17" t="s">
        <v>48</v>
      </c>
      <c r="B44" s="18" t="n">
        <f aca="false">SUM(C44:N44)</f>
        <v>329000</v>
      </c>
      <c r="C44" s="39" t="n">
        <f aca="false">C31*0.7</f>
        <v>28000</v>
      </c>
      <c r="D44" s="39" t="n">
        <f aca="false">D31*0.7</f>
        <v>28000</v>
      </c>
      <c r="E44" s="39" t="n">
        <f aca="false">E31*0.7</f>
        <v>28000</v>
      </c>
      <c r="F44" s="39" t="n">
        <f aca="false">F31*0.7</f>
        <v>28000</v>
      </c>
      <c r="G44" s="39" t="n">
        <f aca="false">G31*0.7</f>
        <v>28000</v>
      </c>
      <c r="H44" s="39" t="n">
        <f aca="false">H31*0.7</f>
        <v>28000</v>
      </c>
      <c r="I44" s="39" t="n">
        <f aca="false">I31*0.7</f>
        <v>28000</v>
      </c>
      <c r="J44" s="39" t="n">
        <f aca="false">J31*0.7</f>
        <v>28000</v>
      </c>
      <c r="K44" s="39" t="n">
        <f aca="false">K31*0.7</f>
        <v>21000</v>
      </c>
      <c r="L44" s="39" t="n">
        <f aca="false">L31*0.7</f>
        <v>28000</v>
      </c>
      <c r="M44" s="39" t="n">
        <f aca="false">M31*0.7</f>
        <v>28000</v>
      </c>
      <c r="N44" s="39" t="n">
        <f aca="false">N31*0.7</f>
        <v>28000</v>
      </c>
      <c r="O44" s="48" t="n">
        <f aca="false">SUM(C44:N44)</f>
        <v>329000</v>
      </c>
    </row>
    <row r="45" customFormat="false" ht="12.8" hidden="false" customHeight="false" outlineLevel="0" collapsed="false">
      <c r="A45" s="17" t="s">
        <v>49</v>
      </c>
      <c r="B45" s="18" t="n">
        <f aca="false">+SUM(C45:N45)</f>
        <v>1300000</v>
      </c>
      <c r="C45" s="39" t="n">
        <f aca="false">C32*0.5</f>
        <v>105000</v>
      </c>
      <c r="D45" s="39" t="n">
        <f aca="false">D32*0.5</f>
        <v>105000</v>
      </c>
      <c r="E45" s="39" t="n">
        <f aca="false">E32*0.5</f>
        <v>105000</v>
      </c>
      <c r="F45" s="39" t="n">
        <f aca="false">F32*0.5</f>
        <v>105000</v>
      </c>
      <c r="G45" s="39" t="n">
        <f aca="false">G32*0.5</f>
        <v>110000</v>
      </c>
      <c r="H45" s="39" t="n">
        <f aca="false">H32*0.5</f>
        <v>110000</v>
      </c>
      <c r="I45" s="39" t="n">
        <f aca="false">I32*0.5</f>
        <v>110000</v>
      </c>
      <c r="J45" s="39" t="n">
        <f aca="false">J32*0.5</f>
        <v>110000</v>
      </c>
      <c r="K45" s="39" t="n">
        <f aca="false">K32*0.5</f>
        <v>110000</v>
      </c>
      <c r="L45" s="39" t="n">
        <f aca="false">L32*0.5</f>
        <v>110000</v>
      </c>
      <c r="M45" s="39" t="n">
        <f aca="false">M32*0.5</f>
        <v>110000</v>
      </c>
      <c r="N45" s="39" t="n">
        <f aca="false">N32*0.5</f>
        <v>110000</v>
      </c>
      <c r="O45" s="49" t="n">
        <f aca="false">SUM(C45:N45)</f>
        <v>1300000</v>
      </c>
    </row>
    <row r="46" customFormat="false" ht="12.8" hidden="false" customHeight="false" outlineLevel="0" collapsed="false">
      <c r="A46" s="17" t="s">
        <v>50</v>
      </c>
      <c r="B46" s="18" t="n">
        <f aca="false">+SUM(C46:N46)</f>
        <v>450000</v>
      </c>
      <c r="C46" s="39" t="n">
        <f aca="false">C33*0.75</f>
        <v>37500</v>
      </c>
      <c r="D46" s="39" t="n">
        <f aca="false">D33*0.75</f>
        <v>37500</v>
      </c>
      <c r="E46" s="39" t="n">
        <f aca="false">E33*0.75</f>
        <v>37500</v>
      </c>
      <c r="F46" s="39" t="n">
        <f aca="false">F33*0.75</f>
        <v>37500</v>
      </c>
      <c r="G46" s="39" t="n">
        <f aca="false">G33*0.75</f>
        <v>37500</v>
      </c>
      <c r="H46" s="39" t="n">
        <f aca="false">H33*0.75</f>
        <v>37500</v>
      </c>
      <c r="I46" s="39" t="n">
        <f aca="false">I33*0.75</f>
        <v>37500</v>
      </c>
      <c r="J46" s="39" t="n">
        <f aca="false">J33*0.75</f>
        <v>37500</v>
      </c>
      <c r="K46" s="39" t="n">
        <f aca="false">K33*0.75</f>
        <v>37500</v>
      </c>
      <c r="L46" s="39" t="n">
        <f aca="false">L33*0.75</f>
        <v>37500</v>
      </c>
      <c r="M46" s="39" t="n">
        <f aca="false">M33*0.75</f>
        <v>37500</v>
      </c>
      <c r="N46" s="39" t="n">
        <f aca="false">N33*0.75</f>
        <v>37500</v>
      </c>
      <c r="O46" s="49" t="n">
        <f aca="false">SUM(C46:N46)</f>
        <v>450000</v>
      </c>
    </row>
    <row r="47" customFormat="false" ht="12.8" hidden="false" customHeight="false" outlineLevel="0" collapsed="false">
      <c r="A47" s="17" t="s">
        <v>51</v>
      </c>
      <c r="B47" s="18" t="n">
        <f aca="false">SUM(B37+B38+B39+B41+B42+B43+B44)</f>
        <v>5326100</v>
      </c>
      <c r="C47" s="42" t="n">
        <f aca="false">SUM(C37:C46)</f>
        <v>584500</v>
      </c>
      <c r="D47" s="43" t="n">
        <f aca="false">SUM(D37:D46)</f>
        <v>584500</v>
      </c>
      <c r="E47" s="43" t="n">
        <f aca="false">SUM(E37:E46)</f>
        <v>584500</v>
      </c>
      <c r="F47" s="43" t="n">
        <f aca="false">SUM(F37:F46)</f>
        <v>591000</v>
      </c>
      <c r="G47" s="43" t="n">
        <f aca="false">SUM(G37:G46)</f>
        <v>614250</v>
      </c>
      <c r="H47" s="43" t="n">
        <f aca="false">SUM(H37:H46)</f>
        <v>616650</v>
      </c>
      <c r="I47" s="43" t="n">
        <f aca="false">SUM(I37:I46)</f>
        <v>616650</v>
      </c>
      <c r="J47" s="43" t="n">
        <f aca="false">SUM(J37:J46)</f>
        <v>616650</v>
      </c>
      <c r="K47" s="43" t="n">
        <f aca="false">SUM(K37:K46)</f>
        <v>561400</v>
      </c>
      <c r="L47" s="43" t="n">
        <f aca="false">SUM(L37:L46)</f>
        <v>604900</v>
      </c>
      <c r="M47" s="43" t="n">
        <f aca="false">SUM(M37:M46)</f>
        <v>623150</v>
      </c>
      <c r="N47" s="43" t="n">
        <f aca="false">SUM(N37:N46)</f>
        <v>623150</v>
      </c>
      <c r="O47" s="28" t="n">
        <f aca="false">SUM(C47:N47)</f>
        <v>7221300</v>
      </c>
    </row>
    <row r="48" customFormat="false" ht="12.8" hidden="false" customHeight="false" outlineLevel="0" collapsed="false">
      <c r="A48" s="29"/>
      <c r="B48" s="50"/>
      <c r="C48" s="50"/>
      <c r="D48" s="50" t="s">
        <v>33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31" t="n">
        <f aca="false">SUM(C48:N48)</f>
        <v>0</v>
      </c>
    </row>
    <row r="49" customFormat="false" ht="12.8" hidden="false" customHeight="false" outlineLevel="0" collapsed="false">
      <c r="A49" s="32" t="s">
        <v>52</v>
      </c>
      <c r="B49" s="33" t="s">
        <v>2</v>
      </c>
      <c r="C49" s="10" t="s">
        <v>3</v>
      </c>
      <c r="D49" s="10" t="s">
        <v>4</v>
      </c>
      <c r="E49" s="10" t="s">
        <v>5</v>
      </c>
      <c r="F49" s="10" t="s">
        <v>6</v>
      </c>
      <c r="G49" s="10" t="s">
        <v>7</v>
      </c>
      <c r="H49" s="10" t="s">
        <v>8</v>
      </c>
      <c r="I49" s="10" t="s">
        <v>9</v>
      </c>
      <c r="J49" s="10" t="s">
        <v>10</v>
      </c>
      <c r="K49" s="10" t="s">
        <v>11</v>
      </c>
      <c r="L49" s="10" t="s">
        <v>12</v>
      </c>
      <c r="M49" s="10" t="s">
        <v>13</v>
      </c>
      <c r="N49" s="10" t="s">
        <v>14</v>
      </c>
      <c r="O49" s="35" t="s">
        <v>33</v>
      </c>
    </row>
    <row r="50" customFormat="false" ht="12.8" hidden="false" customHeight="false" outlineLevel="0" collapsed="false">
      <c r="A50" s="36" t="s">
        <v>53</v>
      </c>
      <c r="B50" s="51" t="n">
        <f aca="false">SUM(C50:N50)</f>
        <v>2498400</v>
      </c>
      <c r="C50" s="52" t="n">
        <f aca="false">SUM(C23-C37)</f>
        <v>209600</v>
      </c>
      <c r="D50" s="52" t="n">
        <f aca="false">SUM(D23-D37)</f>
        <v>209600</v>
      </c>
      <c r="E50" s="52" t="n">
        <f aca="false">SUM(E23-E37)</f>
        <v>209600</v>
      </c>
      <c r="F50" s="52" t="n">
        <f aca="false">SUM(F23-F37)</f>
        <v>209600</v>
      </c>
      <c r="G50" s="52" t="n">
        <f aca="false">SUM(G23-G37)</f>
        <v>209600</v>
      </c>
      <c r="H50" s="52" t="n">
        <f aca="false">SUM(H23-H37)</f>
        <v>207200</v>
      </c>
      <c r="I50" s="52" t="n">
        <f aca="false">SUM(I23-I37)</f>
        <v>207200</v>
      </c>
      <c r="J50" s="52" t="n">
        <f aca="false">SUM(J23-J37)</f>
        <v>207200</v>
      </c>
      <c r="K50" s="52" t="n">
        <f aca="false">SUM(K23-K37)</f>
        <v>207200</v>
      </c>
      <c r="L50" s="52" t="n">
        <f aca="false">SUM(L23-L37)</f>
        <v>207200</v>
      </c>
      <c r="M50" s="52" t="n">
        <f aca="false">SUM(M23-M37)</f>
        <v>207200</v>
      </c>
      <c r="N50" s="53" t="n">
        <f aca="false">SUM(N23-N37)</f>
        <v>207200</v>
      </c>
      <c r="O50" s="16" t="n">
        <f aca="false">SUM(C50:N50)</f>
        <v>2498400</v>
      </c>
    </row>
    <row r="51" customFormat="false" ht="12.8" hidden="false" customHeight="false" outlineLevel="0" collapsed="false">
      <c r="A51" s="36" t="s">
        <v>54</v>
      </c>
      <c r="B51" s="51" t="n">
        <f aca="false">SUM(C51:N51)</f>
        <v>2560000</v>
      </c>
      <c r="C51" s="54" t="n">
        <f aca="false">C24</f>
        <v>200000</v>
      </c>
      <c r="D51" s="54" t="n">
        <f aca="false">D24</f>
        <v>200000</v>
      </c>
      <c r="E51" s="54" t="n">
        <f aca="false">E24</f>
        <v>200000</v>
      </c>
      <c r="F51" s="54" t="n">
        <f aca="false">F24</f>
        <v>200000</v>
      </c>
      <c r="G51" s="54" t="n">
        <f aca="false">G24</f>
        <v>220000</v>
      </c>
      <c r="H51" s="54" t="n">
        <f aca="false">H24</f>
        <v>220000</v>
      </c>
      <c r="I51" s="54" t="n">
        <f aca="false">I24</f>
        <v>220000</v>
      </c>
      <c r="J51" s="54" t="n">
        <f aca="false">J24</f>
        <v>220000</v>
      </c>
      <c r="K51" s="54" t="n">
        <f aca="false">K24</f>
        <v>220000</v>
      </c>
      <c r="L51" s="54" t="n">
        <f aca="false">L24</f>
        <v>220000</v>
      </c>
      <c r="M51" s="54" t="n">
        <f aca="false">M24</f>
        <v>220000</v>
      </c>
      <c r="N51" s="54" t="n">
        <f aca="false">N24</f>
        <v>220000</v>
      </c>
      <c r="O51" s="37" t="n">
        <f aca="false">SUM(C51:N51)</f>
        <v>2560000</v>
      </c>
    </row>
    <row r="52" customFormat="false" ht="12.8" hidden="false" customHeight="false" outlineLevel="0" collapsed="false">
      <c r="A52" s="38" t="s">
        <v>37</v>
      </c>
      <c r="B52" s="55" t="n">
        <f aca="false">SUM(C52:N52)</f>
        <v>316800</v>
      </c>
      <c r="C52" s="56" t="n">
        <f aca="false">SUM(C25-C38)</f>
        <v>26400</v>
      </c>
      <c r="D52" s="21" t="n">
        <f aca="false">SUM(D25-D38)</f>
        <v>26400</v>
      </c>
      <c r="E52" s="21" t="n">
        <f aca="false">SUM(E25-E38)</f>
        <v>26400</v>
      </c>
      <c r="F52" s="21" t="n">
        <f aca="false">SUM(F25-F38)</f>
        <v>26400</v>
      </c>
      <c r="G52" s="21" t="n">
        <f aca="false">SUM(G25-G38)</f>
        <v>26400</v>
      </c>
      <c r="H52" s="21" t="n">
        <f aca="false">SUM(H25-H38)</f>
        <v>26400</v>
      </c>
      <c r="I52" s="21" t="n">
        <f aca="false">SUM(I25-I38)</f>
        <v>26400</v>
      </c>
      <c r="J52" s="21" t="n">
        <f aca="false">SUM(J25-J38)</f>
        <v>26400</v>
      </c>
      <c r="K52" s="21" t="n">
        <f aca="false">SUM(K25-K38)</f>
        <v>26400</v>
      </c>
      <c r="L52" s="21" t="n">
        <f aca="false">SUM(L25-L38)</f>
        <v>26400</v>
      </c>
      <c r="M52" s="21" t="n">
        <f aca="false">SUM(M25-M38)</f>
        <v>26400</v>
      </c>
      <c r="N52" s="57" t="n">
        <f aca="false">SUM(N25-N38)</f>
        <v>26400</v>
      </c>
      <c r="O52" s="20" t="n">
        <f aca="false">SUM(C52:N52)</f>
        <v>316800</v>
      </c>
    </row>
    <row r="53" customFormat="false" ht="12.8" hidden="false" customHeight="false" outlineLevel="0" collapsed="false">
      <c r="A53" s="17" t="s">
        <v>24</v>
      </c>
      <c r="B53" s="55" t="n">
        <f aca="false">SUM(C53:N53)</f>
        <v>108000</v>
      </c>
      <c r="C53" s="56" t="n">
        <f aca="false">SUM(C26-C39)+(C28-C40)</f>
        <v>9000</v>
      </c>
      <c r="D53" s="56" t="n">
        <f aca="false">SUM(D26-D39)+(D28-D40)</f>
        <v>9000</v>
      </c>
      <c r="E53" s="56" t="n">
        <f aca="false">SUM(E26-E39)+(E28-E40)</f>
        <v>9000</v>
      </c>
      <c r="F53" s="56" t="n">
        <f aca="false">SUM(F26-F39)+(F28-F40)</f>
        <v>9000</v>
      </c>
      <c r="G53" s="56" t="n">
        <f aca="false">SUM(G26-G39)+(G28-G40)</f>
        <v>9000</v>
      </c>
      <c r="H53" s="56" t="n">
        <f aca="false">SUM(H26-H39)+(H28-H40)</f>
        <v>9000</v>
      </c>
      <c r="I53" s="56" t="n">
        <f aca="false">SUM(I26-I39)+(I28-I40)</f>
        <v>9000</v>
      </c>
      <c r="J53" s="56" t="n">
        <f aca="false">SUM(J26-J39)+(J28-J40)</f>
        <v>9000</v>
      </c>
      <c r="K53" s="56" t="n">
        <f aca="false">SUM(K26-K39)+(K28-K40)</f>
        <v>9000</v>
      </c>
      <c r="L53" s="56" t="n">
        <f aca="false">SUM(L26-L39)+(L28-L40)</f>
        <v>9000</v>
      </c>
      <c r="M53" s="56" t="n">
        <f aca="false">SUM(M26-M39)+(M28-M40)</f>
        <v>9000</v>
      </c>
      <c r="N53" s="56" t="n">
        <f aca="false">SUM(N26-N39)+(N28-N40)</f>
        <v>9000</v>
      </c>
      <c r="O53" s="20" t="n">
        <f aca="false">SUM(C53:N53)</f>
        <v>108000</v>
      </c>
    </row>
    <row r="54" customFormat="false" ht="12.8" hidden="false" customHeight="false" outlineLevel="0" collapsed="false">
      <c r="A54" s="17" t="s">
        <v>55</v>
      </c>
      <c r="B54" s="55" t="n">
        <f aca="false">SUM(C54:N54)</f>
        <v>1750000</v>
      </c>
      <c r="C54" s="56" t="n">
        <f aca="false">C27</f>
        <v>140000</v>
      </c>
      <c r="D54" s="21" t="n">
        <f aca="false">D27</f>
        <v>140000</v>
      </c>
      <c r="E54" s="21" t="n">
        <f aca="false">E27</f>
        <v>140000</v>
      </c>
      <c r="F54" s="21" t="n">
        <f aca="false">F27</f>
        <v>140000</v>
      </c>
      <c r="G54" s="21" t="n">
        <f aca="false">G27</f>
        <v>140000</v>
      </c>
      <c r="H54" s="21" t="n">
        <f aca="false">H27</f>
        <v>150000</v>
      </c>
      <c r="I54" s="21" t="n">
        <f aca="false">I27</f>
        <v>150000</v>
      </c>
      <c r="J54" s="21" t="n">
        <f aca="false">J27</f>
        <v>150000</v>
      </c>
      <c r="K54" s="21" t="n">
        <f aca="false">K27</f>
        <v>150000</v>
      </c>
      <c r="L54" s="21" t="n">
        <f aca="false">L27</f>
        <v>150000</v>
      </c>
      <c r="M54" s="21" t="n">
        <f aca="false">M27</f>
        <v>150000</v>
      </c>
      <c r="N54" s="57" t="n">
        <f aca="false">N27</f>
        <v>150000</v>
      </c>
      <c r="O54" s="20" t="n">
        <f aca="false">SUM(C54:N54)</f>
        <v>1750000</v>
      </c>
    </row>
    <row r="55" customFormat="false" ht="12.8" hidden="false" customHeight="false" outlineLevel="0" collapsed="false">
      <c r="A55" s="17" t="s">
        <v>39</v>
      </c>
      <c r="B55" s="55" t="n">
        <f aca="false">SUM(C55:N55)</f>
        <v>648500</v>
      </c>
      <c r="C55" s="56" t="n">
        <f aca="false">SUM(C29-C42)+(C31-C44)</f>
        <v>50500</v>
      </c>
      <c r="D55" s="56" t="n">
        <f aca="false">SUM(D29-D42)+(D31-D44)</f>
        <v>50500</v>
      </c>
      <c r="E55" s="56" t="n">
        <f aca="false">SUM(E29-E42)+(E31-E44)</f>
        <v>50500</v>
      </c>
      <c r="F55" s="56" t="n">
        <f aca="false">SUM(F29-F42)+(F31-F44)</f>
        <v>54000</v>
      </c>
      <c r="G55" s="56" t="n">
        <f aca="false">SUM(G29-G42)+(G31-G44)</f>
        <v>54000</v>
      </c>
      <c r="H55" s="56" t="n">
        <f aca="false">SUM(H29-H42)+(H31-H44)</f>
        <v>54000</v>
      </c>
      <c r="I55" s="56" t="n">
        <f aca="false">SUM(I29-I42)+(I31-I44)</f>
        <v>54000</v>
      </c>
      <c r="J55" s="56" t="n">
        <f aca="false">SUM(J29-J42)+(J31-J44)</f>
        <v>54000</v>
      </c>
      <c r="K55" s="56" t="n">
        <f aca="false">SUM(K29-K42)+(K31-K44)</f>
        <v>54500</v>
      </c>
      <c r="L55" s="56" t="n">
        <f aca="false">SUM(L29-L42)+(L31-L44)</f>
        <v>57500</v>
      </c>
      <c r="M55" s="56" t="n">
        <f aca="false">SUM(M29-M42)+(M31-M44)</f>
        <v>57500</v>
      </c>
      <c r="N55" s="21" t="n">
        <f aca="false">SUM(N29-N42)+(N31-N44)</f>
        <v>57500</v>
      </c>
      <c r="O55" s="20" t="n">
        <f aca="false">SUM(C55:N55)</f>
        <v>648500</v>
      </c>
    </row>
    <row r="56" customFormat="false" ht="12.8" hidden="false" customHeight="false" outlineLevel="0" collapsed="false">
      <c r="A56" s="17" t="s">
        <v>56</v>
      </c>
      <c r="B56" s="55" t="n">
        <f aca="false">SUM(C56:N56)</f>
        <v>837000</v>
      </c>
      <c r="C56" s="56" t="n">
        <f aca="false">SUM(C30-C43)</f>
        <v>67500</v>
      </c>
      <c r="D56" s="21" t="n">
        <f aca="false">SUM(D30-D43)</f>
        <v>67500</v>
      </c>
      <c r="E56" s="21" t="n">
        <f aca="false">SUM(E30-E43)</f>
        <v>67500</v>
      </c>
      <c r="F56" s="21" t="n">
        <f aca="false">SUM(F30-F43)</f>
        <v>67500</v>
      </c>
      <c r="G56" s="21" t="n">
        <f aca="false">SUM(G30-G43)</f>
        <v>74250</v>
      </c>
      <c r="H56" s="21" t="n">
        <f aca="false">SUM(H30-H43)</f>
        <v>74250</v>
      </c>
      <c r="I56" s="21" t="n">
        <f aca="false">SUM(I30-I43)</f>
        <v>74250</v>
      </c>
      <c r="J56" s="21" t="n">
        <f aca="false">SUM(J30-J43)</f>
        <v>74250</v>
      </c>
      <c r="K56" s="21" t="n">
        <f aca="false">SUM(K30-K43)</f>
        <v>54000</v>
      </c>
      <c r="L56" s="21" t="n">
        <f aca="false">SUM(L30-L43)</f>
        <v>67500</v>
      </c>
      <c r="M56" s="21" t="n">
        <f aca="false">SUM(M30-M43)</f>
        <v>74250</v>
      </c>
      <c r="N56" s="57" t="n">
        <f aca="false">SUM(N30-N43)</f>
        <v>74250</v>
      </c>
      <c r="O56" s="20" t="n">
        <f aca="false">SUM(C56:N56)</f>
        <v>837000</v>
      </c>
    </row>
    <row r="57" customFormat="false" ht="12.8" hidden="false" customHeight="false" outlineLevel="0" collapsed="false">
      <c r="A57" s="17" t="s">
        <v>57</v>
      </c>
      <c r="B57" s="55" t="n">
        <f aca="false">SUM(C57:N57)</f>
        <v>1450000</v>
      </c>
      <c r="C57" s="56" t="n">
        <f aca="false">SUM(C32-C45)+(C33-C46)</f>
        <v>117500</v>
      </c>
      <c r="D57" s="56" t="n">
        <f aca="false">SUM(D32-D45)+(D33-D46)</f>
        <v>117500</v>
      </c>
      <c r="E57" s="56" t="n">
        <f aca="false">SUM(E32-E45)+(E33-E46)</f>
        <v>117500</v>
      </c>
      <c r="F57" s="56" t="n">
        <f aca="false">SUM(F32-F45)+(F33-F46)</f>
        <v>117500</v>
      </c>
      <c r="G57" s="56" t="n">
        <f aca="false">SUM(G32-G45)+(G33-G46)</f>
        <v>122500</v>
      </c>
      <c r="H57" s="56" t="n">
        <f aca="false">SUM(H32-H45)+(H33-H46)</f>
        <v>122500</v>
      </c>
      <c r="I57" s="56" t="n">
        <f aca="false">SUM(I32-I45)+(I33-I46)</f>
        <v>122500</v>
      </c>
      <c r="J57" s="56" t="n">
        <f aca="false">SUM(J32-J45)+(J33-J46)</f>
        <v>122500</v>
      </c>
      <c r="K57" s="56" t="n">
        <f aca="false">SUM(K32-K45)+(K33-K46)</f>
        <v>122500</v>
      </c>
      <c r="L57" s="56" t="n">
        <f aca="false">SUM(L32-L45)+(L33-L46)</f>
        <v>122500</v>
      </c>
      <c r="M57" s="56" t="n">
        <f aca="false">SUM(M32-M45)+(M33-M46)</f>
        <v>122500</v>
      </c>
      <c r="N57" s="56" t="n">
        <f aca="false">SUM(N32-N45)+(N33-N46)</f>
        <v>122500</v>
      </c>
      <c r="O57" s="20" t="n">
        <f aca="false">SUM(C57:N57)</f>
        <v>1450000</v>
      </c>
    </row>
    <row r="58" customFormat="false" ht="12.8" hidden="false" customHeight="false" outlineLevel="0" collapsed="false">
      <c r="A58" s="17" t="s">
        <v>45</v>
      </c>
      <c r="B58" s="55" t="n">
        <f aca="false">SUM(C58:N58)</f>
        <v>-180000</v>
      </c>
      <c r="C58" s="56" t="n">
        <v>-15000</v>
      </c>
      <c r="D58" s="21" t="n">
        <v>-15000</v>
      </c>
      <c r="E58" s="21" t="n">
        <v>-15000</v>
      </c>
      <c r="F58" s="21" t="n">
        <v>-15000</v>
      </c>
      <c r="G58" s="21" t="n">
        <v>-15000</v>
      </c>
      <c r="H58" s="21" t="n">
        <v>-15000</v>
      </c>
      <c r="I58" s="21" t="n">
        <v>-15000</v>
      </c>
      <c r="J58" s="21" t="n">
        <v>-15000</v>
      </c>
      <c r="K58" s="21" t="n">
        <v>-15000</v>
      </c>
      <c r="L58" s="21" t="n">
        <v>-15000</v>
      </c>
      <c r="M58" s="21" t="n">
        <v>-15000</v>
      </c>
      <c r="N58" s="57" t="n">
        <v>-15000</v>
      </c>
      <c r="O58" s="20" t="n">
        <f aca="false">SUM(C58:N58)</f>
        <v>-180000</v>
      </c>
    </row>
    <row r="59" customFormat="false" ht="12.8" hidden="false" customHeight="false" outlineLevel="0" collapsed="false">
      <c r="A59" s="17" t="s">
        <v>58</v>
      </c>
      <c r="B59" s="55" t="n">
        <f aca="false">SUM(C59:N59)</f>
        <v>9988700</v>
      </c>
      <c r="C59" s="42" t="n">
        <f aca="false">SUM(C50:C58)</f>
        <v>805500</v>
      </c>
      <c r="D59" s="43" t="n">
        <f aca="false">SUM(D50:D58)</f>
        <v>805500</v>
      </c>
      <c r="E59" s="43" t="n">
        <f aca="false">SUM(E50:E58)</f>
        <v>805500</v>
      </c>
      <c r="F59" s="43" t="n">
        <f aca="false">SUM(F50:F58)</f>
        <v>809000</v>
      </c>
      <c r="G59" s="43" t="n">
        <f aca="false">SUM(G50:G58)</f>
        <v>840750</v>
      </c>
      <c r="H59" s="43" t="n">
        <f aca="false">SUM(H50:H58)</f>
        <v>848350</v>
      </c>
      <c r="I59" s="43" t="n">
        <f aca="false">SUM(I50:I58)</f>
        <v>848350</v>
      </c>
      <c r="J59" s="43" t="n">
        <f aca="false">SUM(J50:J58)</f>
        <v>848350</v>
      </c>
      <c r="K59" s="43" t="n">
        <f aca="false">SUM(K50:K58)</f>
        <v>828600</v>
      </c>
      <c r="L59" s="43" t="n">
        <f aca="false">SUM(L50:L58)</f>
        <v>845100</v>
      </c>
      <c r="M59" s="43" t="n">
        <f aca="false">SUM(M50:M58)</f>
        <v>851850</v>
      </c>
      <c r="N59" s="44" t="n">
        <f aca="false">SUM(N50:N58)</f>
        <v>851850</v>
      </c>
      <c r="O59" s="28" t="n">
        <f aca="false">SUM(C59:N59)</f>
        <v>9988700</v>
      </c>
    </row>
    <row r="60" customFormat="false" ht="12.8" hidden="false" customHeight="false" outlineLevel="0" collapsed="false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58" t="n">
        <f aca="false">SUM(C60:N60)</f>
        <v>0</v>
      </c>
    </row>
    <row r="61" customFormat="false" ht="12.8" hidden="false" customHeight="false" outlineLevel="0" collapsed="false">
      <c r="A61" s="59" t="s">
        <v>59</v>
      </c>
      <c r="B61" s="33" t="s">
        <v>2</v>
      </c>
      <c r="C61" s="34" t="s">
        <v>3</v>
      </c>
      <c r="D61" s="10" t="s">
        <v>4</v>
      </c>
      <c r="E61" s="10" t="s">
        <v>5</v>
      </c>
      <c r="F61" s="10" t="s">
        <v>6</v>
      </c>
      <c r="G61" s="10" t="s">
        <v>7</v>
      </c>
      <c r="H61" s="10" t="s">
        <v>8</v>
      </c>
      <c r="I61" s="10" t="s">
        <v>9</v>
      </c>
      <c r="J61" s="10" t="s">
        <v>10</v>
      </c>
      <c r="K61" s="10" t="s">
        <v>11</v>
      </c>
      <c r="L61" s="10" t="s">
        <v>12</v>
      </c>
      <c r="M61" s="10" t="s">
        <v>13</v>
      </c>
      <c r="N61" s="10" t="s">
        <v>14</v>
      </c>
      <c r="O61" s="47" t="s">
        <v>33</v>
      </c>
    </row>
    <row r="62" customFormat="false" ht="12.8" hidden="false" customHeight="false" outlineLevel="0" collapsed="false">
      <c r="A62" s="13" t="s">
        <v>60</v>
      </c>
      <c r="B62" s="18" t="n">
        <f aca="false">SUM(C62:N62)</f>
        <v>1548248.5</v>
      </c>
      <c r="C62" s="60" t="n">
        <f aca="false">C59*0.155</f>
        <v>124852.5</v>
      </c>
      <c r="D62" s="60" t="n">
        <f aca="false">D59*0.155</f>
        <v>124852.5</v>
      </c>
      <c r="E62" s="60" t="n">
        <f aca="false">E59*0.155</f>
        <v>124852.5</v>
      </c>
      <c r="F62" s="60" t="n">
        <f aca="false">F59*0.155</f>
        <v>125395</v>
      </c>
      <c r="G62" s="60" t="n">
        <f aca="false">G59*0.155</f>
        <v>130316.25</v>
      </c>
      <c r="H62" s="60" t="n">
        <f aca="false">H59*0.155</f>
        <v>131494.25</v>
      </c>
      <c r="I62" s="60" t="n">
        <f aca="false">I59*0.155</f>
        <v>131494.25</v>
      </c>
      <c r="J62" s="60" t="n">
        <f aca="false">J59*0.155</f>
        <v>131494.25</v>
      </c>
      <c r="K62" s="60" t="n">
        <f aca="false">K59*0.155</f>
        <v>128433</v>
      </c>
      <c r="L62" s="60" t="n">
        <f aca="false">L59*0.155</f>
        <v>130990.5</v>
      </c>
      <c r="M62" s="60" t="n">
        <f aca="false">M59*0.155</f>
        <v>132036.75</v>
      </c>
      <c r="N62" s="60" t="n">
        <f aca="false">N59*0.155</f>
        <v>132036.75</v>
      </c>
      <c r="O62" s="16" t="n">
        <f aca="false">SUM(C62:N62)</f>
        <v>1548248.5</v>
      </c>
    </row>
    <row r="63" customFormat="false" ht="12.8" hidden="false" customHeight="false" outlineLevel="0" collapsed="false">
      <c r="A63" s="17" t="s">
        <v>61</v>
      </c>
      <c r="B63" s="18" t="n">
        <f aca="false">SUM(C63:N63)</f>
        <v>297000</v>
      </c>
      <c r="C63" s="61" t="n">
        <f aca="false">SUM(C5+C6+C10)*0.33</f>
        <v>23100</v>
      </c>
      <c r="D63" s="61" t="n">
        <f aca="false">SUM(D5+D6+D10)*0.33</f>
        <v>24750</v>
      </c>
      <c r="E63" s="61" t="n">
        <f aca="false">SUM(E5+E6+E10)*0.33</f>
        <v>26400</v>
      </c>
      <c r="F63" s="61" t="n">
        <f aca="false">SUM(F5+F6+F10)*0.33</f>
        <v>26400</v>
      </c>
      <c r="G63" s="61" t="n">
        <f aca="false">SUM(G5+G6+G10)*0.33</f>
        <v>26400</v>
      </c>
      <c r="H63" s="61" t="n">
        <f aca="false">SUM(H5+H6+H10)*0.33</f>
        <v>26400</v>
      </c>
      <c r="I63" s="61" t="n">
        <f aca="false">SUM(I5+I6+I10)*0.33</f>
        <v>26400</v>
      </c>
      <c r="J63" s="61" t="n">
        <f aca="false">SUM(J5+J6+J10)*0.33</f>
        <v>24750</v>
      </c>
      <c r="K63" s="61" t="n">
        <f aca="false">SUM(K5+K6+K10)*0.33</f>
        <v>21450</v>
      </c>
      <c r="L63" s="61" t="n">
        <f aca="false">SUM(L5+L6+L10)*0.33</f>
        <v>21450</v>
      </c>
      <c r="M63" s="61" t="n">
        <f aca="false">SUM(M5+M6+M10)*0.33</f>
        <v>23100</v>
      </c>
      <c r="N63" s="61" t="n">
        <f aca="false">SUM(N5+N6+N10)*0.33</f>
        <v>26400</v>
      </c>
      <c r="O63" s="20" t="n">
        <f aca="false">SUM(C63:N63)</f>
        <v>297000</v>
      </c>
    </row>
    <row r="64" customFormat="false" ht="12.8" hidden="false" customHeight="false" outlineLevel="0" collapsed="false">
      <c r="A64" s="17" t="s">
        <v>62</v>
      </c>
      <c r="B64" s="18" t="n">
        <f aca="false">SUM(C64:N64)</f>
        <v>280500</v>
      </c>
      <c r="C64" s="61" t="n">
        <f aca="false">SUM(C4+C9)*0.055</f>
        <v>31350</v>
      </c>
      <c r="D64" s="61" t="n">
        <f aca="false">SUM(D4+D9)*0.055</f>
        <v>31350</v>
      </c>
      <c r="E64" s="61" t="n">
        <f aca="false">SUM(E4+E9)*0.055</f>
        <v>28600</v>
      </c>
      <c r="F64" s="61" t="n">
        <f aca="false">SUM(F4+F9)*0.055</f>
        <v>20350</v>
      </c>
      <c r="G64" s="61" t="n">
        <f aca="false">SUM(G4+G9)*0.055</f>
        <v>26400</v>
      </c>
      <c r="H64" s="61" t="n">
        <f aca="false">SUM(H4+H9)*0.055</f>
        <v>29150</v>
      </c>
      <c r="I64" s="61" t="n">
        <f aca="false">SUM(I4+I9)*0.055</f>
        <v>23650</v>
      </c>
      <c r="J64" s="61" t="n">
        <f aca="false">SUM(J4+J9)*0.055</f>
        <v>23650</v>
      </c>
      <c r="K64" s="61" t="n">
        <f aca="false">SUM(K4+K9)*0.055</f>
        <v>12100</v>
      </c>
      <c r="L64" s="61" t="n">
        <f aca="false">SUM(L4+L9)*0.055</f>
        <v>12100</v>
      </c>
      <c r="M64" s="61" t="n">
        <f aca="false">SUM(M4+M9)*0.055</f>
        <v>23650</v>
      </c>
      <c r="N64" s="61" t="n">
        <f aca="false">SUM(N4+N9)*0.055</f>
        <v>18150</v>
      </c>
      <c r="O64" s="20" t="n">
        <f aca="false">SUM(C64:N64)</f>
        <v>280500</v>
      </c>
    </row>
    <row r="65" customFormat="false" ht="12.8" hidden="false" customHeight="false" outlineLevel="0" collapsed="false">
      <c r="A65" s="17" t="s">
        <v>63</v>
      </c>
      <c r="B65" s="18" t="n">
        <f aca="false">SUM(C65:N65)</f>
        <v>569160</v>
      </c>
      <c r="C65" s="61" t="n">
        <f aca="false">C56*0.68</f>
        <v>45900</v>
      </c>
      <c r="D65" s="61" t="n">
        <f aca="false">D56*0.68</f>
        <v>45900</v>
      </c>
      <c r="E65" s="61" t="n">
        <f aca="false">E56*0.68</f>
        <v>45900</v>
      </c>
      <c r="F65" s="61" t="n">
        <f aca="false">F56*0.68</f>
        <v>45900</v>
      </c>
      <c r="G65" s="61" t="n">
        <f aca="false">G56*0.68</f>
        <v>50490</v>
      </c>
      <c r="H65" s="61" t="n">
        <f aca="false">H56*0.68</f>
        <v>50490</v>
      </c>
      <c r="I65" s="61" t="n">
        <f aca="false">I56*0.68</f>
        <v>50490</v>
      </c>
      <c r="J65" s="61" t="n">
        <f aca="false">J56*0.68</f>
        <v>50490</v>
      </c>
      <c r="K65" s="61" t="n">
        <f aca="false">K56*0.68</f>
        <v>36720</v>
      </c>
      <c r="L65" s="61" t="n">
        <f aca="false">L56*0.68</f>
        <v>45900</v>
      </c>
      <c r="M65" s="61" t="n">
        <f aca="false">M56*0.68</f>
        <v>50490</v>
      </c>
      <c r="N65" s="61" t="n">
        <f aca="false">N56*0.68</f>
        <v>50490</v>
      </c>
      <c r="O65" s="20" t="n">
        <f aca="false">SUM(C65:N65)</f>
        <v>569160</v>
      </c>
    </row>
    <row r="66" customFormat="false" ht="12.8" hidden="false" customHeight="false" outlineLevel="0" collapsed="false">
      <c r="A66" s="17" t="s">
        <v>64</v>
      </c>
      <c r="B66" s="18" t="n">
        <f aca="false">SUM(C66:N66)</f>
        <v>519800</v>
      </c>
      <c r="C66" s="61" t="n">
        <f aca="false">SUM(C7+C8)*0.3+(C13+C14)*0.07+C15*0.07</f>
        <v>42700</v>
      </c>
      <c r="D66" s="61" t="n">
        <f aca="false">SUM(D7+D8)*0.3+(D13+D14)*0.07+D15*0.07</f>
        <v>46900</v>
      </c>
      <c r="E66" s="61" t="n">
        <f aca="false">SUM(E7+E8)*0.3+(E13+E14)*0.07+E15*0.07</f>
        <v>42700</v>
      </c>
      <c r="F66" s="61" t="n">
        <f aca="false">SUM(F7+F8)*0.3+(F13+F14)*0.07+F15*0.07</f>
        <v>45500</v>
      </c>
      <c r="G66" s="61" t="n">
        <f aca="false">SUM(G7+G8)*0.3+(G13+G14)*0.07+G15*0.07</f>
        <v>44200</v>
      </c>
      <c r="H66" s="61" t="n">
        <f aca="false">SUM(H7+H8)*0.3+(H13+H14)*0.07+H15*0.07</f>
        <v>41400</v>
      </c>
      <c r="I66" s="61" t="n">
        <f aca="false">SUM(I7+I8)*0.3+(I13+I14)*0.07+I15*0.07</f>
        <v>45600</v>
      </c>
      <c r="J66" s="61" t="n">
        <f aca="false">SUM(J7+J8)*0.3+(J13+J14)*0.07+J15*0.07</f>
        <v>43400</v>
      </c>
      <c r="K66" s="61" t="n">
        <f aca="false">SUM(K7+K8)*0.3+(K13+K14)*0.07+K15*0.07</f>
        <v>37100</v>
      </c>
      <c r="L66" s="61" t="n">
        <f aca="false">SUM(L7+L8)*0.3+(L13+L14)*0.07+L15*0.07</f>
        <v>40600</v>
      </c>
      <c r="M66" s="61" t="n">
        <f aca="false">SUM(M7+M8)*0.3+(M13+M14)*0.07+M15*0.07</f>
        <v>41300</v>
      </c>
      <c r="N66" s="61" t="n">
        <f aca="false">SUM(N7+N8)*0.3+(N13+N14)*0.07+N15*0.07</f>
        <v>48400</v>
      </c>
      <c r="O66" s="20" t="n">
        <f aca="false">SUM(C66:N66)</f>
        <v>519800</v>
      </c>
    </row>
    <row r="67" customFormat="false" ht="12.8" hidden="false" customHeight="false" outlineLevel="0" collapsed="false">
      <c r="A67" s="17" t="s">
        <v>65</v>
      </c>
      <c r="B67" s="18" t="n">
        <f aca="false">SUM(C67:N67)</f>
        <v>4651250</v>
      </c>
      <c r="C67" s="61" t="n">
        <f aca="false">SUM(C23+C25+C27)*0.4+(C32)*0.2+(C51)*0.64+(C55)*0.1</f>
        <v>375050</v>
      </c>
      <c r="D67" s="61" t="n">
        <f aca="false">SUM(D23+D25+D27)*0.4+(D32)*0.2+(D51)*0.64+(D55)*0.1</f>
        <v>375050</v>
      </c>
      <c r="E67" s="61" t="n">
        <f aca="false">SUM(E23+E25+E27)*0.4+(E32)*0.2+(E51)*0.64+(E55)*0.1</f>
        <v>375050</v>
      </c>
      <c r="F67" s="61" t="n">
        <f aca="false">SUM(F23+F25+F27)*0.4+(F32)*0.2+(F51)*0.64+(F55)*0.1</f>
        <v>375400</v>
      </c>
      <c r="G67" s="61" t="n">
        <f aca="false">SUM(G23+G25+G27)*0.4+(G32)*0.2+(G51)*0.64+(G55)*0.1</f>
        <v>390200</v>
      </c>
      <c r="H67" s="61" t="n">
        <f aca="false">SUM(H23+H25+H27)*0.4+(H32)*0.2+(H51)*0.64+(H55)*0.1</f>
        <v>394200</v>
      </c>
      <c r="I67" s="61" t="n">
        <f aca="false">SUM(I23+I25+I27)*0.4+(I32)*0.2+(I51)*0.64+(I55)*0.1</f>
        <v>394200</v>
      </c>
      <c r="J67" s="61" t="n">
        <f aca="false">SUM(J23+J25+J27)*0.4+(J32)*0.2+(J51)*0.64+(J55)*0.1</f>
        <v>394200</v>
      </c>
      <c r="K67" s="61" t="n">
        <f aca="false">SUM(K23+K25+K27)*0.4+(K32)*0.2+(K51)*0.64+(K55)*0.1</f>
        <v>394250</v>
      </c>
      <c r="L67" s="61" t="n">
        <f aca="false">SUM(L23+L25+L27)*0.4+(L32)*0.2+(L51)*0.64+(L55)*0.1</f>
        <v>394550</v>
      </c>
      <c r="M67" s="61" t="n">
        <f aca="false">SUM(M23+M25+M27)*0.4+(M32)*0.2+(M51)*0.64+(M55)*0.1</f>
        <v>394550</v>
      </c>
      <c r="N67" s="61" t="n">
        <f aca="false">SUM(N23+N25+N27)*0.4+(N32)*0.2+(N51)*0.64+(N55)*0.1</f>
        <v>394550</v>
      </c>
      <c r="O67" s="61" t="n">
        <f aca="false">SUM(C67:N67)</f>
        <v>4651250</v>
      </c>
    </row>
    <row r="68" customFormat="false" ht="12.8" hidden="false" customHeight="false" outlineLevel="0" collapsed="false">
      <c r="A68" s="17" t="s">
        <v>66</v>
      </c>
      <c r="B68" s="18" t="n">
        <f aca="false">SUM(C68:N68)</f>
        <v>421525</v>
      </c>
      <c r="C68" s="61" t="n">
        <f aca="false">C55*0.65</f>
        <v>32825</v>
      </c>
      <c r="D68" s="61" t="n">
        <f aca="false">D55*0.65</f>
        <v>32825</v>
      </c>
      <c r="E68" s="61" t="n">
        <f aca="false">E55*0.65</f>
        <v>32825</v>
      </c>
      <c r="F68" s="61" t="n">
        <f aca="false">F55*0.65</f>
        <v>35100</v>
      </c>
      <c r="G68" s="61" t="n">
        <f aca="false">G55*0.65</f>
        <v>35100</v>
      </c>
      <c r="H68" s="61" t="n">
        <f aca="false">H55*0.65</f>
        <v>35100</v>
      </c>
      <c r="I68" s="61" t="n">
        <f aca="false">I55*0.65</f>
        <v>35100</v>
      </c>
      <c r="J68" s="61" t="n">
        <f aca="false">J55*0.65</f>
        <v>35100</v>
      </c>
      <c r="K68" s="61" t="n">
        <f aca="false">K55*0.65</f>
        <v>35425</v>
      </c>
      <c r="L68" s="61" t="n">
        <f aca="false">L55*0.65</f>
        <v>37375</v>
      </c>
      <c r="M68" s="61" t="n">
        <f aca="false">M55*0.65</f>
        <v>37375</v>
      </c>
      <c r="N68" s="61" t="n">
        <f aca="false">N55*0.65</f>
        <v>37375</v>
      </c>
      <c r="O68" s="20" t="n">
        <f aca="false">SUM(C68:N68)</f>
        <v>421525</v>
      </c>
    </row>
    <row r="69" customFormat="false" ht="12.8" hidden="false" customHeight="false" outlineLevel="0" collapsed="false">
      <c r="A69" s="17" t="s">
        <v>67</v>
      </c>
      <c r="B69" s="18" t="n">
        <f aca="false">SUM(C69:N69)</f>
        <v>551000</v>
      </c>
      <c r="C69" s="62" t="n">
        <f aca="false">C57*0.38</f>
        <v>44650</v>
      </c>
      <c r="D69" s="62" t="n">
        <f aca="false">D57*0.38</f>
        <v>44650</v>
      </c>
      <c r="E69" s="62" t="n">
        <f aca="false">E57*0.38</f>
        <v>44650</v>
      </c>
      <c r="F69" s="62" t="n">
        <f aca="false">F57*0.38</f>
        <v>44650</v>
      </c>
      <c r="G69" s="62" t="n">
        <f aca="false">G57*0.38</f>
        <v>46550</v>
      </c>
      <c r="H69" s="62" t="n">
        <f aca="false">H57*0.38</f>
        <v>46550</v>
      </c>
      <c r="I69" s="62" t="n">
        <f aca="false">I57*0.38</f>
        <v>46550</v>
      </c>
      <c r="J69" s="62" t="n">
        <f aca="false">J57*0.38</f>
        <v>46550</v>
      </c>
      <c r="K69" s="62" t="n">
        <f aca="false">K57*0.38</f>
        <v>46550</v>
      </c>
      <c r="L69" s="62" t="n">
        <f aca="false">L57*0.38</f>
        <v>46550</v>
      </c>
      <c r="M69" s="62" t="n">
        <f aca="false">M57*0.38</f>
        <v>46550</v>
      </c>
      <c r="N69" s="62" t="n">
        <f aca="false">N57*0.38</f>
        <v>46550</v>
      </c>
      <c r="O69" s="62" t="n">
        <f aca="false">SUM(C69:N69)</f>
        <v>551000</v>
      </c>
    </row>
    <row r="70" customFormat="false" ht="12.8" hidden="false" customHeight="false" outlineLevel="0" collapsed="false">
      <c r="A70" s="17" t="s">
        <v>68</v>
      </c>
      <c r="B70" s="18" t="n">
        <f aca="false">SUM(B62:B69)</f>
        <v>8838483.5</v>
      </c>
      <c r="C70" s="42" t="n">
        <f aca="false">SUM(C62:C69)</f>
        <v>720427.5</v>
      </c>
      <c r="D70" s="43" t="n">
        <f aca="false">SUM(D62:D69)</f>
        <v>726277.5</v>
      </c>
      <c r="E70" s="43" t="n">
        <f aca="false">SUM(E62:E69)</f>
        <v>720977.5</v>
      </c>
      <c r="F70" s="43" t="n">
        <f aca="false">SUM(F62:F69)</f>
        <v>718695</v>
      </c>
      <c r="G70" s="43" t="n">
        <f aca="false">SUM(G62:G69)</f>
        <v>749656.25</v>
      </c>
      <c r="H70" s="43" t="n">
        <f aca="false">SUM(H62:H69)</f>
        <v>754784.25</v>
      </c>
      <c r="I70" s="43" t="n">
        <f aca="false">SUM(I62:I69)</f>
        <v>753484.25</v>
      </c>
      <c r="J70" s="43" t="n">
        <f aca="false">SUM(J62:J69)</f>
        <v>749634.25</v>
      </c>
      <c r="K70" s="43" t="n">
        <f aca="false">SUM(K62:K69)</f>
        <v>712028</v>
      </c>
      <c r="L70" s="43" t="n">
        <f aca="false">SUM(L62:L69)</f>
        <v>729515.5</v>
      </c>
      <c r="M70" s="43" t="n">
        <f aca="false">SUM(M62:M69)</f>
        <v>749051.75</v>
      </c>
      <c r="N70" s="44" t="n">
        <f aca="false">SUM(N62:N69)</f>
        <v>753951.75</v>
      </c>
      <c r="O70" s="28" t="n">
        <f aca="false">SUM(O62:O69)</f>
        <v>8838483.5</v>
      </c>
    </row>
    <row r="71" customFormat="false" ht="12.8" hidden="false" customHeight="false" outlineLevel="0" collapsed="false">
      <c r="A71" s="29"/>
      <c r="B71" s="30"/>
      <c r="C71" s="30"/>
      <c r="D71" s="30"/>
      <c r="E71" s="30"/>
      <c r="F71" s="30" t="s">
        <v>33</v>
      </c>
      <c r="G71" s="30" t="s">
        <v>33</v>
      </c>
      <c r="H71" s="30" t="s">
        <v>33</v>
      </c>
      <c r="I71" s="30" t="s">
        <v>33</v>
      </c>
      <c r="J71" s="30"/>
      <c r="K71" s="30" t="s">
        <v>33</v>
      </c>
      <c r="L71" s="30"/>
      <c r="M71" s="30"/>
      <c r="N71" s="30" t="s">
        <v>33</v>
      </c>
      <c r="O71" s="31" t="n">
        <f aca="false">SUM(C71:N71)</f>
        <v>0</v>
      </c>
    </row>
    <row r="72" customFormat="false" ht="12.8" hidden="false" customHeight="false" outlineLevel="0" collapsed="false">
      <c r="A72" s="59" t="s">
        <v>69</v>
      </c>
      <c r="B72" s="63" t="s">
        <v>2</v>
      </c>
      <c r="C72" s="34" t="s">
        <v>3</v>
      </c>
      <c r="D72" s="10" t="s">
        <v>4</v>
      </c>
      <c r="E72" s="10" t="s">
        <v>5</v>
      </c>
      <c r="F72" s="10" t="s">
        <v>6</v>
      </c>
      <c r="G72" s="10" t="s">
        <v>7</v>
      </c>
      <c r="H72" s="10" t="s">
        <v>8</v>
      </c>
      <c r="I72" s="10" t="s">
        <v>9</v>
      </c>
      <c r="J72" s="10" t="s">
        <v>10</v>
      </c>
      <c r="K72" s="10" t="s">
        <v>11</v>
      </c>
      <c r="L72" s="10" t="s">
        <v>12</v>
      </c>
      <c r="M72" s="10" t="s">
        <v>13</v>
      </c>
      <c r="N72" s="10" t="s">
        <v>14</v>
      </c>
      <c r="O72" s="35" t="s">
        <v>33</v>
      </c>
    </row>
    <row r="73" customFormat="false" ht="12.8" hidden="false" customHeight="false" outlineLevel="0" collapsed="false">
      <c r="A73" s="13" t="s">
        <v>70</v>
      </c>
      <c r="B73" s="55" t="n">
        <f aca="false">SUM(C73:N73)</f>
        <v>240000</v>
      </c>
      <c r="C73" s="52" t="n">
        <v>20000</v>
      </c>
      <c r="D73" s="52" t="n">
        <v>20000</v>
      </c>
      <c r="E73" s="52" t="n">
        <v>20000</v>
      </c>
      <c r="F73" s="52" t="n">
        <v>20000</v>
      </c>
      <c r="G73" s="52" t="n">
        <v>20000</v>
      </c>
      <c r="H73" s="52" t="n">
        <v>20000</v>
      </c>
      <c r="I73" s="52" t="n">
        <v>20000</v>
      </c>
      <c r="J73" s="52" t="n">
        <v>20000</v>
      </c>
      <c r="K73" s="52" t="n">
        <v>20000</v>
      </c>
      <c r="L73" s="52" t="n">
        <v>20000</v>
      </c>
      <c r="M73" s="52" t="n">
        <v>20000</v>
      </c>
      <c r="N73" s="52" t="n">
        <v>20000</v>
      </c>
      <c r="O73" s="16" t="n">
        <f aca="false">SUM(C73:N73)</f>
        <v>240000</v>
      </c>
    </row>
    <row r="74" customFormat="false" ht="15" hidden="false" customHeight="false" outlineLevel="0" collapsed="false">
      <c r="A74" s="64" t="s">
        <v>71</v>
      </c>
      <c r="B74" s="65" t="n">
        <f aca="false">SUM(C74:N74)</f>
        <v>910216.5</v>
      </c>
      <c r="C74" s="66" t="n">
        <f aca="false">SUM(C59-C70-C73)</f>
        <v>65072.5</v>
      </c>
      <c r="D74" s="67" t="n">
        <f aca="false">SUM(D59-D70-D73)</f>
        <v>59222.5</v>
      </c>
      <c r="E74" s="67" t="n">
        <f aca="false">SUM(E59-E70-E73)</f>
        <v>64522.5</v>
      </c>
      <c r="F74" s="67" t="n">
        <f aca="false">SUM(F59-F70-F73)</f>
        <v>70305</v>
      </c>
      <c r="G74" s="67" t="n">
        <f aca="false">SUM(G59-G70-G73)</f>
        <v>71093.75</v>
      </c>
      <c r="H74" s="67" t="n">
        <f aca="false">SUM(H59-H70-H73)</f>
        <v>73565.75</v>
      </c>
      <c r="I74" s="67" t="n">
        <f aca="false">SUM(I59-I70-I73)</f>
        <v>74865.75</v>
      </c>
      <c r="J74" s="67" t="n">
        <f aca="false">SUM(J59-J70-J73)</f>
        <v>78715.75</v>
      </c>
      <c r="K74" s="67" t="n">
        <f aca="false">SUM(K59-K70-K73)</f>
        <v>96572</v>
      </c>
      <c r="L74" s="67" t="n">
        <f aca="false">SUM(L59-L70-L73)</f>
        <v>95584.5</v>
      </c>
      <c r="M74" s="67" t="n">
        <f aca="false">SUM(M59-M70-M73)</f>
        <v>82798.25</v>
      </c>
      <c r="N74" s="68" t="n">
        <f aca="false">SUM(N59-N70-N73)</f>
        <v>77898.25</v>
      </c>
      <c r="O74" s="20" t="n">
        <f aca="false">SUM(O59-O70-O73)</f>
        <v>910216.5</v>
      </c>
    </row>
    <row r="75" customFormat="false" ht="15" hidden="false" customHeight="false" outlineLevel="0" collapsed="false">
      <c r="A75" s="69" t="s">
        <v>72</v>
      </c>
      <c r="B75" s="70" t="n">
        <f aca="false">N75</f>
        <v>910216.5</v>
      </c>
      <c r="C75" s="71" t="n">
        <f aca="false">C74</f>
        <v>65072.5</v>
      </c>
      <c r="D75" s="72" t="n">
        <f aca="false">C75+D74</f>
        <v>124295</v>
      </c>
      <c r="E75" s="72" t="n">
        <f aca="false">D75+E74</f>
        <v>188817.5</v>
      </c>
      <c r="F75" s="72" t="n">
        <f aca="false">E75+F74</f>
        <v>259122.5</v>
      </c>
      <c r="G75" s="72" t="n">
        <f aca="false">F75+G74</f>
        <v>330216.25</v>
      </c>
      <c r="H75" s="72" t="n">
        <f aca="false">G75+H74</f>
        <v>403782</v>
      </c>
      <c r="I75" s="72" t="n">
        <f aca="false">H75+I74</f>
        <v>478647.75</v>
      </c>
      <c r="J75" s="72" t="n">
        <f aca="false">I75+J74</f>
        <v>557363.5</v>
      </c>
      <c r="K75" s="72" t="n">
        <f aca="false">J75+K74</f>
        <v>653935.5</v>
      </c>
      <c r="L75" s="72" t="n">
        <f aca="false">K75+L74</f>
        <v>749520</v>
      </c>
      <c r="M75" s="72" t="n">
        <f aca="false">L75+M74</f>
        <v>832318.25</v>
      </c>
      <c r="N75" s="73" t="n">
        <f aca="false">M75+N74</f>
        <v>910216.5</v>
      </c>
      <c r="O75" s="74"/>
    </row>
  </sheetData>
  <printOptions headings="false" gridLines="false" gridLinesSet="true" horizontalCentered="true" verticalCentered="true"/>
  <pageMargins left="0.196527777777778" right="0.196527777777778" top="0.197222222222222" bottom="0.236805555555555" header="0.472222222222222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&amp;L&amp;"Arial,Negrita"  Confidential&amp;C&amp;A&amp;RPage &amp;P</oddHeader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0" width="8.50510204081633"/>
  </cols>
  <sheetData/>
  <printOptions headings="false" gridLines="true" gridLinesSet="true" horizontalCentered="false" verticalCentered="false"/>
  <pageMargins left="0.75" right="0.75" top="1" bottom="1" header="0.5" footer="0.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0" width="8.50510204081633"/>
  </cols>
  <sheetData/>
  <printOptions headings="false" gridLines="true" gridLinesSet="true" horizontalCentered="false" verticalCentered="false"/>
  <pageMargins left="0.75" right="0.75" top="1" bottom="1" header="0.5" footer="0.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0" width="8.50510204081633"/>
  </cols>
  <sheetData/>
  <printOptions headings="false" gridLines="true" gridLinesSet="true" horizontalCentered="false" verticalCentered="false"/>
  <pageMargins left="0.75" right="0.75" top="1" bottom="1" header="0.5" footer="0.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0" width="8.50510204081633"/>
  </cols>
  <sheetData/>
  <printOptions headings="false" gridLines="true" gridLinesSet="true" horizontalCentered="false" verticalCentered="false"/>
  <pageMargins left="0.75" right="0.75" top="1" bottom="1" header="0.5" footer="0.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0" width="8.50510204081633"/>
  </cols>
  <sheetData/>
  <printOptions headings="false" gridLines="true" gridLinesSet="true" horizontalCentered="false" verticalCentered="false"/>
  <pageMargins left="0.75" right="0.75" top="1" bottom="1" header="0.5" footer="0.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7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pane xSplit="3" ySplit="2" topLeftCell="ALZ3" activePane="bottomRight" state="frozen"/>
      <selection pane="topLeft" activeCell="A1" activeCellId="0" sqref="A1"/>
      <selection pane="topRight" activeCell="ALZ1" activeCellId="0" sqref="ALZ1"/>
      <selection pane="bottomLeft" activeCell="A3" activeCellId="0" sqref="A3"/>
      <selection pane="bottomRight" activeCell="Q1" activeCellId="0" sqref="Q1"/>
    </sheetView>
  </sheetViews>
  <sheetFormatPr defaultRowHeight="12.8"/>
  <cols>
    <col collapsed="false" hidden="false" max="1" min="1" style="1" width="34.2857142857143"/>
    <col collapsed="false" hidden="false" max="2" min="2" style="0" width="13.0918367346939"/>
    <col collapsed="false" hidden="false" max="3" min="3" style="2" width="16.0663265306122"/>
    <col collapsed="false" hidden="false" max="4" min="4" style="0" width="13.9030612244898"/>
    <col collapsed="false" hidden="false" max="7" min="5" style="0" width="12.1479591836735"/>
    <col collapsed="false" hidden="false" max="8" min="8" style="0" width="14.5816326530612"/>
    <col collapsed="false" hidden="false" max="9" min="9" style="0" width="12.1479591836735"/>
    <col collapsed="false" hidden="false" max="10" min="10" style="0" width="13.2295918367347"/>
    <col collapsed="false" hidden="false" max="11" min="11" style="0" width="14.5816326530612"/>
    <col collapsed="false" hidden="false" max="12" min="12" style="0" width="13.7704081632653"/>
    <col collapsed="false" hidden="false" max="13" min="13" style="0" width="14.7142857142857"/>
    <col collapsed="false" hidden="false" max="14" min="14" style="0" width="14.5816326530612"/>
    <col collapsed="false" hidden="false" max="15" min="15" style="0" width="13.0918367346939"/>
    <col collapsed="false" hidden="false" max="16" min="16" style="3" width="14.1734693877551"/>
    <col collapsed="false" hidden="false" max="1025" min="17" style="0" width="14.1734693877551"/>
  </cols>
  <sheetData>
    <row r="1" customFormat="false" ht="17.35" hidden="false" customHeight="false" outlineLevel="0" collapsed="false">
      <c r="A1" s="4" t="s">
        <v>73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75"/>
    </row>
    <row r="2" customFormat="false" ht="15" hidden="false" customHeight="false" outlineLevel="0" collapsed="false">
      <c r="A2" s="7" t="s">
        <v>1</v>
      </c>
      <c r="B2" s="8"/>
      <c r="C2" s="9" t="s">
        <v>2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</row>
    <row r="3" customFormat="false" ht="15" hidden="false" customHeight="false" outlineLevel="0" collapsed="false">
      <c r="A3" s="8"/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1" t="s">
        <v>15</v>
      </c>
      <c r="P3" s="76"/>
    </row>
    <row r="4" customFormat="false" ht="12.8" hidden="false" customHeight="false" outlineLevel="0" collapsed="false">
      <c r="A4" s="13" t="s">
        <v>16</v>
      </c>
      <c r="B4" s="14" t="n">
        <f aca="false">SUM(C4:N4)</f>
        <v>4800000</v>
      </c>
      <c r="C4" s="15" t="n">
        <v>400000</v>
      </c>
      <c r="D4" s="15" t="n">
        <v>450000</v>
      </c>
      <c r="E4" s="15" t="n">
        <v>400000</v>
      </c>
      <c r="F4" s="15" t="n">
        <v>400000</v>
      </c>
      <c r="G4" s="15" t="n">
        <v>450000</v>
      </c>
      <c r="H4" s="15" t="n">
        <v>450000</v>
      </c>
      <c r="I4" s="15" t="n">
        <v>450000</v>
      </c>
      <c r="J4" s="15" t="n">
        <v>450000</v>
      </c>
      <c r="K4" s="15" t="n">
        <v>300000</v>
      </c>
      <c r="L4" s="15" t="n">
        <v>250000</v>
      </c>
      <c r="M4" s="15" t="n">
        <v>400000</v>
      </c>
      <c r="N4" s="15" t="n">
        <v>400000</v>
      </c>
      <c r="O4" s="16" t="n">
        <f aca="false">SUM(C4:N4)</f>
        <v>4800000</v>
      </c>
      <c r="P4" s="0"/>
    </row>
    <row r="5" customFormat="false" ht="12.8" hidden="false" customHeight="false" outlineLevel="0" collapsed="false">
      <c r="A5" s="17" t="s">
        <v>17</v>
      </c>
      <c r="B5" s="18" t="n">
        <f aca="false">SUM(C5:N5)</f>
        <v>300000</v>
      </c>
      <c r="C5" s="19" t="n">
        <v>20000</v>
      </c>
      <c r="D5" s="19" t="n">
        <v>20000</v>
      </c>
      <c r="E5" s="19" t="n">
        <v>30000</v>
      </c>
      <c r="F5" s="19" t="n">
        <v>30000</v>
      </c>
      <c r="G5" s="19" t="n">
        <v>30000</v>
      </c>
      <c r="H5" s="19" t="n">
        <v>30000</v>
      </c>
      <c r="I5" s="19" t="n">
        <v>20000</v>
      </c>
      <c r="J5" s="19" t="n">
        <v>30000</v>
      </c>
      <c r="K5" s="19" t="n">
        <v>20000</v>
      </c>
      <c r="L5" s="19" t="n">
        <v>20000</v>
      </c>
      <c r="M5" s="19" t="n">
        <v>20000</v>
      </c>
      <c r="N5" s="19" t="n">
        <v>30000</v>
      </c>
      <c r="O5" s="20" t="n">
        <f aca="false">SUM(C5:N5)</f>
        <v>300000</v>
      </c>
      <c r="P5" s="0"/>
    </row>
    <row r="6" customFormat="false" ht="12.8" hidden="false" customHeight="false" outlineLevel="0" collapsed="false">
      <c r="A6" s="17" t="s">
        <v>18</v>
      </c>
      <c r="B6" s="18" t="n">
        <f aca="false">SUM(C6:N6)</f>
        <v>480000</v>
      </c>
      <c r="C6" s="19" t="n">
        <v>40000</v>
      </c>
      <c r="D6" s="21" t="n">
        <v>40000</v>
      </c>
      <c r="E6" s="21" t="n">
        <v>40000</v>
      </c>
      <c r="F6" s="21" t="n">
        <v>40000</v>
      </c>
      <c r="G6" s="21" t="n">
        <v>40000</v>
      </c>
      <c r="H6" s="21" t="n">
        <v>40000</v>
      </c>
      <c r="I6" s="21" t="n">
        <v>40000</v>
      </c>
      <c r="J6" s="21" t="n">
        <v>40000</v>
      </c>
      <c r="K6" s="21" t="n">
        <v>40000</v>
      </c>
      <c r="L6" s="21" t="n">
        <v>40000</v>
      </c>
      <c r="M6" s="21" t="n">
        <v>40000</v>
      </c>
      <c r="N6" s="22" t="n">
        <v>40000</v>
      </c>
      <c r="O6" s="20" t="n">
        <f aca="false">SUM(C6:N6)</f>
        <v>480000</v>
      </c>
      <c r="P6" s="0"/>
    </row>
    <row r="7" customFormat="false" ht="12.8" hidden="false" customHeight="false" outlineLevel="0" collapsed="false">
      <c r="A7" s="17" t="s">
        <v>19</v>
      </c>
      <c r="B7" s="18" t="n">
        <f aca="false">SUM(C7:N7)</f>
        <v>1200000</v>
      </c>
      <c r="C7" s="19" t="n">
        <v>100000</v>
      </c>
      <c r="D7" s="19" t="n">
        <v>100000</v>
      </c>
      <c r="E7" s="19" t="n">
        <v>100000</v>
      </c>
      <c r="F7" s="19" t="n">
        <v>100000</v>
      </c>
      <c r="G7" s="19" t="n">
        <v>100000</v>
      </c>
      <c r="H7" s="19" t="n">
        <v>100000</v>
      </c>
      <c r="I7" s="19" t="n">
        <v>100000</v>
      </c>
      <c r="J7" s="19" t="n">
        <v>100000</v>
      </c>
      <c r="K7" s="19" t="n">
        <v>100000</v>
      </c>
      <c r="L7" s="19" t="n">
        <v>100000</v>
      </c>
      <c r="M7" s="19" t="n">
        <v>100000</v>
      </c>
      <c r="N7" s="23" t="n">
        <v>100000</v>
      </c>
      <c r="O7" s="20" t="n">
        <f aca="false">SUM(C7:N7)</f>
        <v>1200000</v>
      </c>
      <c r="P7" s="0"/>
    </row>
    <row r="8" customFormat="false" ht="12.8" hidden="false" customHeight="false" outlineLevel="0" collapsed="false">
      <c r="A8" s="17" t="s">
        <v>20</v>
      </c>
      <c r="B8" s="18" t="n">
        <f aca="false">SUM(C8:N8)</f>
        <v>60000</v>
      </c>
      <c r="C8" s="19" t="n">
        <v>5000</v>
      </c>
      <c r="D8" s="19" t="n">
        <v>5000</v>
      </c>
      <c r="E8" s="19" t="n">
        <v>5000</v>
      </c>
      <c r="F8" s="19" t="n">
        <v>5000</v>
      </c>
      <c r="G8" s="19" t="n">
        <v>5000</v>
      </c>
      <c r="H8" s="19" t="n">
        <v>5000</v>
      </c>
      <c r="I8" s="19" t="n">
        <v>5000</v>
      </c>
      <c r="J8" s="19" t="n">
        <v>5000</v>
      </c>
      <c r="K8" s="19" t="n">
        <v>5000</v>
      </c>
      <c r="L8" s="19" t="n">
        <v>5000</v>
      </c>
      <c r="M8" s="19" t="n">
        <v>5000</v>
      </c>
      <c r="N8" s="23" t="n">
        <v>5000</v>
      </c>
      <c r="O8" s="20" t="n">
        <f aca="false">SUM(C8:N8)</f>
        <v>60000</v>
      </c>
      <c r="P8" s="0"/>
    </row>
    <row r="9" customFormat="false" ht="12.8" hidden="false" customHeight="false" outlineLevel="0" collapsed="false">
      <c r="A9" s="17" t="s">
        <v>21</v>
      </c>
      <c r="B9" s="18" t="n">
        <f aca="false">SUM(C9:N9)</f>
        <v>320000</v>
      </c>
      <c r="C9" s="19" t="n">
        <v>20000</v>
      </c>
      <c r="D9" s="19" t="n">
        <v>20000</v>
      </c>
      <c r="E9" s="19" t="n">
        <v>30000</v>
      </c>
      <c r="F9" s="19" t="n">
        <v>30000</v>
      </c>
      <c r="G9" s="19" t="n">
        <v>30000</v>
      </c>
      <c r="H9" s="19" t="n">
        <v>30000</v>
      </c>
      <c r="I9" s="19" t="n">
        <v>30000</v>
      </c>
      <c r="J9" s="19" t="n">
        <v>30000</v>
      </c>
      <c r="K9" s="19" t="n">
        <v>20000</v>
      </c>
      <c r="L9" s="19" t="n">
        <v>20000</v>
      </c>
      <c r="M9" s="19" t="n">
        <v>30000</v>
      </c>
      <c r="N9" s="19" t="n">
        <v>30000</v>
      </c>
      <c r="O9" s="20" t="n">
        <f aca="false">SUM(C9:N9)</f>
        <v>320000</v>
      </c>
      <c r="P9" s="0"/>
    </row>
    <row r="10" customFormat="false" ht="12.8" hidden="false" customHeight="false" outlineLevel="0" collapsed="false">
      <c r="A10" s="17" t="s">
        <v>22</v>
      </c>
      <c r="B10" s="18" t="n">
        <f aca="false">SUM(C10:N10)</f>
        <v>90000</v>
      </c>
      <c r="C10" s="19" t="n">
        <v>5000</v>
      </c>
      <c r="D10" s="19" t="n">
        <v>5000</v>
      </c>
      <c r="E10" s="19" t="n">
        <v>10000</v>
      </c>
      <c r="F10" s="19" t="n">
        <v>10000</v>
      </c>
      <c r="G10" s="19" t="n">
        <v>10000</v>
      </c>
      <c r="H10" s="19" t="n">
        <v>10000</v>
      </c>
      <c r="I10" s="19" t="n">
        <v>10000</v>
      </c>
      <c r="J10" s="19" t="n">
        <v>5000</v>
      </c>
      <c r="K10" s="19" t="n">
        <v>5000</v>
      </c>
      <c r="L10" s="19" t="n">
        <v>5000</v>
      </c>
      <c r="M10" s="19" t="n">
        <v>5000</v>
      </c>
      <c r="N10" s="19" t="n">
        <v>10000</v>
      </c>
      <c r="O10" s="20" t="n">
        <f aca="false">SUM(C10:N10)</f>
        <v>90000</v>
      </c>
      <c r="P10" s="0"/>
    </row>
    <row r="11" customFormat="false" ht="12.8" hidden="false" customHeight="false" outlineLevel="0" collapsed="false">
      <c r="A11" s="17" t="s">
        <v>23</v>
      </c>
      <c r="B11" s="18" t="n">
        <f aca="false">SUM(C11:N11)</f>
        <v>710000</v>
      </c>
      <c r="C11" s="19" t="n">
        <v>50000</v>
      </c>
      <c r="D11" s="19" t="n">
        <v>60000</v>
      </c>
      <c r="E11" s="19" t="n">
        <v>60000</v>
      </c>
      <c r="F11" s="19" t="n">
        <v>60000</v>
      </c>
      <c r="G11" s="19" t="n">
        <v>60000</v>
      </c>
      <c r="H11" s="19" t="n">
        <v>60000</v>
      </c>
      <c r="I11" s="19" t="n">
        <v>60000</v>
      </c>
      <c r="J11" s="19" t="n">
        <v>60000</v>
      </c>
      <c r="K11" s="19" t="n">
        <v>60000</v>
      </c>
      <c r="L11" s="19" t="n">
        <v>60000</v>
      </c>
      <c r="M11" s="19" t="n">
        <v>60000</v>
      </c>
      <c r="N11" s="19" t="n">
        <v>60000</v>
      </c>
      <c r="O11" s="20" t="n">
        <f aca="false">SUM(C11:N11)</f>
        <v>710000</v>
      </c>
      <c r="P11" s="0"/>
    </row>
    <row r="12" customFormat="false" ht="12.8" hidden="false" customHeight="false" outlineLevel="0" collapsed="false">
      <c r="A12" s="17" t="s">
        <v>24</v>
      </c>
      <c r="B12" s="18" t="n">
        <f aca="false">SUM(C12:N12)</f>
        <v>180000</v>
      </c>
      <c r="C12" s="19" t="n">
        <v>15000</v>
      </c>
      <c r="D12" s="19" t="n">
        <v>15000</v>
      </c>
      <c r="E12" s="19" t="n">
        <v>15000</v>
      </c>
      <c r="F12" s="19" t="n">
        <v>15000</v>
      </c>
      <c r="G12" s="19" t="n">
        <v>15000</v>
      </c>
      <c r="H12" s="19" t="n">
        <v>15000</v>
      </c>
      <c r="I12" s="19" t="n">
        <v>15000</v>
      </c>
      <c r="J12" s="19" t="n">
        <v>15000</v>
      </c>
      <c r="K12" s="19" t="n">
        <v>15000</v>
      </c>
      <c r="L12" s="19" t="n">
        <v>15000</v>
      </c>
      <c r="M12" s="19" t="n">
        <v>15000</v>
      </c>
      <c r="N12" s="19" t="n">
        <v>15000</v>
      </c>
      <c r="O12" s="20" t="n">
        <f aca="false">SUM(C12:N12)</f>
        <v>180000</v>
      </c>
      <c r="P12" s="0"/>
    </row>
    <row r="13" customFormat="false" ht="12.8" hidden="false" customHeight="false" outlineLevel="0" collapsed="false">
      <c r="A13" s="17" t="s">
        <v>25</v>
      </c>
      <c r="B13" s="18" t="n">
        <f aca="false">SUM(C13:N13)</f>
        <v>60000</v>
      </c>
      <c r="C13" s="19" t="n">
        <v>5000</v>
      </c>
      <c r="D13" s="19" t="n">
        <v>5000</v>
      </c>
      <c r="E13" s="19" t="n">
        <v>5000</v>
      </c>
      <c r="F13" s="19" t="n">
        <v>5000</v>
      </c>
      <c r="G13" s="19" t="n">
        <v>5000</v>
      </c>
      <c r="H13" s="19" t="n">
        <v>5000</v>
      </c>
      <c r="I13" s="19" t="n">
        <v>5000</v>
      </c>
      <c r="J13" s="19" t="n">
        <v>5000</v>
      </c>
      <c r="K13" s="19" t="n">
        <v>5000</v>
      </c>
      <c r="L13" s="19" t="n">
        <v>5000</v>
      </c>
      <c r="M13" s="19" t="n">
        <v>5000</v>
      </c>
      <c r="N13" s="19" t="n">
        <v>5000</v>
      </c>
      <c r="O13" s="20" t="n">
        <f aca="false">SUM(C13:N13)</f>
        <v>60000</v>
      </c>
      <c r="P13" s="0"/>
    </row>
    <row r="14" customFormat="false" ht="12.8" hidden="false" customHeight="false" outlineLevel="0" collapsed="false">
      <c r="A14" s="17" t="s">
        <v>26</v>
      </c>
      <c r="B14" s="18" t="n">
        <f aca="false">SUM(C14:N14)</f>
        <v>1900000</v>
      </c>
      <c r="C14" s="19" t="n">
        <v>150000</v>
      </c>
      <c r="D14" s="19" t="n">
        <v>190000</v>
      </c>
      <c r="E14" s="19" t="n">
        <v>170000</v>
      </c>
      <c r="F14" s="19" t="n">
        <v>190000</v>
      </c>
      <c r="G14" s="19" t="n">
        <v>170000</v>
      </c>
      <c r="H14" s="19" t="n">
        <v>180000</v>
      </c>
      <c r="I14" s="19" t="n">
        <v>170000</v>
      </c>
      <c r="J14" s="19" t="n">
        <v>150000</v>
      </c>
      <c r="K14" s="19" t="n">
        <v>100000</v>
      </c>
      <c r="L14" s="19" t="n">
        <v>120000</v>
      </c>
      <c r="M14" s="19" t="n">
        <v>130000</v>
      </c>
      <c r="N14" s="19" t="n">
        <v>180000</v>
      </c>
      <c r="O14" s="20" t="n">
        <f aca="false">SUM(C14:N14)</f>
        <v>1900000</v>
      </c>
      <c r="P14" s="0"/>
    </row>
    <row r="15" customFormat="false" ht="12.8" hidden="false" customHeight="false" outlineLevel="0" collapsed="false">
      <c r="A15" s="17" t="s">
        <v>27</v>
      </c>
      <c r="B15" s="18" t="n">
        <f aca="false">SUM(C15:N15)</f>
        <v>180000</v>
      </c>
      <c r="C15" s="19" t="n">
        <v>15000</v>
      </c>
      <c r="D15" s="19" t="n">
        <v>15000</v>
      </c>
      <c r="E15" s="19" t="n">
        <v>15000</v>
      </c>
      <c r="F15" s="19" t="n">
        <v>15000</v>
      </c>
      <c r="G15" s="19" t="n">
        <v>15000</v>
      </c>
      <c r="H15" s="19" t="n">
        <v>15000</v>
      </c>
      <c r="I15" s="19" t="n">
        <v>15000</v>
      </c>
      <c r="J15" s="19" t="n">
        <v>15000</v>
      </c>
      <c r="K15" s="19" t="n">
        <v>15000</v>
      </c>
      <c r="L15" s="19" t="n">
        <v>15000</v>
      </c>
      <c r="M15" s="19" t="n">
        <v>15000</v>
      </c>
      <c r="N15" s="19" t="n">
        <v>15000</v>
      </c>
      <c r="O15" s="20" t="n">
        <f aca="false">SUM(C15:N15)</f>
        <v>180000</v>
      </c>
      <c r="P15" s="0"/>
    </row>
    <row r="16" customFormat="false" ht="12.8" hidden="false" customHeight="false" outlineLevel="0" collapsed="false">
      <c r="A16" s="17" t="s">
        <v>28</v>
      </c>
      <c r="B16" s="18" t="n">
        <f aca="false">SUM(C16:N16)</f>
        <v>1650000</v>
      </c>
      <c r="C16" s="19" t="n">
        <v>110000</v>
      </c>
      <c r="D16" s="21" t="n">
        <v>140000</v>
      </c>
      <c r="E16" s="21" t="n">
        <v>140000</v>
      </c>
      <c r="F16" s="21" t="n">
        <v>140000</v>
      </c>
      <c r="G16" s="21" t="n">
        <v>130000</v>
      </c>
      <c r="H16" s="21" t="n">
        <v>150000</v>
      </c>
      <c r="I16" s="21" t="n">
        <v>140000</v>
      </c>
      <c r="J16" s="21" t="n">
        <v>150000</v>
      </c>
      <c r="K16" s="21" t="n">
        <v>120000</v>
      </c>
      <c r="L16" s="21" t="n">
        <v>120000</v>
      </c>
      <c r="M16" s="21" t="n">
        <v>160000</v>
      </c>
      <c r="N16" s="22" t="n">
        <v>150000</v>
      </c>
      <c r="O16" s="20" t="n">
        <f aca="false">SUM(C16:N16)</f>
        <v>1650000</v>
      </c>
      <c r="P16" s="0"/>
    </row>
    <row r="17" customFormat="false" ht="12.8" hidden="false" customHeight="false" outlineLevel="0" collapsed="false">
      <c r="A17" s="17" t="s">
        <v>29</v>
      </c>
      <c r="B17" s="18" t="n">
        <f aca="false">SUM(C17:N17)</f>
        <v>4000000</v>
      </c>
      <c r="C17" s="19" t="n">
        <v>310000</v>
      </c>
      <c r="D17" s="19" t="n">
        <v>340000</v>
      </c>
      <c r="E17" s="19" t="n">
        <v>350000</v>
      </c>
      <c r="F17" s="19" t="n">
        <v>350000</v>
      </c>
      <c r="G17" s="19" t="n">
        <v>350000</v>
      </c>
      <c r="H17" s="19" t="n">
        <v>350000</v>
      </c>
      <c r="I17" s="19" t="n">
        <v>350000</v>
      </c>
      <c r="J17" s="19" t="n">
        <v>350000</v>
      </c>
      <c r="K17" s="19" t="n">
        <v>250000</v>
      </c>
      <c r="L17" s="19" t="n">
        <v>300000</v>
      </c>
      <c r="M17" s="19" t="n">
        <v>350000</v>
      </c>
      <c r="N17" s="19" t="n">
        <v>350000</v>
      </c>
      <c r="O17" s="20" t="n">
        <f aca="false">SUM(C17:N17)</f>
        <v>4000000</v>
      </c>
      <c r="P17" s="0"/>
    </row>
    <row r="18" customFormat="false" ht="12.8" hidden="false" customHeight="false" outlineLevel="0" collapsed="false">
      <c r="A18" s="17" t="s">
        <v>30</v>
      </c>
      <c r="B18" s="18" t="n">
        <f aca="false">SUM(C18:N18)</f>
        <v>3360000</v>
      </c>
      <c r="C18" s="19" t="n">
        <v>280000</v>
      </c>
      <c r="D18" s="19" t="n">
        <v>280000</v>
      </c>
      <c r="E18" s="19" t="n">
        <v>290000</v>
      </c>
      <c r="F18" s="19" t="n">
        <v>280000</v>
      </c>
      <c r="G18" s="19" t="n">
        <v>280000</v>
      </c>
      <c r="H18" s="19" t="n">
        <v>300000</v>
      </c>
      <c r="I18" s="19" t="n">
        <v>280000</v>
      </c>
      <c r="J18" s="19" t="n">
        <v>300000</v>
      </c>
      <c r="K18" s="19" t="n">
        <v>240000</v>
      </c>
      <c r="L18" s="19" t="n">
        <v>270000</v>
      </c>
      <c r="M18" s="19" t="n">
        <v>280000</v>
      </c>
      <c r="N18" s="23" t="n">
        <v>280000</v>
      </c>
      <c r="O18" s="24" t="n">
        <f aca="false">SUM(C18:N18)</f>
        <v>3360000</v>
      </c>
      <c r="P18" s="77"/>
    </row>
    <row r="19" customFormat="false" ht="12.8" hidden="false" customHeight="false" outlineLevel="0" collapsed="false">
      <c r="A19" s="17" t="s">
        <v>31</v>
      </c>
      <c r="B19" s="18" t="n">
        <f aca="false">SUM(C19:N19)</f>
        <v>1040000</v>
      </c>
      <c r="C19" s="19" t="n">
        <v>80000</v>
      </c>
      <c r="D19" s="19" t="n">
        <v>80000</v>
      </c>
      <c r="E19" s="19" t="n">
        <v>100000</v>
      </c>
      <c r="F19" s="19" t="n">
        <v>80000</v>
      </c>
      <c r="G19" s="19" t="n">
        <v>80000</v>
      </c>
      <c r="H19" s="19" t="n">
        <v>100000</v>
      </c>
      <c r="I19" s="19" t="n">
        <v>80000</v>
      </c>
      <c r="J19" s="19" t="n">
        <v>80000</v>
      </c>
      <c r="K19" s="19" t="n">
        <v>80000</v>
      </c>
      <c r="L19" s="19" t="n">
        <v>80000</v>
      </c>
      <c r="M19" s="19" t="n">
        <v>100000</v>
      </c>
      <c r="N19" s="19" t="n">
        <v>100000</v>
      </c>
      <c r="O19" s="24" t="n">
        <f aca="false">SUM(C19:N19)</f>
        <v>1040000</v>
      </c>
      <c r="P19" s="77"/>
    </row>
    <row r="20" customFormat="false" ht="12.8" hidden="false" customHeight="false" outlineLevel="0" collapsed="false">
      <c r="A20" s="17" t="s">
        <v>32</v>
      </c>
      <c r="B20" s="18" t="n">
        <f aca="false">SUM(B4:B19)</f>
        <v>20330000</v>
      </c>
      <c r="C20" s="25" t="n">
        <f aca="false">SUM(C4:C19)</f>
        <v>1605000</v>
      </c>
      <c r="D20" s="26" t="n">
        <f aca="false">SUM(D4:D19)</f>
        <v>1765000</v>
      </c>
      <c r="E20" s="26" t="n">
        <f aca="false">SUM(E4:E19)</f>
        <v>1760000</v>
      </c>
      <c r="F20" s="26" t="n">
        <f aca="false">SUM(F4:F19)</f>
        <v>1750000</v>
      </c>
      <c r="G20" s="26" t="n">
        <f aca="false">SUM(G4:G19)</f>
        <v>1770000</v>
      </c>
      <c r="H20" s="26" t="n">
        <f aca="false">SUM(H4:H19)</f>
        <v>1840000</v>
      </c>
      <c r="I20" s="26" t="n">
        <f aca="false">SUM(I4:I19)</f>
        <v>1770000</v>
      </c>
      <c r="J20" s="26" t="n">
        <f aca="false">SUM(J4:J19)</f>
        <v>1785000</v>
      </c>
      <c r="K20" s="26" t="n">
        <f aca="false">SUM(K4:K19)</f>
        <v>1375000</v>
      </c>
      <c r="L20" s="26" t="n">
        <f aca="false">SUM(L4:L19)</f>
        <v>1425000</v>
      </c>
      <c r="M20" s="26" t="n">
        <f aca="false">SUM(M4:M19)</f>
        <v>1715000</v>
      </c>
      <c r="N20" s="27" t="n">
        <f aca="false">SUM(N4:N19)</f>
        <v>1770000</v>
      </c>
      <c r="O20" s="28" t="n">
        <f aca="false">SUM(C20:N20)</f>
        <v>20330000</v>
      </c>
      <c r="P20" s="77"/>
    </row>
    <row r="21" customFormat="false" ht="12.8" hidden="false" customHeight="false" outlineLevel="0" collapsed="false">
      <c r="A21" s="29"/>
      <c r="B21" s="30" t="s">
        <v>33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 t="n">
        <f aca="false">SUM(C21:N21)</f>
        <v>0</v>
      </c>
      <c r="P21" s="77"/>
    </row>
    <row r="22" customFormat="false" ht="12.8" hidden="false" customHeight="false" outlineLevel="0" collapsed="false">
      <c r="A22" s="32" t="s">
        <v>34</v>
      </c>
      <c r="B22" s="33" t="s">
        <v>2</v>
      </c>
      <c r="C22" s="34" t="s">
        <v>3</v>
      </c>
      <c r="D22" s="10" t="s">
        <v>4</v>
      </c>
      <c r="E22" s="10" t="s">
        <v>5</v>
      </c>
      <c r="F22" s="10" t="s">
        <v>6</v>
      </c>
      <c r="G22" s="10" t="s">
        <v>7</v>
      </c>
      <c r="H22" s="10" t="s">
        <v>8</v>
      </c>
      <c r="I22" s="10" t="s">
        <v>9</v>
      </c>
      <c r="J22" s="10" t="s">
        <v>10</v>
      </c>
      <c r="K22" s="10" t="s">
        <v>11</v>
      </c>
      <c r="L22" s="10" t="s">
        <v>12</v>
      </c>
      <c r="M22" s="10" t="s">
        <v>13</v>
      </c>
      <c r="N22" s="10" t="s">
        <v>14</v>
      </c>
      <c r="O22" s="35" t="s">
        <v>33</v>
      </c>
      <c r="P22" s="77"/>
    </row>
    <row r="23" customFormat="false" ht="12.8" hidden="false" customHeight="false" outlineLevel="0" collapsed="false">
      <c r="A23" s="36" t="s">
        <v>35</v>
      </c>
      <c r="B23" s="18" t="n">
        <f aca="false">SUM(C23:N23)</f>
        <v>3600000</v>
      </c>
      <c r="C23" s="15" t="n">
        <v>300000</v>
      </c>
      <c r="D23" s="15" t="n">
        <v>300000</v>
      </c>
      <c r="E23" s="15" t="n">
        <v>300000</v>
      </c>
      <c r="F23" s="15" t="n">
        <v>300000</v>
      </c>
      <c r="G23" s="15" t="n">
        <v>300000</v>
      </c>
      <c r="H23" s="15" t="n">
        <v>300000</v>
      </c>
      <c r="I23" s="15" t="n">
        <v>300000</v>
      </c>
      <c r="J23" s="15" t="n">
        <v>300000</v>
      </c>
      <c r="K23" s="15" t="n">
        <v>300000</v>
      </c>
      <c r="L23" s="15" t="n">
        <v>300000</v>
      </c>
      <c r="M23" s="15" t="n">
        <v>300000</v>
      </c>
      <c r="N23" s="15" t="n">
        <v>300000</v>
      </c>
      <c r="O23" s="16" t="n">
        <f aca="false">SUM(C23:N23)</f>
        <v>3600000</v>
      </c>
      <c r="P23" s="77"/>
    </row>
    <row r="24" customFormat="false" ht="12.8" hidden="false" customHeight="false" outlineLevel="0" collapsed="false">
      <c r="A24" s="36" t="s">
        <v>36</v>
      </c>
      <c r="B24" s="18" t="n">
        <f aca="false">SUM(C24:N24)</f>
        <v>2880000</v>
      </c>
      <c r="C24" s="15" t="n">
        <v>240000</v>
      </c>
      <c r="D24" s="15" t="n">
        <v>240000</v>
      </c>
      <c r="E24" s="15" t="n">
        <v>240000</v>
      </c>
      <c r="F24" s="15" t="n">
        <v>240000</v>
      </c>
      <c r="G24" s="15" t="n">
        <v>240000</v>
      </c>
      <c r="H24" s="15" t="n">
        <v>240000</v>
      </c>
      <c r="I24" s="15" t="n">
        <v>240000</v>
      </c>
      <c r="J24" s="15" t="n">
        <v>240000</v>
      </c>
      <c r="K24" s="15" t="n">
        <v>240000</v>
      </c>
      <c r="L24" s="15" t="n">
        <v>240000</v>
      </c>
      <c r="M24" s="15" t="n">
        <v>240000</v>
      </c>
      <c r="N24" s="15" t="n">
        <v>240000</v>
      </c>
      <c r="O24" s="37" t="n">
        <f aca="false">SUM(C24:N24)</f>
        <v>2880000</v>
      </c>
      <c r="P24" s="77"/>
    </row>
    <row r="25" customFormat="false" ht="12.8" hidden="false" customHeight="false" outlineLevel="0" collapsed="false">
      <c r="A25" s="38" t="s">
        <v>37</v>
      </c>
      <c r="B25" s="18" t="n">
        <f aca="false">SUM(C25:N25)</f>
        <v>500000</v>
      </c>
      <c r="C25" s="19" t="n">
        <v>40000</v>
      </c>
      <c r="D25" s="19" t="n">
        <v>40000</v>
      </c>
      <c r="E25" s="19" t="n">
        <v>50000</v>
      </c>
      <c r="F25" s="19" t="n">
        <v>40000</v>
      </c>
      <c r="G25" s="19" t="n">
        <v>40000</v>
      </c>
      <c r="H25" s="19" t="n">
        <v>50000</v>
      </c>
      <c r="I25" s="19" t="n">
        <v>40000</v>
      </c>
      <c r="J25" s="19" t="n">
        <v>40000</v>
      </c>
      <c r="K25" s="19" t="n">
        <v>40000</v>
      </c>
      <c r="L25" s="19" t="n">
        <v>40000</v>
      </c>
      <c r="M25" s="19" t="n">
        <v>40000</v>
      </c>
      <c r="N25" s="19" t="n">
        <v>40000</v>
      </c>
      <c r="O25" s="20" t="n">
        <f aca="false">SUM(C25:N25)</f>
        <v>500000</v>
      </c>
      <c r="P25" s="77"/>
    </row>
    <row r="26" customFormat="false" ht="12.8" hidden="false" customHeight="false" outlineLevel="0" collapsed="false">
      <c r="A26" s="38" t="s">
        <v>24</v>
      </c>
      <c r="B26" s="18" t="n">
        <f aca="false">SUM(C26:N26)</f>
        <v>180000</v>
      </c>
      <c r="C26" s="19" t="n">
        <v>15000</v>
      </c>
      <c r="D26" s="19" t="n">
        <v>15000</v>
      </c>
      <c r="E26" s="19" t="n">
        <v>15000</v>
      </c>
      <c r="F26" s="19" t="n">
        <v>15000</v>
      </c>
      <c r="G26" s="19" t="n">
        <v>15000</v>
      </c>
      <c r="H26" s="19" t="n">
        <v>15000</v>
      </c>
      <c r="I26" s="19" t="n">
        <v>15000</v>
      </c>
      <c r="J26" s="19" t="n">
        <v>15000</v>
      </c>
      <c r="K26" s="19" t="n">
        <v>15000</v>
      </c>
      <c r="L26" s="19" t="n">
        <v>15000</v>
      </c>
      <c r="M26" s="19" t="n">
        <v>15000</v>
      </c>
      <c r="N26" s="19" t="n">
        <v>15000</v>
      </c>
      <c r="O26" s="20" t="n">
        <f aca="false">SUM(C26:N26)</f>
        <v>180000</v>
      </c>
      <c r="P26" s="77"/>
    </row>
    <row r="27" customFormat="false" ht="12.8" hidden="false" customHeight="false" outlineLevel="0" collapsed="false">
      <c r="A27" s="38" t="s">
        <v>38</v>
      </c>
      <c r="B27" s="18" t="n">
        <f aca="false">SUM(C27:N27)</f>
        <v>1900000</v>
      </c>
      <c r="C27" s="19" t="n">
        <v>150000</v>
      </c>
      <c r="D27" s="19" t="n">
        <v>150000</v>
      </c>
      <c r="E27" s="19" t="n">
        <v>160000</v>
      </c>
      <c r="F27" s="19" t="n">
        <v>160000</v>
      </c>
      <c r="G27" s="19" t="n">
        <v>160000</v>
      </c>
      <c r="H27" s="19" t="n">
        <v>160000</v>
      </c>
      <c r="I27" s="19" t="n">
        <v>160000</v>
      </c>
      <c r="J27" s="19" t="n">
        <v>160000</v>
      </c>
      <c r="K27" s="19" t="n">
        <v>160000</v>
      </c>
      <c r="L27" s="19" t="n">
        <v>160000</v>
      </c>
      <c r="M27" s="19" t="n">
        <v>160000</v>
      </c>
      <c r="N27" s="19" t="n">
        <v>160000</v>
      </c>
      <c r="O27" s="20" t="n">
        <f aca="false">SUM(C27:N27)</f>
        <v>1900000</v>
      </c>
      <c r="P27" s="77"/>
    </row>
    <row r="28" customFormat="false" ht="12.8" hidden="false" customHeight="false" outlineLevel="0" collapsed="false">
      <c r="A28" s="38" t="s">
        <v>27</v>
      </c>
      <c r="B28" s="18" t="n">
        <f aca="false">SUM(C28:N28)</f>
        <v>180000</v>
      </c>
      <c r="C28" s="19" t="n">
        <f aca="false">C15</f>
        <v>15000</v>
      </c>
      <c r="D28" s="19" t="n">
        <f aca="false">D15</f>
        <v>15000</v>
      </c>
      <c r="E28" s="19" t="n">
        <f aca="false">E15</f>
        <v>15000</v>
      </c>
      <c r="F28" s="19" t="n">
        <f aca="false">F15</f>
        <v>15000</v>
      </c>
      <c r="G28" s="19" t="n">
        <f aca="false">G15</f>
        <v>15000</v>
      </c>
      <c r="H28" s="19" t="n">
        <f aca="false">H15</f>
        <v>15000</v>
      </c>
      <c r="I28" s="19" t="n">
        <f aca="false">I15</f>
        <v>15000</v>
      </c>
      <c r="J28" s="19" t="n">
        <f aca="false">J15</f>
        <v>15000</v>
      </c>
      <c r="K28" s="19" t="n">
        <f aca="false">K15</f>
        <v>15000</v>
      </c>
      <c r="L28" s="19" t="n">
        <f aca="false">L15</f>
        <v>15000</v>
      </c>
      <c r="M28" s="19" t="n">
        <f aca="false">M15</f>
        <v>15000</v>
      </c>
      <c r="N28" s="19" t="n">
        <f aca="false">N15</f>
        <v>15000</v>
      </c>
      <c r="O28" s="20" t="n">
        <f aca="false">SUM(C28:N28)</f>
        <v>180000</v>
      </c>
      <c r="P28" s="77"/>
    </row>
    <row r="29" customFormat="false" ht="12.8" hidden="false" customHeight="false" outlineLevel="0" collapsed="false">
      <c r="A29" s="38" t="s">
        <v>39</v>
      </c>
      <c r="B29" s="18" t="n">
        <f aca="false">SUM(C29:N29)</f>
        <v>1650000</v>
      </c>
      <c r="C29" s="19" t="n">
        <v>130000</v>
      </c>
      <c r="D29" s="21" t="n">
        <v>130000</v>
      </c>
      <c r="E29" s="21" t="n">
        <v>130000</v>
      </c>
      <c r="F29" s="21" t="n">
        <v>130000</v>
      </c>
      <c r="G29" s="21" t="n">
        <v>140000</v>
      </c>
      <c r="H29" s="21" t="n">
        <v>140000</v>
      </c>
      <c r="I29" s="21" t="n">
        <v>140000</v>
      </c>
      <c r="J29" s="21" t="n">
        <v>140000</v>
      </c>
      <c r="K29" s="21" t="n">
        <v>140000</v>
      </c>
      <c r="L29" s="21" t="n">
        <v>140000</v>
      </c>
      <c r="M29" s="21" t="n">
        <v>140000</v>
      </c>
      <c r="N29" s="22" t="n">
        <v>150000</v>
      </c>
      <c r="O29" s="20" t="n">
        <f aca="false">SUM(C29:N29)</f>
        <v>1650000</v>
      </c>
      <c r="P29" s="77"/>
    </row>
    <row r="30" customFormat="false" ht="12.8" hidden="false" customHeight="false" outlineLevel="0" collapsed="false">
      <c r="A30" s="38" t="s">
        <v>29</v>
      </c>
      <c r="B30" s="18" t="n">
        <f aca="false">SUM(C30:N30)</f>
        <v>4000000</v>
      </c>
      <c r="C30" s="19" t="n">
        <v>310000</v>
      </c>
      <c r="D30" s="19" t="n">
        <v>340000</v>
      </c>
      <c r="E30" s="19" t="n">
        <v>350000</v>
      </c>
      <c r="F30" s="19" t="n">
        <v>350000</v>
      </c>
      <c r="G30" s="19" t="n">
        <v>350000</v>
      </c>
      <c r="H30" s="19" t="n">
        <v>350000</v>
      </c>
      <c r="I30" s="19" t="n">
        <v>350000</v>
      </c>
      <c r="J30" s="19" t="n">
        <v>350000</v>
      </c>
      <c r="K30" s="19" t="n">
        <v>250000</v>
      </c>
      <c r="L30" s="19" t="n">
        <v>300000</v>
      </c>
      <c r="M30" s="19" t="n">
        <v>350000</v>
      </c>
      <c r="N30" s="23" t="n">
        <v>350000</v>
      </c>
      <c r="O30" s="20" t="n">
        <f aca="false">SUM(C30:N30)</f>
        <v>4000000</v>
      </c>
      <c r="P30" s="77"/>
    </row>
    <row r="31" customFormat="false" ht="12.8" hidden="false" customHeight="false" outlineLevel="0" collapsed="false">
      <c r="A31" s="38" t="s">
        <v>23</v>
      </c>
      <c r="B31" s="18" t="n">
        <f aca="false">SUM(C31:N31)</f>
        <v>710000</v>
      </c>
      <c r="C31" s="19" t="n">
        <v>50000</v>
      </c>
      <c r="D31" s="19" t="n">
        <v>60000</v>
      </c>
      <c r="E31" s="19" t="n">
        <v>60000</v>
      </c>
      <c r="F31" s="19" t="n">
        <v>60000</v>
      </c>
      <c r="G31" s="19" t="n">
        <v>60000</v>
      </c>
      <c r="H31" s="19" t="n">
        <v>60000</v>
      </c>
      <c r="I31" s="19" t="n">
        <v>60000</v>
      </c>
      <c r="J31" s="19" t="n">
        <v>60000</v>
      </c>
      <c r="K31" s="19" t="n">
        <v>60000</v>
      </c>
      <c r="L31" s="19" t="n">
        <v>60000</v>
      </c>
      <c r="M31" s="19" t="n">
        <v>60000</v>
      </c>
      <c r="N31" s="19" t="n">
        <v>60000</v>
      </c>
      <c r="O31" s="20" t="n">
        <f aca="false">SUM(C31:N31)</f>
        <v>710000</v>
      </c>
      <c r="P31" s="77"/>
    </row>
    <row r="32" customFormat="false" ht="12.8" hidden="false" customHeight="false" outlineLevel="0" collapsed="false">
      <c r="A32" s="38" t="s">
        <v>30</v>
      </c>
      <c r="B32" s="18" t="n">
        <f aca="false">SUM(C32:N32)</f>
        <v>3360000</v>
      </c>
      <c r="C32" s="39" t="n">
        <v>280000</v>
      </c>
      <c r="D32" s="39" t="n">
        <v>280000</v>
      </c>
      <c r="E32" s="39" t="n">
        <v>280000</v>
      </c>
      <c r="F32" s="39" t="n">
        <v>280000</v>
      </c>
      <c r="G32" s="39" t="n">
        <v>280000</v>
      </c>
      <c r="H32" s="39" t="n">
        <v>280000</v>
      </c>
      <c r="I32" s="39" t="n">
        <v>280000</v>
      </c>
      <c r="J32" s="39" t="n">
        <v>280000</v>
      </c>
      <c r="K32" s="39" t="n">
        <v>280000</v>
      </c>
      <c r="L32" s="39" t="n">
        <v>280000</v>
      </c>
      <c r="M32" s="39" t="n">
        <v>280000</v>
      </c>
      <c r="N32" s="39" t="n">
        <v>280000</v>
      </c>
      <c r="O32" s="24" t="n">
        <f aca="false">SUM(C32:N32)</f>
        <v>3360000</v>
      </c>
      <c r="P32" s="77"/>
    </row>
    <row r="33" customFormat="false" ht="12.8" hidden="false" customHeight="false" outlineLevel="0" collapsed="false">
      <c r="A33" s="38" t="s">
        <v>31</v>
      </c>
      <c r="B33" s="18" t="n">
        <f aca="false">SUM(C33:N33)</f>
        <v>1040000</v>
      </c>
      <c r="C33" s="39" t="n">
        <v>80000</v>
      </c>
      <c r="D33" s="39" t="n">
        <v>80000</v>
      </c>
      <c r="E33" s="39" t="n">
        <v>100000</v>
      </c>
      <c r="F33" s="39" t="n">
        <v>80000</v>
      </c>
      <c r="G33" s="39" t="n">
        <v>80000</v>
      </c>
      <c r="H33" s="39" t="n">
        <v>100000</v>
      </c>
      <c r="I33" s="39" t="n">
        <v>80000</v>
      </c>
      <c r="J33" s="39" t="n">
        <v>80000</v>
      </c>
      <c r="K33" s="39" t="n">
        <v>80000</v>
      </c>
      <c r="L33" s="39" t="n">
        <v>80000</v>
      </c>
      <c r="M33" s="39" t="n">
        <v>100000</v>
      </c>
      <c r="N33" s="39" t="n">
        <v>100000</v>
      </c>
      <c r="O33" s="24" t="n">
        <f aca="false">SUM(C33:N33)</f>
        <v>1040000</v>
      </c>
      <c r="P33" s="77"/>
    </row>
    <row r="34" customFormat="false" ht="12.8" hidden="false" customHeight="false" outlineLevel="0" collapsed="false">
      <c r="A34" s="38" t="s">
        <v>40</v>
      </c>
      <c r="B34" s="18" t="n">
        <f aca="false">SUM(C34:N34)</f>
        <v>20000000</v>
      </c>
      <c r="C34" s="42" t="n">
        <f aca="false">SUM(C23:C33)</f>
        <v>1610000</v>
      </c>
      <c r="D34" s="43" t="n">
        <f aca="false">SUM(D23:D33)</f>
        <v>1650000</v>
      </c>
      <c r="E34" s="43" t="n">
        <f aca="false">SUM(E23:E33)</f>
        <v>1700000</v>
      </c>
      <c r="F34" s="43" t="n">
        <f aca="false">SUM(F23:F33)</f>
        <v>1670000</v>
      </c>
      <c r="G34" s="43" t="n">
        <f aca="false">SUM(G23:G33)</f>
        <v>1680000</v>
      </c>
      <c r="H34" s="43" t="n">
        <f aca="false">SUM(H23:H33)</f>
        <v>1710000</v>
      </c>
      <c r="I34" s="43" t="n">
        <f aca="false">SUM(I23:I33)</f>
        <v>1680000</v>
      </c>
      <c r="J34" s="43" t="n">
        <f aca="false">SUM(J23:J33)</f>
        <v>1680000</v>
      </c>
      <c r="K34" s="43" t="n">
        <f aca="false">SUM(K23:K33)</f>
        <v>1580000</v>
      </c>
      <c r="L34" s="43" t="n">
        <f aca="false">SUM(L23:L33)</f>
        <v>1630000</v>
      </c>
      <c r="M34" s="43" t="n">
        <f aca="false">SUM(M23:M33)</f>
        <v>1700000</v>
      </c>
      <c r="N34" s="44" t="n">
        <f aca="false">SUM(N23:N33)</f>
        <v>1710000</v>
      </c>
      <c r="O34" s="28" t="n">
        <f aca="false">SUM(C34:N34)</f>
        <v>20000000</v>
      </c>
      <c r="P34" s="77"/>
    </row>
    <row r="35" customFormat="false" ht="12.8" hidden="false" customHeight="false" outlineLevel="0" collapsed="false">
      <c r="A35" s="29"/>
      <c r="B35" s="30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6" t="n">
        <f aca="false">SUM(C35:N35)</f>
        <v>0</v>
      </c>
      <c r="P35" s="77"/>
    </row>
    <row r="36" customFormat="false" ht="12.8" hidden="false" customHeight="false" outlineLevel="0" collapsed="false">
      <c r="A36" s="32" t="s">
        <v>41</v>
      </c>
      <c r="B36" s="33" t="s">
        <v>2</v>
      </c>
      <c r="C36" s="10" t="s">
        <v>3</v>
      </c>
      <c r="D36" s="10" t="s">
        <v>4</v>
      </c>
      <c r="E36" s="10" t="s">
        <v>5</v>
      </c>
      <c r="F36" s="10" t="s">
        <v>6</v>
      </c>
      <c r="G36" s="10" t="s">
        <v>7</v>
      </c>
      <c r="H36" s="10" t="s">
        <v>8</v>
      </c>
      <c r="I36" s="10" t="s">
        <v>9</v>
      </c>
      <c r="J36" s="10" t="s">
        <v>10</v>
      </c>
      <c r="K36" s="10" t="s">
        <v>11</v>
      </c>
      <c r="L36" s="10" t="s">
        <v>12</v>
      </c>
      <c r="M36" s="10" t="s">
        <v>13</v>
      </c>
      <c r="N36" s="10" t="s">
        <v>14</v>
      </c>
      <c r="O36" s="47" t="s">
        <v>33</v>
      </c>
      <c r="P36" s="77"/>
    </row>
    <row r="37" customFormat="false" ht="12.8" hidden="false" customHeight="false" outlineLevel="0" collapsed="false">
      <c r="A37" s="13" t="s">
        <v>42</v>
      </c>
      <c r="B37" s="14" t="n">
        <f aca="false">SUM(C37:N37)</f>
        <v>1320000</v>
      </c>
      <c r="C37" s="15" t="n">
        <f aca="false">SUM(C23+C27)*0.24</f>
        <v>108000</v>
      </c>
      <c r="D37" s="15" t="n">
        <f aca="false">SUM(D23+D27)*0.24</f>
        <v>108000</v>
      </c>
      <c r="E37" s="15" t="n">
        <f aca="false">SUM(E23+E27)*0.24</f>
        <v>110400</v>
      </c>
      <c r="F37" s="15" t="n">
        <f aca="false">SUM(F23+F27)*0.24</f>
        <v>110400</v>
      </c>
      <c r="G37" s="15" t="n">
        <f aca="false">SUM(G23+G27)*0.24</f>
        <v>110400</v>
      </c>
      <c r="H37" s="15" t="n">
        <f aca="false">SUM(H23+H27)*0.24</f>
        <v>110400</v>
      </c>
      <c r="I37" s="15" t="n">
        <f aca="false">SUM(I23+I27)*0.24</f>
        <v>110400</v>
      </c>
      <c r="J37" s="15" t="n">
        <f aca="false">SUM(J23+J27)*0.24</f>
        <v>110400</v>
      </c>
      <c r="K37" s="15" t="n">
        <f aca="false">SUM(K23+K27)*0.24</f>
        <v>110400</v>
      </c>
      <c r="L37" s="15" t="n">
        <f aca="false">SUM(L23+L27)*0.24</f>
        <v>110400</v>
      </c>
      <c r="M37" s="15" t="n">
        <f aca="false">SUM(M23+M27)*0.24</f>
        <v>110400</v>
      </c>
      <c r="N37" s="15" t="n">
        <f aca="false">SUM(N23+N27)*0.24</f>
        <v>110400</v>
      </c>
      <c r="O37" s="16" t="n">
        <f aca="false">SUM(C37:N37)</f>
        <v>1320000</v>
      </c>
      <c r="P37" s="77"/>
    </row>
    <row r="38" customFormat="false" ht="12.8" hidden="false" customHeight="false" outlineLevel="0" collapsed="false">
      <c r="A38" s="17" t="s">
        <v>43</v>
      </c>
      <c r="B38" s="18" t="n">
        <f aca="false">B25*0.3</f>
        <v>150000</v>
      </c>
      <c r="C38" s="19" t="n">
        <f aca="false">C25*34/100</f>
        <v>13600</v>
      </c>
      <c r="D38" s="19" t="n">
        <f aca="false">D25*34/100</f>
        <v>13600</v>
      </c>
      <c r="E38" s="19" t="n">
        <f aca="false">E25*34/100</f>
        <v>17000</v>
      </c>
      <c r="F38" s="19" t="n">
        <f aca="false">F25*34/100</f>
        <v>13600</v>
      </c>
      <c r="G38" s="19" t="n">
        <f aca="false">G25*34/100</f>
        <v>13600</v>
      </c>
      <c r="H38" s="19" t="n">
        <f aca="false">H25*34/100</f>
        <v>17000</v>
      </c>
      <c r="I38" s="19" t="n">
        <f aca="false">I25*34/100</f>
        <v>13600</v>
      </c>
      <c r="J38" s="19" t="n">
        <f aca="false">J25*34/100</f>
        <v>13600</v>
      </c>
      <c r="K38" s="19" t="n">
        <f aca="false">K25*34/100</f>
        <v>13600</v>
      </c>
      <c r="L38" s="19" t="n">
        <f aca="false">L25*34/100</f>
        <v>13600</v>
      </c>
      <c r="M38" s="19" t="n">
        <f aca="false">M25*34/100</f>
        <v>13600</v>
      </c>
      <c r="N38" s="19" t="n">
        <f aca="false">N25*34/100</f>
        <v>13600</v>
      </c>
      <c r="O38" s="20" t="n">
        <f aca="false">SUM(C38:N38)</f>
        <v>170000</v>
      </c>
      <c r="P38" s="77"/>
    </row>
    <row r="39" customFormat="false" ht="12.8" hidden="false" customHeight="false" outlineLevel="0" collapsed="false">
      <c r="A39" s="17" t="s">
        <v>44</v>
      </c>
      <c r="B39" s="18" t="n">
        <f aca="false">SUM(C39:N39)</f>
        <v>126000</v>
      </c>
      <c r="C39" s="19" t="n">
        <f aca="false">C26*0.7</f>
        <v>10500</v>
      </c>
      <c r="D39" s="19" t="n">
        <f aca="false">D26*0.7</f>
        <v>10500</v>
      </c>
      <c r="E39" s="19" t="n">
        <f aca="false">E26*0.7</f>
        <v>10500</v>
      </c>
      <c r="F39" s="19" t="n">
        <f aca="false">F26*0.7</f>
        <v>10500</v>
      </c>
      <c r="G39" s="19" t="n">
        <f aca="false">G26*0.7</f>
        <v>10500</v>
      </c>
      <c r="H39" s="19" t="n">
        <f aca="false">H26*0.7</f>
        <v>10500</v>
      </c>
      <c r="I39" s="19" t="n">
        <f aca="false">I26*0.7</f>
        <v>10500</v>
      </c>
      <c r="J39" s="19" t="n">
        <f aca="false">J26*0.7</f>
        <v>10500</v>
      </c>
      <c r="K39" s="19" t="n">
        <f aca="false">K26*0.7</f>
        <v>10500</v>
      </c>
      <c r="L39" s="19" t="n">
        <f aca="false">L26*0.7</f>
        <v>10500</v>
      </c>
      <c r="M39" s="19" t="n">
        <f aca="false">M26*0.7</f>
        <v>10500</v>
      </c>
      <c r="N39" s="19" t="n">
        <f aca="false">N26*0.7</f>
        <v>10500</v>
      </c>
      <c r="O39" s="20" t="n">
        <f aca="false">SUM(C39:N39)</f>
        <v>126000</v>
      </c>
      <c r="P39" s="77"/>
    </row>
    <row r="40" customFormat="false" ht="12.8" hidden="false" customHeight="false" outlineLevel="0" collapsed="false">
      <c r="A40" s="17" t="s">
        <v>27</v>
      </c>
      <c r="B40" s="18" t="n">
        <f aca="false">SUM(C40:N40)</f>
        <v>126000</v>
      </c>
      <c r="C40" s="19" t="n">
        <f aca="false">C28*0.7</f>
        <v>10500</v>
      </c>
      <c r="D40" s="19" t="n">
        <f aca="false">D28*0.7</f>
        <v>10500</v>
      </c>
      <c r="E40" s="19" t="n">
        <f aca="false">E28*0.7</f>
        <v>10500</v>
      </c>
      <c r="F40" s="19" t="n">
        <f aca="false">F28*0.7</f>
        <v>10500</v>
      </c>
      <c r="G40" s="19" t="n">
        <f aca="false">G28*0.7</f>
        <v>10500</v>
      </c>
      <c r="H40" s="19" t="n">
        <f aca="false">H28*0.7</f>
        <v>10500</v>
      </c>
      <c r="I40" s="19" t="n">
        <f aca="false">I28*0.7</f>
        <v>10500</v>
      </c>
      <c r="J40" s="19" t="n">
        <f aca="false">J28*0.7</f>
        <v>10500</v>
      </c>
      <c r="K40" s="19" t="n">
        <f aca="false">K28*0.7</f>
        <v>10500</v>
      </c>
      <c r="L40" s="19" t="n">
        <f aca="false">L28*0.7</f>
        <v>10500</v>
      </c>
      <c r="M40" s="19" t="n">
        <f aca="false">M28*0.7</f>
        <v>10500</v>
      </c>
      <c r="N40" s="19" t="n">
        <f aca="false">N28*0.7</f>
        <v>10500</v>
      </c>
      <c r="O40" s="20" t="n">
        <f aca="false">SUM(C40:N40)</f>
        <v>126000</v>
      </c>
      <c r="P40" s="77"/>
    </row>
    <row r="41" customFormat="false" ht="12.8" hidden="false" customHeight="false" outlineLevel="0" collapsed="false">
      <c r="A41" s="17" t="s">
        <v>45</v>
      </c>
      <c r="B41" s="18" t="n">
        <f aca="false">SUM(C41:N41)</f>
        <v>180000</v>
      </c>
      <c r="C41" s="19" t="n">
        <v>15000</v>
      </c>
      <c r="D41" s="19" t="n">
        <v>15000</v>
      </c>
      <c r="E41" s="19" t="n">
        <v>15000</v>
      </c>
      <c r="F41" s="19" t="n">
        <v>15000</v>
      </c>
      <c r="G41" s="19" t="n">
        <v>15000</v>
      </c>
      <c r="H41" s="19" t="n">
        <v>15000</v>
      </c>
      <c r="I41" s="19" t="n">
        <v>15000</v>
      </c>
      <c r="J41" s="19" t="n">
        <v>15000</v>
      </c>
      <c r="K41" s="19" t="n">
        <v>15000</v>
      </c>
      <c r="L41" s="19" t="n">
        <v>15000</v>
      </c>
      <c r="M41" s="19" t="n">
        <v>15000</v>
      </c>
      <c r="N41" s="23" t="n">
        <v>15000</v>
      </c>
      <c r="O41" s="20" t="n">
        <f aca="false">SUM(C41:N41)</f>
        <v>180000</v>
      </c>
      <c r="P41" s="77"/>
    </row>
    <row r="42" customFormat="false" ht="12.8" hidden="false" customHeight="false" outlineLevel="0" collapsed="false">
      <c r="A42" s="17" t="s">
        <v>46</v>
      </c>
      <c r="B42" s="18" t="n">
        <f aca="false">SUM(C42:N42)</f>
        <v>1072500</v>
      </c>
      <c r="C42" s="19" t="n">
        <f aca="false">C29*0.65</f>
        <v>84500</v>
      </c>
      <c r="D42" s="19" t="n">
        <f aca="false">D29*0.65</f>
        <v>84500</v>
      </c>
      <c r="E42" s="19" t="n">
        <f aca="false">E29*0.65</f>
        <v>84500</v>
      </c>
      <c r="F42" s="19" t="n">
        <f aca="false">F29*0.65</f>
        <v>84500</v>
      </c>
      <c r="G42" s="19" t="n">
        <f aca="false">G29*0.65</f>
        <v>91000</v>
      </c>
      <c r="H42" s="19" t="n">
        <f aca="false">H29*0.65</f>
        <v>91000</v>
      </c>
      <c r="I42" s="19" t="n">
        <f aca="false">I29*0.65</f>
        <v>91000</v>
      </c>
      <c r="J42" s="19" t="n">
        <f aca="false">J29*0.65</f>
        <v>91000</v>
      </c>
      <c r="K42" s="19" t="n">
        <f aca="false">K29*0.65</f>
        <v>91000</v>
      </c>
      <c r="L42" s="19" t="n">
        <f aca="false">L29*0.65</f>
        <v>91000</v>
      </c>
      <c r="M42" s="19" t="n">
        <f aca="false">M29*0.65</f>
        <v>91000</v>
      </c>
      <c r="N42" s="19" t="n">
        <f aca="false">N29*0.65</f>
        <v>97500</v>
      </c>
      <c r="O42" s="20" t="n">
        <f aca="false">SUM(C42:N42)</f>
        <v>1072500</v>
      </c>
      <c r="P42" s="77"/>
    </row>
    <row r="43" customFormat="false" ht="12.8" hidden="false" customHeight="false" outlineLevel="0" collapsed="false">
      <c r="A43" s="17" t="s">
        <v>74</v>
      </c>
      <c r="B43" s="18" t="n">
        <f aca="false">B30*0.73</f>
        <v>2920000</v>
      </c>
      <c r="C43" s="19" t="n">
        <f aca="false">C30*0.74</f>
        <v>229400</v>
      </c>
      <c r="D43" s="19" t="n">
        <f aca="false">D30*0.74</f>
        <v>251600</v>
      </c>
      <c r="E43" s="19" t="n">
        <f aca="false">E30*0.74</f>
        <v>259000</v>
      </c>
      <c r="F43" s="19" t="n">
        <f aca="false">F30*0.74</f>
        <v>259000</v>
      </c>
      <c r="G43" s="19" t="n">
        <f aca="false">G30*0.74</f>
        <v>259000</v>
      </c>
      <c r="H43" s="19" t="n">
        <f aca="false">H30*0.74</f>
        <v>259000</v>
      </c>
      <c r="I43" s="19" t="n">
        <f aca="false">I30*0.74</f>
        <v>259000</v>
      </c>
      <c r="J43" s="19" t="n">
        <f aca="false">J30*0.74</f>
        <v>259000</v>
      </c>
      <c r="K43" s="19" t="n">
        <f aca="false">K30*0.74</f>
        <v>185000</v>
      </c>
      <c r="L43" s="19" t="n">
        <f aca="false">L30*0.74</f>
        <v>222000</v>
      </c>
      <c r="M43" s="19" t="n">
        <f aca="false">M30*0.74</f>
        <v>259000</v>
      </c>
      <c r="N43" s="19" t="n">
        <f aca="false">N30*0.74</f>
        <v>259000</v>
      </c>
      <c r="O43" s="20" t="n">
        <f aca="false">SUM(C43:N43)</f>
        <v>2960000</v>
      </c>
      <c r="P43" s="77"/>
    </row>
    <row r="44" customFormat="false" ht="12.8" hidden="false" customHeight="false" outlineLevel="0" collapsed="false">
      <c r="A44" s="17" t="s">
        <v>48</v>
      </c>
      <c r="B44" s="18" t="n">
        <f aca="false">SUM(C44:N44)</f>
        <v>497000</v>
      </c>
      <c r="C44" s="39" t="n">
        <f aca="false">C31*0.7</f>
        <v>35000</v>
      </c>
      <c r="D44" s="39" t="n">
        <f aca="false">D31*0.7</f>
        <v>42000</v>
      </c>
      <c r="E44" s="39" t="n">
        <f aca="false">E31*0.7</f>
        <v>42000</v>
      </c>
      <c r="F44" s="39" t="n">
        <f aca="false">F31*0.7</f>
        <v>42000</v>
      </c>
      <c r="G44" s="39" t="n">
        <f aca="false">G31*0.7</f>
        <v>42000</v>
      </c>
      <c r="H44" s="39" t="n">
        <f aca="false">H31*0.7</f>
        <v>42000</v>
      </c>
      <c r="I44" s="39" t="n">
        <f aca="false">I31*0.7</f>
        <v>42000</v>
      </c>
      <c r="J44" s="39" t="n">
        <f aca="false">J31*0.7</f>
        <v>42000</v>
      </c>
      <c r="K44" s="39" t="n">
        <f aca="false">K31*0.7</f>
        <v>42000</v>
      </c>
      <c r="L44" s="39" t="n">
        <f aca="false">L31*0.7</f>
        <v>42000</v>
      </c>
      <c r="M44" s="39" t="n">
        <f aca="false">M31*0.7</f>
        <v>42000</v>
      </c>
      <c r="N44" s="39" t="n">
        <f aca="false">N31*0.7</f>
        <v>42000</v>
      </c>
      <c r="O44" s="48" t="n">
        <f aca="false">SUM(C44:N44)</f>
        <v>497000</v>
      </c>
      <c r="P44" s="77"/>
    </row>
    <row r="45" customFormat="false" ht="12.8" hidden="false" customHeight="false" outlineLevel="0" collapsed="false">
      <c r="A45" s="17" t="s">
        <v>49</v>
      </c>
      <c r="B45" s="18" t="n">
        <f aca="false">+SUM(C45:N45)</f>
        <v>1680000</v>
      </c>
      <c r="C45" s="39" t="n">
        <f aca="false">C32*0.5</f>
        <v>140000</v>
      </c>
      <c r="D45" s="39" t="n">
        <f aca="false">D32*0.5</f>
        <v>140000</v>
      </c>
      <c r="E45" s="39" t="n">
        <f aca="false">E32*0.5</f>
        <v>140000</v>
      </c>
      <c r="F45" s="39" t="n">
        <f aca="false">F32*0.5</f>
        <v>140000</v>
      </c>
      <c r="G45" s="39" t="n">
        <f aca="false">G32*0.5</f>
        <v>140000</v>
      </c>
      <c r="H45" s="39" t="n">
        <f aca="false">H32*0.5</f>
        <v>140000</v>
      </c>
      <c r="I45" s="39" t="n">
        <f aca="false">I32*0.5</f>
        <v>140000</v>
      </c>
      <c r="J45" s="39" t="n">
        <f aca="false">J32*0.5</f>
        <v>140000</v>
      </c>
      <c r="K45" s="39" t="n">
        <f aca="false">K32*0.5</f>
        <v>140000</v>
      </c>
      <c r="L45" s="39" t="n">
        <f aca="false">L32*0.5</f>
        <v>140000</v>
      </c>
      <c r="M45" s="39" t="n">
        <f aca="false">M32*0.5</f>
        <v>140000</v>
      </c>
      <c r="N45" s="39" t="n">
        <f aca="false">N32*0.5</f>
        <v>140000</v>
      </c>
      <c r="O45" s="49" t="n">
        <f aca="false">SUM(C45:N45)</f>
        <v>1680000</v>
      </c>
      <c r="P45" s="77"/>
    </row>
    <row r="46" customFormat="false" ht="12.8" hidden="false" customHeight="false" outlineLevel="0" collapsed="false">
      <c r="A46" s="17" t="s">
        <v>75</v>
      </c>
      <c r="B46" s="18" t="n">
        <f aca="false">+SUM(C46:N46)</f>
        <v>800800</v>
      </c>
      <c r="C46" s="39" t="n">
        <f aca="false">C33*0.77</f>
        <v>61600</v>
      </c>
      <c r="D46" s="39" t="n">
        <f aca="false">D33*0.77</f>
        <v>61600</v>
      </c>
      <c r="E46" s="39" t="n">
        <f aca="false">E33*0.77</f>
        <v>77000</v>
      </c>
      <c r="F46" s="39" t="n">
        <f aca="false">F33*0.77</f>
        <v>61600</v>
      </c>
      <c r="G46" s="39" t="n">
        <f aca="false">G33*0.77</f>
        <v>61600</v>
      </c>
      <c r="H46" s="39" t="n">
        <f aca="false">H33*0.77</f>
        <v>77000</v>
      </c>
      <c r="I46" s="39" t="n">
        <f aca="false">I33*0.77</f>
        <v>61600</v>
      </c>
      <c r="J46" s="39" t="n">
        <f aca="false">J33*0.77</f>
        <v>61600</v>
      </c>
      <c r="K46" s="39" t="n">
        <f aca="false">K33*0.77</f>
        <v>61600</v>
      </c>
      <c r="L46" s="39" t="n">
        <f aca="false">L33*0.77</f>
        <v>61600</v>
      </c>
      <c r="M46" s="39" t="n">
        <f aca="false">M33*0.77</f>
        <v>77000</v>
      </c>
      <c r="N46" s="39" t="n">
        <f aca="false">N33*0.77</f>
        <v>77000</v>
      </c>
      <c r="O46" s="49" t="n">
        <f aca="false">SUM(C46:N46)</f>
        <v>800800</v>
      </c>
      <c r="P46" s="77"/>
    </row>
    <row r="47" customFormat="false" ht="12.8" hidden="false" customHeight="false" outlineLevel="0" collapsed="false">
      <c r="A47" s="17" t="s">
        <v>51</v>
      </c>
      <c r="B47" s="18" t="n">
        <f aca="false">SUM(B37+B38+B39+B41+B42+B43+B44)</f>
        <v>6265500</v>
      </c>
      <c r="C47" s="42" t="n">
        <f aca="false">SUM(C37:C46)</f>
        <v>708100</v>
      </c>
      <c r="D47" s="43" t="n">
        <f aca="false">SUM(D37:D46)</f>
        <v>737300</v>
      </c>
      <c r="E47" s="43" t="n">
        <f aca="false">SUM(E37:E46)</f>
        <v>765900</v>
      </c>
      <c r="F47" s="43" t="n">
        <f aca="false">SUM(F37:F46)</f>
        <v>747100</v>
      </c>
      <c r="G47" s="43" t="n">
        <f aca="false">SUM(G37:G46)</f>
        <v>753600</v>
      </c>
      <c r="H47" s="43" t="n">
        <f aca="false">SUM(H37:H46)</f>
        <v>772400</v>
      </c>
      <c r="I47" s="43" t="n">
        <f aca="false">SUM(I37:I46)</f>
        <v>753600</v>
      </c>
      <c r="J47" s="43" t="n">
        <f aca="false">SUM(J37:J46)</f>
        <v>753600</v>
      </c>
      <c r="K47" s="43" t="n">
        <f aca="false">SUM(K37:K46)</f>
        <v>679600</v>
      </c>
      <c r="L47" s="43" t="n">
        <f aca="false">SUM(L37:L46)</f>
        <v>716600</v>
      </c>
      <c r="M47" s="43" t="n">
        <f aca="false">SUM(M37:M46)</f>
        <v>769000</v>
      </c>
      <c r="N47" s="43" t="n">
        <f aca="false">SUM(N37:N46)</f>
        <v>775500</v>
      </c>
      <c r="O47" s="28" t="n">
        <f aca="false">SUM(C47:N47)</f>
        <v>8932300</v>
      </c>
      <c r="P47" s="77"/>
    </row>
    <row r="48" customFormat="false" ht="12.8" hidden="false" customHeight="false" outlineLevel="0" collapsed="false">
      <c r="A48" s="29"/>
      <c r="B48" s="50"/>
      <c r="C48" s="50"/>
      <c r="D48" s="50" t="s">
        <v>33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31" t="n">
        <f aca="false">SUM(C48:N48)</f>
        <v>0</v>
      </c>
      <c r="P48" s="77"/>
    </row>
    <row r="49" customFormat="false" ht="12.8" hidden="false" customHeight="false" outlineLevel="0" collapsed="false">
      <c r="A49" s="32" t="s">
        <v>52</v>
      </c>
      <c r="B49" s="33" t="s">
        <v>2</v>
      </c>
      <c r="C49" s="10" t="s">
        <v>3</v>
      </c>
      <c r="D49" s="10" t="s">
        <v>4</v>
      </c>
      <c r="E49" s="10" t="s">
        <v>5</v>
      </c>
      <c r="F49" s="10" t="s">
        <v>6</v>
      </c>
      <c r="G49" s="10" t="s">
        <v>7</v>
      </c>
      <c r="H49" s="10" t="s">
        <v>8</v>
      </c>
      <c r="I49" s="10" t="s">
        <v>9</v>
      </c>
      <c r="J49" s="10" t="s">
        <v>10</v>
      </c>
      <c r="K49" s="10" t="s">
        <v>11</v>
      </c>
      <c r="L49" s="10" t="s">
        <v>12</v>
      </c>
      <c r="M49" s="10" t="s">
        <v>13</v>
      </c>
      <c r="N49" s="10" t="s">
        <v>14</v>
      </c>
      <c r="O49" s="35" t="s">
        <v>33</v>
      </c>
      <c r="P49" s="77"/>
    </row>
    <row r="50" customFormat="false" ht="12.8" hidden="false" customHeight="false" outlineLevel="0" collapsed="false">
      <c r="A50" s="36" t="s">
        <v>53</v>
      </c>
      <c r="B50" s="51" t="n">
        <f aca="false">SUM(C50:N50)</f>
        <v>2280000</v>
      </c>
      <c r="C50" s="52" t="n">
        <f aca="false">SUM(C23-C37)</f>
        <v>192000</v>
      </c>
      <c r="D50" s="52" t="n">
        <f aca="false">SUM(D23-D37)</f>
        <v>192000</v>
      </c>
      <c r="E50" s="52" t="n">
        <f aca="false">SUM(E23-E37)</f>
        <v>189600</v>
      </c>
      <c r="F50" s="52" t="n">
        <f aca="false">SUM(F23-F37)</f>
        <v>189600</v>
      </c>
      <c r="G50" s="52" t="n">
        <f aca="false">SUM(G23-G37)</f>
        <v>189600</v>
      </c>
      <c r="H50" s="52" t="n">
        <f aca="false">SUM(H23-H37)</f>
        <v>189600</v>
      </c>
      <c r="I50" s="52" t="n">
        <f aca="false">SUM(I23-I37)</f>
        <v>189600</v>
      </c>
      <c r="J50" s="52" t="n">
        <f aca="false">SUM(J23-J37)</f>
        <v>189600</v>
      </c>
      <c r="K50" s="52" t="n">
        <f aca="false">SUM(K23-K37)</f>
        <v>189600</v>
      </c>
      <c r="L50" s="52" t="n">
        <f aca="false">SUM(L23-L37)</f>
        <v>189600</v>
      </c>
      <c r="M50" s="52" t="n">
        <f aca="false">SUM(M23-M37)</f>
        <v>189600</v>
      </c>
      <c r="N50" s="53" t="n">
        <f aca="false">SUM(N23-N37)</f>
        <v>189600</v>
      </c>
      <c r="O50" s="16" t="n">
        <f aca="false">SUM(C50:N50)</f>
        <v>2280000</v>
      </c>
      <c r="P50" s="77"/>
    </row>
    <row r="51" customFormat="false" ht="12.8" hidden="false" customHeight="false" outlineLevel="0" collapsed="false">
      <c r="A51" s="36" t="s">
        <v>54</v>
      </c>
      <c r="B51" s="51" t="n">
        <f aca="false">SUM(C51:N51)</f>
        <v>2880000</v>
      </c>
      <c r="C51" s="54" t="n">
        <f aca="false">C24</f>
        <v>240000</v>
      </c>
      <c r="D51" s="54" t="n">
        <f aca="false">D24</f>
        <v>240000</v>
      </c>
      <c r="E51" s="54" t="n">
        <f aca="false">E24</f>
        <v>240000</v>
      </c>
      <c r="F51" s="54" t="n">
        <f aca="false">F24</f>
        <v>240000</v>
      </c>
      <c r="G51" s="54" t="n">
        <f aca="false">G24</f>
        <v>240000</v>
      </c>
      <c r="H51" s="54" t="n">
        <f aca="false">H24</f>
        <v>240000</v>
      </c>
      <c r="I51" s="54" t="n">
        <f aca="false">I24</f>
        <v>240000</v>
      </c>
      <c r="J51" s="54" t="n">
        <f aca="false">J24</f>
        <v>240000</v>
      </c>
      <c r="K51" s="54" t="n">
        <f aca="false">K24</f>
        <v>240000</v>
      </c>
      <c r="L51" s="54" t="n">
        <f aca="false">L24</f>
        <v>240000</v>
      </c>
      <c r="M51" s="54" t="n">
        <f aca="false">M24</f>
        <v>240000</v>
      </c>
      <c r="N51" s="54" t="n">
        <f aca="false">N24</f>
        <v>240000</v>
      </c>
      <c r="O51" s="37" t="n">
        <f aca="false">SUM(C51:N51)</f>
        <v>2880000</v>
      </c>
      <c r="P51" s="77"/>
    </row>
    <row r="52" customFormat="false" ht="12.8" hidden="false" customHeight="false" outlineLevel="0" collapsed="false">
      <c r="A52" s="38" t="s">
        <v>37</v>
      </c>
      <c r="B52" s="55" t="n">
        <f aca="false">SUM(C52:N52)</f>
        <v>330000</v>
      </c>
      <c r="C52" s="56" t="n">
        <f aca="false">SUM(C25-C38)</f>
        <v>26400</v>
      </c>
      <c r="D52" s="21" t="n">
        <f aca="false">SUM(D25-D38)</f>
        <v>26400</v>
      </c>
      <c r="E52" s="21" t="n">
        <f aca="false">SUM(E25-E38)</f>
        <v>33000</v>
      </c>
      <c r="F52" s="21" t="n">
        <f aca="false">SUM(F25-F38)</f>
        <v>26400</v>
      </c>
      <c r="G52" s="21" t="n">
        <f aca="false">SUM(G25-G38)</f>
        <v>26400</v>
      </c>
      <c r="H52" s="21" t="n">
        <f aca="false">SUM(H25-H38)</f>
        <v>33000</v>
      </c>
      <c r="I52" s="21" t="n">
        <f aca="false">SUM(I25-I38)</f>
        <v>26400</v>
      </c>
      <c r="J52" s="21" t="n">
        <f aca="false">SUM(J25-J38)</f>
        <v>26400</v>
      </c>
      <c r="K52" s="21" t="n">
        <f aca="false">SUM(K25-K38)</f>
        <v>26400</v>
      </c>
      <c r="L52" s="21" t="n">
        <f aca="false">SUM(L25-L38)</f>
        <v>26400</v>
      </c>
      <c r="M52" s="21" t="n">
        <f aca="false">SUM(M25-M38)</f>
        <v>26400</v>
      </c>
      <c r="N52" s="57" t="n">
        <f aca="false">SUM(N25-N38)</f>
        <v>26400</v>
      </c>
      <c r="O52" s="20" t="n">
        <f aca="false">SUM(C52:N52)</f>
        <v>330000</v>
      </c>
      <c r="P52" s="77"/>
    </row>
    <row r="53" customFormat="false" ht="12.8" hidden="false" customHeight="false" outlineLevel="0" collapsed="false">
      <c r="A53" s="17" t="s">
        <v>24</v>
      </c>
      <c r="B53" s="55" t="n">
        <f aca="false">SUM(C53:N53)</f>
        <v>108000</v>
      </c>
      <c r="C53" s="56" t="n">
        <f aca="false">SUM(C26-C39)+(C28-C40)</f>
        <v>9000</v>
      </c>
      <c r="D53" s="56" t="n">
        <f aca="false">SUM(D26-D39)+(D28-D40)</f>
        <v>9000</v>
      </c>
      <c r="E53" s="56" t="n">
        <f aca="false">SUM(E26-E39)+(E28-E40)</f>
        <v>9000</v>
      </c>
      <c r="F53" s="56" t="n">
        <f aca="false">SUM(F26-F39)+(F28-F40)</f>
        <v>9000</v>
      </c>
      <c r="G53" s="56" t="n">
        <f aca="false">SUM(G26-G39)+(G28-G40)</f>
        <v>9000</v>
      </c>
      <c r="H53" s="56" t="n">
        <f aca="false">SUM(H26-H39)+(H28-H40)</f>
        <v>9000</v>
      </c>
      <c r="I53" s="56" t="n">
        <f aca="false">SUM(I26-I39)+(I28-I40)</f>
        <v>9000</v>
      </c>
      <c r="J53" s="56" t="n">
        <f aca="false">SUM(J26-J39)+(J28-J40)</f>
        <v>9000</v>
      </c>
      <c r="K53" s="56" t="n">
        <f aca="false">SUM(K26-K39)+(K28-K40)</f>
        <v>9000</v>
      </c>
      <c r="L53" s="56" t="n">
        <f aca="false">SUM(L26-L39)+(L28-L40)</f>
        <v>9000</v>
      </c>
      <c r="M53" s="56" t="n">
        <f aca="false">SUM(M26-M39)+(M28-M40)</f>
        <v>9000</v>
      </c>
      <c r="N53" s="56" t="n">
        <f aca="false">SUM(N26-N39)+(N28-N40)</f>
        <v>9000</v>
      </c>
      <c r="O53" s="20" t="n">
        <f aca="false">SUM(C53:N53)</f>
        <v>108000</v>
      </c>
      <c r="P53" s="77"/>
    </row>
    <row r="54" customFormat="false" ht="12.8" hidden="false" customHeight="false" outlineLevel="0" collapsed="false">
      <c r="A54" s="17" t="s">
        <v>55</v>
      </c>
      <c r="B54" s="55" t="n">
        <f aca="false">SUM(C54:N54)</f>
        <v>1900000</v>
      </c>
      <c r="C54" s="56" t="n">
        <f aca="false">C27</f>
        <v>150000</v>
      </c>
      <c r="D54" s="21" t="n">
        <f aca="false">D27</f>
        <v>150000</v>
      </c>
      <c r="E54" s="21" t="n">
        <f aca="false">E27</f>
        <v>160000</v>
      </c>
      <c r="F54" s="21" t="n">
        <f aca="false">F27</f>
        <v>160000</v>
      </c>
      <c r="G54" s="21" t="n">
        <f aca="false">G27</f>
        <v>160000</v>
      </c>
      <c r="H54" s="21" t="n">
        <f aca="false">H27</f>
        <v>160000</v>
      </c>
      <c r="I54" s="21" t="n">
        <f aca="false">I27</f>
        <v>160000</v>
      </c>
      <c r="J54" s="21" t="n">
        <f aca="false">J27</f>
        <v>160000</v>
      </c>
      <c r="K54" s="21" t="n">
        <f aca="false">K27</f>
        <v>160000</v>
      </c>
      <c r="L54" s="21" t="n">
        <f aca="false">L27</f>
        <v>160000</v>
      </c>
      <c r="M54" s="21" t="n">
        <f aca="false">M27</f>
        <v>160000</v>
      </c>
      <c r="N54" s="57" t="n">
        <f aca="false">N27</f>
        <v>160000</v>
      </c>
      <c r="O54" s="20" t="n">
        <f aca="false">SUM(C54:N54)</f>
        <v>1900000</v>
      </c>
      <c r="P54" s="77"/>
    </row>
    <row r="55" customFormat="false" ht="12.8" hidden="false" customHeight="false" outlineLevel="0" collapsed="false">
      <c r="A55" s="17" t="s">
        <v>39</v>
      </c>
      <c r="B55" s="55" t="n">
        <f aca="false">SUM(C55:N55)</f>
        <v>790500</v>
      </c>
      <c r="C55" s="56" t="n">
        <f aca="false">SUM(C29-C42)+(C31-C44)</f>
        <v>60500</v>
      </c>
      <c r="D55" s="56" t="n">
        <f aca="false">SUM(D29-D42)+(D31-D44)</f>
        <v>63500</v>
      </c>
      <c r="E55" s="56" t="n">
        <f aca="false">SUM(E29-E42)+(E31-E44)</f>
        <v>63500</v>
      </c>
      <c r="F55" s="56" t="n">
        <f aca="false">SUM(F29-F42)+(F31-F44)</f>
        <v>63500</v>
      </c>
      <c r="G55" s="56" t="n">
        <f aca="false">SUM(G29-G42)+(G31-G44)</f>
        <v>67000</v>
      </c>
      <c r="H55" s="56" t="n">
        <f aca="false">SUM(H29-H42)+(H31-H44)</f>
        <v>67000</v>
      </c>
      <c r="I55" s="56" t="n">
        <f aca="false">SUM(I29-I42)+(I31-I44)</f>
        <v>67000</v>
      </c>
      <c r="J55" s="56" t="n">
        <f aca="false">SUM(J29-J42)+(J31-J44)</f>
        <v>67000</v>
      </c>
      <c r="K55" s="56" t="n">
        <f aca="false">SUM(K29-K42)+(K31-K44)</f>
        <v>67000</v>
      </c>
      <c r="L55" s="56" t="n">
        <f aca="false">SUM(L29-L42)+(L31-L44)</f>
        <v>67000</v>
      </c>
      <c r="M55" s="56" t="n">
        <f aca="false">SUM(M29-M42)+(M31-M44)</f>
        <v>67000</v>
      </c>
      <c r="N55" s="21" t="n">
        <f aca="false">SUM(N29-N42)+(N31-N44)</f>
        <v>70500</v>
      </c>
      <c r="O55" s="20" t="n">
        <f aca="false">SUM(C55:N55)</f>
        <v>790500</v>
      </c>
      <c r="P55" s="77"/>
    </row>
    <row r="56" customFormat="false" ht="12.8" hidden="false" customHeight="false" outlineLevel="0" collapsed="false">
      <c r="A56" s="17" t="s">
        <v>56</v>
      </c>
      <c r="B56" s="55" t="n">
        <f aca="false">SUM(C56:N56)</f>
        <v>1040000</v>
      </c>
      <c r="C56" s="56" t="n">
        <f aca="false">SUM(C30-C43)</f>
        <v>80600</v>
      </c>
      <c r="D56" s="21" t="n">
        <f aca="false">SUM(D30-D43)</f>
        <v>88400</v>
      </c>
      <c r="E56" s="21" t="n">
        <f aca="false">SUM(E30-E43)</f>
        <v>91000</v>
      </c>
      <c r="F56" s="21" t="n">
        <f aca="false">SUM(F30-F43)</f>
        <v>91000</v>
      </c>
      <c r="G56" s="21" t="n">
        <f aca="false">SUM(G30-G43)</f>
        <v>91000</v>
      </c>
      <c r="H56" s="21" t="n">
        <f aca="false">SUM(H30-H43)</f>
        <v>91000</v>
      </c>
      <c r="I56" s="21" t="n">
        <f aca="false">SUM(I30-I43)</f>
        <v>91000</v>
      </c>
      <c r="J56" s="21" t="n">
        <f aca="false">SUM(J30-J43)</f>
        <v>91000</v>
      </c>
      <c r="K56" s="21" t="n">
        <f aca="false">SUM(K30-K43)</f>
        <v>65000</v>
      </c>
      <c r="L56" s="21" t="n">
        <f aca="false">SUM(L30-L43)</f>
        <v>78000</v>
      </c>
      <c r="M56" s="21" t="n">
        <f aca="false">SUM(M30-M43)</f>
        <v>91000</v>
      </c>
      <c r="N56" s="57" t="n">
        <f aca="false">SUM(N30-N43)</f>
        <v>91000</v>
      </c>
      <c r="O56" s="20" t="n">
        <f aca="false">SUM(C56:N56)</f>
        <v>1040000</v>
      </c>
      <c r="P56" s="77"/>
    </row>
    <row r="57" customFormat="false" ht="12.8" hidden="false" customHeight="false" outlineLevel="0" collapsed="false">
      <c r="A57" s="17" t="s">
        <v>57</v>
      </c>
      <c r="B57" s="55" t="n">
        <f aca="false">SUM(C57:N57)</f>
        <v>1919200</v>
      </c>
      <c r="C57" s="56" t="n">
        <f aca="false">SUM(C32-C45)+(C33-C46)</f>
        <v>158400</v>
      </c>
      <c r="D57" s="56" t="n">
        <f aca="false">SUM(D32-D45)+(D33-D46)</f>
        <v>158400</v>
      </c>
      <c r="E57" s="56" t="n">
        <f aca="false">SUM(E32-E45)+(E33-E46)</f>
        <v>163000</v>
      </c>
      <c r="F57" s="56" t="n">
        <f aca="false">SUM(F32-F45)+(F33-F46)</f>
        <v>158400</v>
      </c>
      <c r="G57" s="56" t="n">
        <f aca="false">SUM(G32-G45)+(G33-G46)</f>
        <v>158400</v>
      </c>
      <c r="H57" s="56" t="n">
        <f aca="false">SUM(H32-H45)+(H33-H46)</f>
        <v>163000</v>
      </c>
      <c r="I57" s="56" t="n">
        <f aca="false">SUM(I32-I45)+(I33-I46)</f>
        <v>158400</v>
      </c>
      <c r="J57" s="56" t="n">
        <f aca="false">SUM(J32-J45)+(J33-J46)</f>
        <v>158400</v>
      </c>
      <c r="K57" s="56" t="n">
        <f aca="false">SUM(K32-K45)+(K33-K46)</f>
        <v>158400</v>
      </c>
      <c r="L57" s="56" t="n">
        <f aca="false">SUM(L32-L45)+(L33-L46)</f>
        <v>158400</v>
      </c>
      <c r="M57" s="56" t="n">
        <f aca="false">SUM(M32-M45)+(M33-M46)</f>
        <v>163000</v>
      </c>
      <c r="N57" s="56" t="n">
        <f aca="false">SUM(N32-N45)+(N33-N46)</f>
        <v>163000</v>
      </c>
      <c r="O57" s="20" t="n">
        <f aca="false">SUM(C57:N57)</f>
        <v>1919200</v>
      </c>
      <c r="P57" s="77"/>
    </row>
    <row r="58" customFormat="false" ht="12.8" hidden="false" customHeight="false" outlineLevel="0" collapsed="false">
      <c r="A58" s="17" t="s">
        <v>45</v>
      </c>
      <c r="B58" s="55" t="n">
        <f aca="false">SUM(C58:N58)</f>
        <v>-180000</v>
      </c>
      <c r="C58" s="56" t="n">
        <v>-15000</v>
      </c>
      <c r="D58" s="21" t="n">
        <v>-15000</v>
      </c>
      <c r="E58" s="21" t="n">
        <v>-15000</v>
      </c>
      <c r="F58" s="21" t="n">
        <v>-15000</v>
      </c>
      <c r="G58" s="21" t="n">
        <v>-15000</v>
      </c>
      <c r="H58" s="21" t="n">
        <v>-15000</v>
      </c>
      <c r="I58" s="21" t="n">
        <v>-15000</v>
      </c>
      <c r="J58" s="21" t="n">
        <v>-15000</v>
      </c>
      <c r="K58" s="21" t="n">
        <v>-15000</v>
      </c>
      <c r="L58" s="21" t="n">
        <v>-15000</v>
      </c>
      <c r="M58" s="21" t="n">
        <v>-15000</v>
      </c>
      <c r="N58" s="57" t="n">
        <v>-15000</v>
      </c>
      <c r="O58" s="20" t="n">
        <f aca="false">SUM(C58:N58)</f>
        <v>-180000</v>
      </c>
      <c r="P58" s="77"/>
    </row>
    <row r="59" customFormat="false" ht="12.8" hidden="false" customHeight="false" outlineLevel="0" collapsed="false">
      <c r="A59" s="17" t="s">
        <v>58</v>
      </c>
      <c r="B59" s="55" t="n">
        <f aca="false">SUM(C59:N59)</f>
        <v>11067700</v>
      </c>
      <c r="C59" s="42" t="n">
        <f aca="false">SUM(C50:C58)</f>
        <v>901900</v>
      </c>
      <c r="D59" s="43" t="n">
        <f aca="false">SUM(D50:D58)</f>
        <v>912700</v>
      </c>
      <c r="E59" s="43" t="n">
        <f aca="false">SUM(E50:E58)</f>
        <v>934100</v>
      </c>
      <c r="F59" s="43" t="n">
        <f aca="false">SUM(F50:F58)</f>
        <v>922900</v>
      </c>
      <c r="G59" s="43" t="n">
        <f aca="false">SUM(G50:G58)</f>
        <v>926400</v>
      </c>
      <c r="H59" s="43" t="n">
        <f aca="false">SUM(H50:H58)</f>
        <v>937600</v>
      </c>
      <c r="I59" s="43" t="n">
        <f aca="false">SUM(I50:I58)</f>
        <v>926400</v>
      </c>
      <c r="J59" s="43" t="n">
        <f aca="false">SUM(J50:J58)</f>
        <v>926400</v>
      </c>
      <c r="K59" s="43" t="n">
        <f aca="false">SUM(K50:K58)</f>
        <v>900400</v>
      </c>
      <c r="L59" s="43" t="n">
        <f aca="false">SUM(L50:L58)</f>
        <v>913400</v>
      </c>
      <c r="M59" s="43" t="n">
        <f aca="false">SUM(M50:M58)</f>
        <v>931000</v>
      </c>
      <c r="N59" s="44" t="n">
        <f aca="false">SUM(N50:N58)</f>
        <v>934500</v>
      </c>
      <c r="O59" s="28" t="n">
        <f aca="false">SUM(C59:N59)</f>
        <v>11067700</v>
      </c>
      <c r="P59" s="77"/>
    </row>
    <row r="60" customFormat="false" ht="12.8" hidden="false" customHeight="false" outlineLevel="0" collapsed="false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58" t="n">
        <f aca="false">SUM(C60:N60)</f>
        <v>0</v>
      </c>
      <c r="P60" s="77"/>
    </row>
    <row r="61" customFormat="false" ht="12.8" hidden="false" customHeight="false" outlineLevel="0" collapsed="false">
      <c r="A61" s="59" t="s">
        <v>59</v>
      </c>
      <c r="B61" s="33" t="s">
        <v>2</v>
      </c>
      <c r="C61" s="34" t="s">
        <v>3</v>
      </c>
      <c r="D61" s="10" t="s">
        <v>4</v>
      </c>
      <c r="E61" s="10" t="s">
        <v>5</v>
      </c>
      <c r="F61" s="10" t="s">
        <v>6</v>
      </c>
      <c r="G61" s="10" t="s">
        <v>7</v>
      </c>
      <c r="H61" s="10" t="s">
        <v>8</v>
      </c>
      <c r="I61" s="10" t="s">
        <v>9</v>
      </c>
      <c r="J61" s="10" t="s">
        <v>10</v>
      </c>
      <c r="K61" s="10" t="s">
        <v>11</v>
      </c>
      <c r="L61" s="10" t="s">
        <v>12</v>
      </c>
      <c r="M61" s="10" t="s">
        <v>13</v>
      </c>
      <c r="N61" s="10" t="s">
        <v>14</v>
      </c>
      <c r="O61" s="47" t="s">
        <v>33</v>
      </c>
      <c r="P61" s="77"/>
    </row>
    <row r="62" customFormat="false" ht="12.8" hidden="false" customHeight="false" outlineLevel="0" collapsed="false">
      <c r="A62" s="13" t="s">
        <v>60</v>
      </c>
      <c r="B62" s="18" t="n">
        <f aca="false">SUM(C62:N62)</f>
        <v>1715493.5</v>
      </c>
      <c r="C62" s="60" t="n">
        <f aca="false">C59*0.155</f>
        <v>139794.5</v>
      </c>
      <c r="D62" s="60" t="n">
        <f aca="false">D59*0.155</f>
        <v>141468.5</v>
      </c>
      <c r="E62" s="60" t="n">
        <f aca="false">E59*0.155</f>
        <v>144785.5</v>
      </c>
      <c r="F62" s="60" t="n">
        <f aca="false">F59*0.155</f>
        <v>143049.5</v>
      </c>
      <c r="G62" s="60" t="n">
        <f aca="false">G59*0.155</f>
        <v>143592</v>
      </c>
      <c r="H62" s="60" t="n">
        <f aca="false">H59*0.155</f>
        <v>145328</v>
      </c>
      <c r="I62" s="60" t="n">
        <f aca="false">I59*0.155</f>
        <v>143592</v>
      </c>
      <c r="J62" s="60" t="n">
        <f aca="false">J59*0.155</f>
        <v>143592</v>
      </c>
      <c r="K62" s="60" t="n">
        <f aca="false">K59*0.155</f>
        <v>139562</v>
      </c>
      <c r="L62" s="60" t="n">
        <f aca="false">L59*0.155</f>
        <v>141577</v>
      </c>
      <c r="M62" s="60" t="n">
        <f aca="false">M59*0.155</f>
        <v>144305</v>
      </c>
      <c r="N62" s="60" t="n">
        <f aca="false">N59*0.155</f>
        <v>144847.5</v>
      </c>
      <c r="O62" s="16" t="n">
        <f aca="false">SUM(C62:N62)</f>
        <v>1715493.5</v>
      </c>
      <c r="P62" s="77"/>
    </row>
    <row r="63" customFormat="false" ht="12.8" hidden="false" customHeight="false" outlineLevel="0" collapsed="false">
      <c r="A63" s="17" t="s">
        <v>61</v>
      </c>
      <c r="B63" s="18" t="n">
        <f aca="false">SUM(C63:N63)</f>
        <v>287100</v>
      </c>
      <c r="C63" s="61" t="n">
        <f aca="false">SUM(C5+C6+C10)*0.33</f>
        <v>21450</v>
      </c>
      <c r="D63" s="61" t="n">
        <f aca="false">SUM(D5+D6+D10)*0.33</f>
        <v>21450</v>
      </c>
      <c r="E63" s="61" t="n">
        <f aca="false">SUM(E5+E6+E10)*0.33</f>
        <v>26400</v>
      </c>
      <c r="F63" s="61" t="n">
        <f aca="false">SUM(F5+F6+F10)*0.33</f>
        <v>26400</v>
      </c>
      <c r="G63" s="61" t="n">
        <f aca="false">SUM(G5+G6+G10)*0.33</f>
        <v>26400</v>
      </c>
      <c r="H63" s="61" t="n">
        <f aca="false">SUM(H5+H6+H10)*0.33</f>
        <v>26400</v>
      </c>
      <c r="I63" s="61" t="n">
        <f aca="false">SUM(I5+I6+I10)*0.33</f>
        <v>23100</v>
      </c>
      <c r="J63" s="61" t="n">
        <f aca="false">SUM(J5+J6+J10)*0.33</f>
        <v>24750</v>
      </c>
      <c r="K63" s="61" t="n">
        <f aca="false">SUM(K5+K6+K10)*0.33</f>
        <v>21450</v>
      </c>
      <c r="L63" s="61" t="n">
        <f aca="false">SUM(L5+L6+L10)*0.33</f>
        <v>21450</v>
      </c>
      <c r="M63" s="61" t="n">
        <f aca="false">SUM(M5+M6+M10)*0.33</f>
        <v>21450</v>
      </c>
      <c r="N63" s="61" t="n">
        <f aca="false">SUM(N5+N6+N10)*0.33</f>
        <v>26400</v>
      </c>
      <c r="O63" s="20" t="n">
        <f aca="false">SUM(C63:N63)</f>
        <v>287100</v>
      </c>
      <c r="P63" s="77"/>
    </row>
    <row r="64" customFormat="false" ht="12.8" hidden="false" customHeight="false" outlineLevel="0" collapsed="false">
      <c r="A64" s="17" t="s">
        <v>62</v>
      </c>
      <c r="B64" s="18" t="n">
        <f aca="false">SUM(C64:N64)</f>
        <v>281600</v>
      </c>
      <c r="C64" s="61" t="n">
        <f aca="false">SUM(C4+C9)*0.055</f>
        <v>23100</v>
      </c>
      <c r="D64" s="61" t="n">
        <f aca="false">SUM(D4+D9)*0.055</f>
        <v>25850</v>
      </c>
      <c r="E64" s="61" t="n">
        <f aca="false">SUM(E4+E9)*0.055</f>
        <v>23650</v>
      </c>
      <c r="F64" s="61" t="n">
        <f aca="false">SUM(F4+F9)*0.055</f>
        <v>23650</v>
      </c>
      <c r="G64" s="61" t="n">
        <f aca="false">SUM(G4+G9)*0.055</f>
        <v>26400</v>
      </c>
      <c r="H64" s="61" t="n">
        <f aca="false">SUM(H4+H9)*0.055</f>
        <v>26400</v>
      </c>
      <c r="I64" s="61" t="n">
        <f aca="false">SUM(I4+I9)*0.055</f>
        <v>26400</v>
      </c>
      <c r="J64" s="61" t="n">
        <f aca="false">SUM(J4+J9)*0.055</f>
        <v>26400</v>
      </c>
      <c r="K64" s="61" t="n">
        <f aca="false">SUM(K4+K9)*0.055</f>
        <v>17600</v>
      </c>
      <c r="L64" s="61" t="n">
        <f aca="false">SUM(L4+L9)*0.055</f>
        <v>14850</v>
      </c>
      <c r="M64" s="61" t="n">
        <f aca="false">SUM(M4+M9)*0.055</f>
        <v>23650</v>
      </c>
      <c r="N64" s="61" t="n">
        <f aca="false">SUM(N4+N9)*0.055</f>
        <v>23650</v>
      </c>
      <c r="O64" s="20" t="n">
        <f aca="false">SUM(C64:N64)</f>
        <v>281600</v>
      </c>
      <c r="P64" s="77"/>
    </row>
    <row r="65" customFormat="false" ht="12.8" hidden="false" customHeight="false" outlineLevel="0" collapsed="false">
      <c r="A65" s="17" t="s">
        <v>63</v>
      </c>
      <c r="B65" s="18" t="n">
        <f aca="false">SUM(C65:N65)</f>
        <v>707200</v>
      </c>
      <c r="C65" s="61" t="n">
        <f aca="false">C56*0.68</f>
        <v>54808</v>
      </c>
      <c r="D65" s="61" t="n">
        <f aca="false">D56*0.68</f>
        <v>60112</v>
      </c>
      <c r="E65" s="61" t="n">
        <f aca="false">E56*0.68</f>
        <v>61880</v>
      </c>
      <c r="F65" s="61" t="n">
        <f aca="false">F56*0.68</f>
        <v>61880</v>
      </c>
      <c r="G65" s="61" t="n">
        <f aca="false">G56*0.68</f>
        <v>61880</v>
      </c>
      <c r="H65" s="61" t="n">
        <f aca="false">H56*0.68</f>
        <v>61880</v>
      </c>
      <c r="I65" s="61" t="n">
        <f aca="false">I56*0.68</f>
        <v>61880</v>
      </c>
      <c r="J65" s="61" t="n">
        <f aca="false">J56*0.68</f>
        <v>61880</v>
      </c>
      <c r="K65" s="61" t="n">
        <f aca="false">K56*0.68</f>
        <v>44200</v>
      </c>
      <c r="L65" s="61" t="n">
        <f aca="false">L56*0.68</f>
        <v>53040</v>
      </c>
      <c r="M65" s="61" t="n">
        <f aca="false">M56*0.68</f>
        <v>61880</v>
      </c>
      <c r="N65" s="61" t="n">
        <f aca="false">N56*0.68</f>
        <v>61880</v>
      </c>
      <c r="O65" s="20" t="n">
        <f aca="false">SUM(C65:N65)</f>
        <v>707200</v>
      </c>
      <c r="P65" s="77"/>
    </row>
    <row r="66" customFormat="false" ht="12.8" hidden="false" customHeight="false" outlineLevel="0" collapsed="false">
      <c r="A66" s="17" t="s">
        <v>64</v>
      </c>
      <c r="B66" s="18" t="n">
        <f aca="false">SUM(C66:N66)</f>
        <v>527800</v>
      </c>
      <c r="C66" s="61" t="n">
        <f aca="false">SUM(C7+C8)*0.3+(C13+C14)*0.07+C15*0.07</f>
        <v>43400</v>
      </c>
      <c r="D66" s="61" t="n">
        <f aca="false">SUM(D7+D8)*0.3+(D13+D14)*0.07+D15*0.07</f>
        <v>46200</v>
      </c>
      <c r="E66" s="61" t="n">
        <f aca="false">SUM(E7+E8)*0.3+(E13+E14)*0.07+E15*0.07</f>
        <v>44800</v>
      </c>
      <c r="F66" s="61" t="n">
        <f aca="false">SUM(F7+F8)*0.3+(F13+F14)*0.07+F15*0.07</f>
        <v>46200</v>
      </c>
      <c r="G66" s="61" t="n">
        <f aca="false">SUM(G7+G8)*0.3+(G13+G14)*0.07+G15*0.07</f>
        <v>44800</v>
      </c>
      <c r="H66" s="61" t="n">
        <f aca="false">SUM(H7+H8)*0.3+(H13+H14)*0.07+H15*0.07</f>
        <v>45500</v>
      </c>
      <c r="I66" s="61" t="n">
        <f aca="false">SUM(I7+I8)*0.3+(I13+I14)*0.07+I15*0.07</f>
        <v>44800</v>
      </c>
      <c r="J66" s="61" t="n">
        <f aca="false">SUM(J7+J8)*0.3+(J13+J14)*0.07+J15*0.07</f>
        <v>43400</v>
      </c>
      <c r="K66" s="61" t="n">
        <f aca="false">SUM(K7+K8)*0.3+(K13+K14)*0.07+K15*0.07</f>
        <v>39900</v>
      </c>
      <c r="L66" s="61" t="n">
        <f aca="false">SUM(L7+L8)*0.3+(L13+L14)*0.07+L15*0.07</f>
        <v>41300</v>
      </c>
      <c r="M66" s="61" t="n">
        <f aca="false">SUM(M7+M8)*0.3+(M13+M14)*0.07+M15*0.07</f>
        <v>42000</v>
      </c>
      <c r="N66" s="61" t="n">
        <f aca="false">SUM(N7+N8)*0.3+(N13+N14)*0.07+N15*0.07</f>
        <v>45500</v>
      </c>
      <c r="O66" s="20" t="n">
        <f aca="false">SUM(C66:N66)</f>
        <v>527800</v>
      </c>
      <c r="P66" s="77"/>
    </row>
    <row r="67" customFormat="false" ht="12.8" hidden="false" customHeight="false" outlineLevel="0" collapsed="false">
      <c r="A67" s="17" t="s">
        <v>65</v>
      </c>
      <c r="B67" s="18" t="n">
        <f aca="false">SUM(C67:N67)</f>
        <v>4994250</v>
      </c>
      <c r="C67" s="61" t="n">
        <f aca="false">SUM(C23+C25+C27)*0.4+(C32)*0.2+(C51)*0.64+(C55)*0.1</f>
        <v>411650</v>
      </c>
      <c r="D67" s="61" t="n">
        <f aca="false">SUM(D23+D25+D27)*0.4+(D32)*0.2+(D51)*0.64+(D55)*0.1</f>
        <v>411950</v>
      </c>
      <c r="E67" s="61" t="n">
        <f aca="false">SUM(E23+E25+E27)*0.4+(E32)*0.2+(E51)*0.64+(E55)*0.1</f>
        <v>419950</v>
      </c>
      <c r="F67" s="61" t="n">
        <f aca="false">SUM(F23+F25+F27)*0.4+(F32)*0.2+(F51)*0.64+(F55)*0.1</f>
        <v>415950</v>
      </c>
      <c r="G67" s="61" t="n">
        <f aca="false">SUM(G23+G25+G27)*0.4+(G32)*0.2+(G51)*0.64+(G55)*0.1</f>
        <v>416300</v>
      </c>
      <c r="H67" s="61" t="n">
        <f aca="false">SUM(H23+H25+H27)*0.4+(H32)*0.2+(H51)*0.64+(H55)*0.1</f>
        <v>420300</v>
      </c>
      <c r="I67" s="61" t="n">
        <f aca="false">SUM(I23+I25+I27)*0.4+(I32)*0.2+(I51)*0.64+(I55)*0.1</f>
        <v>416300</v>
      </c>
      <c r="J67" s="61" t="n">
        <f aca="false">SUM(J23+J25+J27)*0.4+(J32)*0.2+(J51)*0.64+(J55)*0.1</f>
        <v>416300</v>
      </c>
      <c r="K67" s="61" t="n">
        <f aca="false">SUM(K23+K25+K27)*0.4+(K32)*0.2+(K51)*0.64+(K55)*0.1</f>
        <v>416300</v>
      </c>
      <c r="L67" s="61" t="n">
        <f aca="false">SUM(L23+L25+L27)*0.4+(L32)*0.2+(L51)*0.64+(L55)*0.1</f>
        <v>416300</v>
      </c>
      <c r="M67" s="61" t="n">
        <f aca="false">SUM(M23+M25+M27)*0.4+(M32)*0.2+(M51)*0.64+(M55)*0.1</f>
        <v>416300</v>
      </c>
      <c r="N67" s="61" t="n">
        <f aca="false">SUM(N23+N25+N27)*0.4+(N32)*0.2+(N51)*0.64+(N55)*0.1</f>
        <v>416650</v>
      </c>
      <c r="O67" s="61" t="n">
        <f aca="false">SUM(C67:N67)</f>
        <v>4994250</v>
      </c>
      <c r="P67" s="77"/>
    </row>
    <row r="68" customFormat="false" ht="12.8" hidden="false" customHeight="false" outlineLevel="0" collapsed="false">
      <c r="A68" s="17" t="s">
        <v>76</v>
      </c>
      <c r="B68" s="18" t="n">
        <f aca="false">SUM(C68:N68)</f>
        <v>490110</v>
      </c>
      <c r="C68" s="61" t="n">
        <f aca="false">C55*0.62</f>
        <v>37510</v>
      </c>
      <c r="D68" s="61" t="n">
        <f aca="false">D55*0.62</f>
        <v>39370</v>
      </c>
      <c r="E68" s="61" t="n">
        <f aca="false">E55*0.62</f>
        <v>39370</v>
      </c>
      <c r="F68" s="61" t="n">
        <f aca="false">F55*0.62</f>
        <v>39370</v>
      </c>
      <c r="G68" s="61" t="n">
        <f aca="false">G55*0.62</f>
        <v>41540</v>
      </c>
      <c r="H68" s="61" t="n">
        <f aca="false">H55*0.62</f>
        <v>41540</v>
      </c>
      <c r="I68" s="61" t="n">
        <f aca="false">I55*0.62</f>
        <v>41540</v>
      </c>
      <c r="J68" s="61" t="n">
        <f aca="false">J55*0.62</f>
        <v>41540</v>
      </c>
      <c r="K68" s="61" t="n">
        <f aca="false">K55*0.62</f>
        <v>41540</v>
      </c>
      <c r="L68" s="61" t="n">
        <f aca="false">L55*0.62</f>
        <v>41540</v>
      </c>
      <c r="M68" s="61" t="n">
        <f aca="false">M55*0.62</f>
        <v>41540</v>
      </c>
      <c r="N68" s="61" t="n">
        <f aca="false">N55*0.62</f>
        <v>43710</v>
      </c>
      <c r="O68" s="20" t="n">
        <f aca="false">SUM(C68:N68)</f>
        <v>490110</v>
      </c>
      <c r="P68" s="77"/>
    </row>
    <row r="69" customFormat="false" ht="12.8" hidden="false" customHeight="false" outlineLevel="0" collapsed="false">
      <c r="A69" s="17" t="s">
        <v>77</v>
      </c>
      <c r="B69" s="18" t="n">
        <f aca="false">SUM(C69:N69)</f>
        <v>710104</v>
      </c>
      <c r="C69" s="62" t="n">
        <f aca="false">C57*0.37</f>
        <v>58608</v>
      </c>
      <c r="D69" s="62" t="n">
        <f aca="false">D57*0.37</f>
        <v>58608</v>
      </c>
      <c r="E69" s="62" t="n">
        <f aca="false">E57*0.37</f>
        <v>60310</v>
      </c>
      <c r="F69" s="62" t="n">
        <f aca="false">F57*0.37</f>
        <v>58608</v>
      </c>
      <c r="G69" s="62" t="n">
        <f aca="false">G57*0.37</f>
        <v>58608</v>
      </c>
      <c r="H69" s="62" t="n">
        <f aca="false">H57*0.37</f>
        <v>60310</v>
      </c>
      <c r="I69" s="62" t="n">
        <f aca="false">I57*0.37</f>
        <v>58608</v>
      </c>
      <c r="J69" s="62" t="n">
        <f aca="false">J57*0.37</f>
        <v>58608</v>
      </c>
      <c r="K69" s="62" t="n">
        <f aca="false">K57*0.37</f>
        <v>58608</v>
      </c>
      <c r="L69" s="62" t="n">
        <f aca="false">L57*0.37</f>
        <v>58608</v>
      </c>
      <c r="M69" s="62" t="n">
        <f aca="false">M57*0.37</f>
        <v>60310</v>
      </c>
      <c r="N69" s="62" t="n">
        <f aca="false">N57*0.37</f>
        <v>60310</v>
      </c>
      <c r="O69" s="62" t="n">
        <f aca="false">SUM(C69:N69)</f>
        <v>710104</v>
      </c>
      <c r="P69" s="77"/>
    </row>
    <row r="70" customFormat="false" ht="12.8" hidden="false" customHeight="false" outlineLevel="0" collapsed="false">
      <c r="A70" s="17" t="s">
        <v>68</v>
      </c>
      <c r="B70" s="18" t="n">
        <f aca="false">SUM(B62:B69)</f>
        <v>9713657.5</v>
      </c>
      <c r="C70" s="42" t="n">
        <f aca="false">SUM(C62:C69)</f>
        <v>790320.5</v>
      </c>
      <c r="D70" s="43" t="n">
        <f aca="false">SUM(D62:D69)</f>
        <v>805008.5</v>
      </c>
      <c r="E70" s="43" t="n">
        <f aca="false">SUM(E62:E69)</f>
        <v>821145.5</v>
      </c>
      <c r="F70" s="43" t="n">
        <f aca="false">SUM(F62:F69)</f>
        <v>815107.5</v>
      </c>
      <c r="G70" s="43" t="n">
        <f aca="false">SUM(G62:G69)</f>
        <v>819520</v>
      </c>
      <c r="H70" s="43" t="n">
        <f aca="false">SUM(H62:H69)</f>
        <v>827658</v>
      </c>
      <c r="I70" s="43" t="n">
        <f aca="false">SUM(I62:I69)</f>
        <v>816220</v>
      </c>
      <c r="J70" s="43" t="n">
        <f aca="false">SUM(J62:J69)</f>
        <v>816470</v>
      </c>
      <c r="K70" s="43" t="n">
        <f aca="false">SUM(K62:K69)</f>
        <v>779160</v>
      </c>
      <c r="L70" s="43" t="n">
        <f aca="false">SUM(L62:L69)</f>
        <v>788665</v>
      </c>
      <c r="M70" s="43" t="n">
        <f aca="false">SUM(M62:M69)</f>
        <v>811435</v>
      </c>
      <c r="N70" s="44" t="n">
        <f aca="false">SUM(N62:N69)</f>
        <v>822947.5</v>
      </c>
      <c r="O70" s="28" t="n">
        <f aca="false">SUM(O62:O69)</f>
        <v>9713657.5</v>
      </c>
      <c r="P70" s="77"/>
    </row>
    <row r="71" customFormat="false" ht="12.8" hidden="false" customHeight="false" outlineLevel="0" collapsed="false">
      <c r="A71" s="29"/>
      <c r="B71" s="30"/>
      <c r="C71" s="30"/>
      <c r="D71" s="30"/>
      <c r="E71" s="30"/>
      <c r="F71" s="30" t="s">
        <v>33</v>
      </c>
      <c r="G71" s="30" t="s">
        <v>33</v>
      </c>
      <c r="H71" s="30" t="s">
        <v>33</v>
      </c>
      <c r="I71" s="30" t="s">
        <v>33</v>
      </c>
      <c r="J71" s="30"/>
      <c r="K71" s="30" t="s">
        <v>33</v>
      </c>
      <c r="L71" s="30"/>
      <c r="M71" s="30"/>
      <c r="N71" s="30" t="s">
        <v>33</v>
      </c>
      <c r="O71" s="31" t="n">
        <f aca="false">SUM(C71:N71)</f>
        <v>0</v>
      </c>
      <c r="P71" s="77"/>
    </row>
    <row r="72" customFormat="false" ht="12.8" hidden="false" customHeight="false" outlineLevel="0" collapsed="false">
      <c r="A72" s="59" t="s">
        <v>69</v>
      </c>
      <c r="B72" s="63" t="s">
        <v>2</v>
      </c>
      <c r="C72" s="34" t="s">
        <v>3</v>
      </c>
      <c r="D72" s="10" t="s">
        <v>4</v>
      </c>
      <c r="E72" s="10" t="s">
        <v>5</v>
      </c>
      <c r="F72" s="10" t="s">
        <v>6</v>
      </c>
      <c r="G72" s="10" t="s">
        <v>7</v>
      </c>
      <c r="H72" s="10" t="s">
        <v>8</v>
      </c>
      <c r="I72" s="10" t="s">
        <v>9</v>
      </c>
      <c r="J72" s="10" t="s">
        <v>10</v>
      </c>
      <c r="K72" s="10" t="s">
        <v>11</v>
      </c>
      <c r="L72" s="10" t="s">
        <v>12</v>
      </c>
      <c r="M72" s="10" t="s">
        <v>13</v>
      </c>
      <c r="N72" s="10" t="s">
        <v>14</v>
      </c>
      <c r="O72" s="35" t="s">
        <v>33</v>
      </c>
      <c r="P72" s="77"/>
    </row>
    <row r="73" customFormat="false" ht="12.8" hidden="false" customHeight="false" outlineLevel="0" collapsed="false">
      <c r="A73" s="13" t="s">
        <v>70</v>
      </c>
      <c r="B73" s="55" t="n">
        <f aca="false">SUM(C73:N73)</f>
        <v>240000</v>
      </c>
      <c r="C73" s="52" t="n">
        <v>20000</v>
      </c>
      <c r="D73" s="52" t="n">
        <v>20000</v>
      </c>
      <c r="E73" s="52" t="n">
        <v>20000</v>
      </c>
      <c r="F73" s="52" t="n">
        <v>20000</v>
      </c>
      <c r="G73" s="52" t="n">
        <v>20000</v>
      </c>
      <c r="H73" s="52" t="n">
        <v>20000</v>
      </c>
      <c r="I73" s="52" t="n">
        <v>20000</v>
      </c>
      <c r="J73" s="52" t="n">
        <v>20000</v>
      </c>
      <c r="K73" s="52" t="n">
        <v>20000</v>
      </c>
      <c r="L73" s="52" t="n">
        <v>20000</v>
      </c>
      <c r="M73" s="52" t="n">
        <v>20000</v>
      </c>
      <c r="N73" s="52" t="n">
        <v>20000</v>
      </c>
      <c r="O73" s="16" t="n">
        <f aca="false">SUM(C73:N73)</f>
        <v>240000</v>
      </c>
      <c r="P73" s="77"/>
    </row>
    <row r="74" customFormat="false" ht="15" hidden="false" customHeight="false" outlineLevel="0" collapsed="false">
      <c r="A74" s="64" t="s">
        <v>71</v>
      </c>
      <c r="B74" s="65" t="n">
        <f aca="false">SUM(C74:N74)</f>
        <v>1114042.5</v>
      </c>
      <c r="C74" s="66" t="n">
        <f aca="false">SUM(C59-C70-C73)</f>
        <v>91579.5</v>
      </c>
      <c r="D74" s="67" t="n">
        <f aca="false">SUM(D59-D70-D73)</f>
        <v>87691.5</v>
      </c>
      <c r="E74" s="67" t="n">
        <f aca="false">SUM(E59-E70-E73)</f>
        <v>92954.5</v>
      </c>
      <c r="F74" s="67" t="n">
        <f aca="false">SUM(F59-F70-F73)</f>
        <v>87792.5</v>
      </c>
      <c r="G74" s="67" t="n">
        <f aca="false">SUM(G59-G70-G73)</f>
        <v>86880</v>
      </c>
      <c r="H74" s="67" t="n">
        <f aca="false">SUM(H59-H70-H73)</f>
        <v>89942</v>
      </c>
      <c r="I74" s="67" t="n">
        <f aca="false">SUM(I59-I70-I73)</f>
        <v>90180</v>
      </c>
      <c r="J74" s="67" t="n">
        <f aca="false">SUM(J59-J70-J73)</f>
        <v>89930</v>
      </c>
      <c r="K74" s="67" t="n">
        <f aca="false">SUM(K59-K70-K73)</f>
        <v>101240</v>
      </c>
      <c r="L74" s="67" t="n">
        <f aca="false">SUM(L59-L70-L73)</f>
        <v>104735</v>
      </c>
      <c r="M74" s="67" t="n">
        <f aca="false">SUM(M59-M70-M73)</f>
        <v>99565</v>
      </c>
      <c r="N74" s="68" t="n">
        <f aca="false">SUM(N59-N70-N73)</f>
        <v>91552.5</v>
      </c>
      <c r="O74" s="20" t="n">
        <f aca="false">SUM(O59-O70-O73)</f>
        <v>1114042.5</v>
      </c>
      <c r="P74" s="77"/>
    </row>
    <row r="75" customFormat="false" ht="15" hidden="false" customHeight="false" outlineLevel="0" collapsed="false">
      <c r="A75" s="69" t="s">
        <v>72</v>
      </c>
      <c r="B75" s="70" t="n">
        <f aca="false">N75</f>
        <v>1114042.5</v>
      </c>
      <c r="C75" s="71" t="n">
        <f aca="false">C74</f>
        <v>91579.5</v>
      </c>
      <c r="D75" s="72" t="n">
        <f aca="false">C75+D74</f>
        <v>179271</v>
      </c>
      <c r="E75" s="72" t="n">
        <f aca="false">D75+E74</f>
        <v>272225.5</v>
      </c>
      <c r="F75" s="72" t="n">
        <f aca="false">E75+F74</f>
        <v>360018</v>
      </c>
      <c r="G75" s="72" t="n">
        <f aca="false">F75+G74</f>
        <v>446898</v>
      </c>
      <c r="H75" s="72" t="n">
        <f aca="false">G75+H74</f>
        <v>536840</v>
      </c>
      <c r="I75" s="72" t="n">
        <f aca="false">H75+I74</f>
        <v>627020</v>
      </c>
      <c r="J75" s="72" t="n">
        <f aca="false">I75+J74</f>
        <v>716950</v>
      </c>
      <c r="K75" s="72" t="n">
        <f aca="false">J75+K74</f>
        <v>818190</v>
      </c>
      <c r="L75" s="72" t="n">
        <f aca="false">K75+L74</f>
        <v>922925</v>
      </c>
      <c r="M75" s="72" t="n">
        <f aca="false">L75+M74</f>
        <v>1022490</v>
      </c>
      <c r="N75" s="73" t="n">
        <f aca="false">M75+N74</f>
        <v>1114042.5</v>
      </c>
      <c r="O75" s="74"/>
      <c r="P75" s="77"/>
    </row>
    <row r="76" customFormat="false" ht="15" hidden="false" customHeight="false" outlineLevel="0" collapsed="false">
      <c r="A76" s="78" t="s">
        <v>33</v>
      </c>
      <c r="B76" s="79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6"/>
      <c r="P76" s="77"/>
    </row>
    <row r="77" customFormat="false" ht="12.8" hidden="false" customHeight="false" outlineLevel="0" collapsed="false">
      <c r="B77" s="6"/>
      <c r="O77" s="80"/>
      <c r="P77" s="77"/>
    </row>
  </sheetData>
  <printOptions headings="false" gridLines="false" gridLinesSet="true" horizontalCentered="true" verticalCentered="true"/>
  <pageMargins left="0.39375" right="0.39375" top="0.39375" bottom="0.236805555555555" header="0.472222222222222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&amp;L&amp;"Arial,Negrita"  Confidential&amp;C&amp;A&amp;RPage 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43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25" zoomScaleNormal="25" zoomScalePageLayoutView="50" workbookViewId="0">
      <pane xSplit="3" ySplit="2" topLeftCell="D3" activePane="bottomRight" state="frozen"/>
      <selection pane="topLeft" activeCell="A1" activeCellId="0" sqref="A1"/>
      <selection pane="topRight" activeCell="D1" activeCellId="0" sqref="D1"/>
      <selection pane="bottomLeft" activeCell="A3" activeCellId="0" sqref="A3"/>
      <selection pane="bottomRight" activeCell="A1" activeCellId="0" sqref="A1"/>
    </sheetView>
  </sheetViews>
  <sheetFormatPr defaultRowHeight="45"/>
  <cols>
    <col collapsed="false" hidden="false" max="1" min="1" style="81" width="3.78061224489796"/>
    <col collapsed="false" hidden="false" max="2" min="2" style="82" width="108.397959183673"/>
    <col collapsed="false" hidden="false" max="3" min="3" style="83" width="44.1428571428571"/>
    <col collapsed="false" hidden="false" max="6" min="4" style="84" width="40.2295918367347"/>
    <col collapsed="false" hidden="false" max="7" min="7" style="84" width="41.8469387755102"/>
    <col collapsed="false" hidden="false" max="8" min="8" style="84" width="41.3061224489796"/>
    <col collapsed="false" hidden="false" max="9" min="9" style="84" width="41.8469387755102"/>
    <col collapsed="false" hidden="false" max="10" min="10" style="84" width="43.0612244897959"/>
    <col collapsed="false" hidden="false" max="11" min="11" style="84" width="42.5204081632653"/>
    <col collapsed="false" hidden="false" max="12" min="12" style="84" width="39.6887755102041"/>
    <col collapsed="false" hidden="false" max="13" min="13" style="84" width="40.2295918367347"/>
    <col collapsed="false" hidden="false" max="14" min="14" style="84" width="41.3061224489796"/>
    <col collapsed="false" hidden="false" max="15" min="15" style="84" width="39.6887755102041"/>
    <col collapsed="false" hidden="false" max="16" min="16" style="85" width="40.2295918367347"/>
    <col collapsed="false" hidden="false" max="90" min="17" style="0" width="14.1734693877551"/>
    <col collapsed="false" hidden="false" max="96" min="91" style="0" width="37.6632653061224"/>
    <col collapsed="false" hidden="false" max="98" min="97" style="0" width="14.1734693877551"/>
    <col collapsed="false" hidden="false" max="99" min="99" style="0" width="37.6632653061224"/>
    <col collapsed="false" hidden="false" max="102" min="100" style="0" width="33.75"/>
    <col collapsed="false" hidden="false" max="112" min="103" style="0" width="37.6632653061224"/>
    <col collapsed="false" hidden="false" max="114" min="113" style="0" width="14.1734693877551"/>
    <col collapsed="false" hidden="false" max="115" min="115" style="0" width="37.6632653061224"/>
    <col collapsed="false" hidden="false" max="118" min="116" style="0" width="33.75"/>
    <col collapsed="false" hidden="false" max="128" min="119" style="0" width="37.6632653061224"/>
    <col collapsed="false" hidden="false" max="130" min="129" style="0" width="14.1734693877551"/>
    <col collapsed="false" hidden="false" max="131" min="131" style="0" width="37.6632653061224"/>
    <col collapsed="false" hidden="false" max="134" min="132" style="0" width="33.75"/>
    <col collapsed="false" hidden="false" max="144" min="135" style="0" width="37.6632653061224"/>
    <col collapsed="false" hidden="false" max="146" min="145" style="0" width="14.1734693877551"/>
    <col collapsed="false" hidden="false" max="147" min="147" style="0" width="37.6632653061224"/>
    <col collapsed="false" hidden="false" max="150" min="148" style="0" width="33.75"/>
    <col collapsed="false" hidden="false" max="160" min="151" style="0" width="37.6632653061224"/>
    <col collapsed="false" hidden="false" max="162" min="161" style="0" width="14.1734693877551"/>
    <col collapsed="false" hidden="false" max="163" min="163" style="0" width="37.6632653061224"/>
    <col collapsed="false" hidden="false" max="166" min="164" style="0" width="33.75"/>
    <col collapsed="false" hidden="false" max="176" min="167" style="0" width="37.6632653061224"/>
    <col collapsed="false" hidden="false" max="178" min="177" style="0" width="14.1734693877551"/>
    <col collapsed="false" hidden="false" max="179" min="179" style="0" width="37.6632653061224"/>
    <col collapsed="false" hidden="false" max="182" min="180" style="0" width="33.75"/>
    <col collapsed="false" hidden="false" max="192" min="183" style="0" width="37.6632653061224"/>
    <col collapsed="false" hidden="false" max="194" min="193" style="0" width="14.1734693877551"/>
    <col collapsed="false" hidden="false" max="195" min="195" style="0" width="37.6632653061224"/>
    <col collapsed="false" hidden="false" max="198" min="196" style="0" width="33.75"/>
    <col collapsed="false" hidden="false" max="208" min="199" style="0" width="37.6632653061224"/>
    <col collapsed="false" hidden="false" max="210" min="209" style="0" width="14.1734693877551"/>
    <col collapsed="false" hidden="false" max="211" min="211" style="0" width="37.6632653061224"/>
    <col collapsed="false" hidden="false" max="214" min="212" style="0" width="33.75"/>
    <col collapsed="false" hidden="false" max="224" min="215" style="0" width="37.6632653061224"/>
    <col collapsed="false" hidden="false" max="226" min="225" style="0" width="14.1734693877551"/>
    <col collapsed="false" hidden="false" max="227" min="227" style="0" width="37.6632653061224"/>
    <col collapsed="false" hidden="false" max="230" min="228" style="0" width="33.75"/>
    <col collapsed="false" hidden="false" max="240" min="231" style="0" width="37.6632653061224"/>
    <col collapsed="false" hidden="false" max="242" min="241" style="0" width="14.1734693877551"/>
    <col collapsed="false" hidden="false" max="243" min="243" style="0" width="37.6632653061224"/>
    <col collapsed="false" hidden="false" max="246" min="244" style="0" width="33.75"/>
    <col collapsed="false" hidden="false" max="256" min="247" style="0" width="37.6632653061224"/>
    <col collapsed="false" hidden="false" max="258" min="257" style="0" width="14.1734693877551"/>
    <col collapsed="false" hidden="false" max="259" min="259" style="0" width="37.6632653061224"/>
    <col collapsed="false" hidden="false" max="262" min="260" style="0" width="33.75"/>
    <col collapsed="false" hidden="false" max="272" min="263" style="0" width="37.6632653061224"/>
    <col collapsed="false" hidden="false" max="274" min="273" style="0" width="14.1734693877551"/>
    <col collapsed="false" hidden="false" max="275" min="275" style="0" width="37.6632653061224"/>
    <col collapsed="false" hidden="false" max="278" min="276" style="0" width="33.75"/>
    <col collapsed="false" hidden="false" max="288" min="279" style="0" width="37.6632653061224"/>
    <col collapsed="false" hidden="false" max="290" min="289" style="0" width="14.1734693877551"/>
    <col collapsed="false" hidden="false" max="291" min="291" style="0" width="37.6632653061224"/>
    <col collapsed="false" hidden="false" max="294" min="292" style="0" width="33.75"/>
    <col collapsed="false" hidden="false" max="304" min="295" style="0" width="37.6632653061224"/>
    <col collapsed="false" hidden="false" max="306" min="305" style="0" width="14.1734693877551"/>
    <col collapsed="false" hidden="false" max="307" min="307" style="0" width="37.6632653061224"/>
    <col collapsed="false" hidden="false" max="310" min="308" style="0" width="33.75"/>
    <col collapsed="false" hidden="false" max="320" min="311" style="0" width="37.6632653061224"/>
    <col collapsed="false" hidden="false" max="322" min="321" style="0" width="14.1734693877551"/>
    <col collapsed="false" hidden="false" max="323" min="323" style="0" width="37.6632653061224"/>
    <col collapsed="false" hidden="false" max="326" min="324" style="0" width="33.75"/>
    <col collapsed="false" hidden="false" max="336" min="327" style="0" width="37.6632653061224"/>
    <col collapsed="false" hidden="false" max="338" min="337" style="0" width="14.1734693877551"/>
    <col collapsed="false" hidden="false" max="339" min="339" style="0" width="37.6632653061224"/>
    <col collapsed="false" hidden="false" max="342" min="340" style="0" width="33.75"/>
    <col collapsed="false" hidden="false" max="352" min="343" style="0" width="37.6632653061224"/>
    <col collapsed="false" hidden="false" max="354" min="353" style="0" width="14.1734693877551"/>
    <col collapsed="false" hidden="false" max="355" min="355" style="0" width="37.6632653061224"/>
    <col collapsed="false" hidden="false" max="358" min="356" style="0" width="33.75"/>
    <col collapsed="false" hidden="false" max="368" min="359" style="0" width="37.6632653061224"/>
    <col collapsed="false" hidden="false" max="370" min="369" style="0" width="14.1734693877551"/>
    <col collapsed="false" hidden="false" max="371" min="371" style="0" width="37.6632653061224"/>
    <col collapsed="false" hidden="false" max="374" min="372" style="0" width="33.75"/>
    <col collapsed="false" hidden="false" max="384" min="375" style="0" width="37.6632653061224"/>
    <col collapsed="false" hidden="false" max="386" min="385" style="0" width="14.1734693877551"/>
    <col collapsed="false" hidden="false" max="387" min="387" style="0" width="37.6632653061224"/>
    <col collapsed="false" hidden="false" max="390" min="388" style="0" width="33.75"/>
    <col collapsed="false" hidden="false" max="400" min="391" style="0" width="37.6632653061224"/>
    <col collapsed="false" hidden="false" max="402" min="401" style="0" width="14.1734693877551"/>
    <col collapsed="false" hidden="false" max="403" min="403" style="0" width="37.6632653061224"/>
    <col collapsed="false" hidden="false" max="406" min="404" style="0" width="33.75"/>
    <col collapsed="false" hidden="false" max="416" min="407" style="0" width="37.6632653061224"/>
    <col collapsed="false" hidden="false" max="418" min="417" style="0" width="14.1734693877551"/>
    <col collapsed="false" hidden="false" max="419" min="419" style="0" width="37.6632653061224"/>
    <col collapsed="false" hidden="false" max="422" min="420" style="0" width="33.75"/>
    <col collapsed="false" hidden="false" max="432" min="423" style="0" width="37.6632653061224"/>
    <col collapsed="false" hidden="false" max="434" min="433" style="0" width="14.1734693877551"/>
    <col collapsed="false" hidden="false" max="435" min="435" style="0" width="37.6632653061224"/>
    <col collapsed="false" hidden="false" max="438" min="436" style="0" width="33.75"/>
    <col collapsed="false" hidden="false" max="448" min="439" style="0" width="37.6632653061224"/>
    <col collapsed="false" hidden="false" max="450" min="449" style="0" width="14.1734693877551"/>
    <col collapsed="false" hidden="false" max="451" min="451" style="0" width="37.6632653061224"/>
    <col collapsed="false" hidden="false" max="454" min="452" style="0" width="33.75"/>
    <col collapsed="false" hidden="false" max="464" min="455" style="0" width="37.6632653061224"/>
    <col collapsed="false" hidden="false" max="466" min="465" style="0" width="14.1734693877551"/>
    <col collapsed="false" hidden="false" max="467" min="467" style="0" width="37.6632653061224"/>
    <col collapsed="false" hidden="false" max="470" min="468" style="0" width="33.75"/>
    <col collapsed="false" hidden="false" max="480" min="471" style="0" width="37.6632653061224"/>
    <col collapsed="false" hidden="false" max="482" min="481" style="0" width="14.1734693877551"/>
    <col collapsed="false" hidden="false" max="483" min="483" style="0" width="37.6632653061224"/>
    <col collapsed="false" hidden="false" max="486" min="484" style="0" width="33.75"/>
    <col collapsed="false" hidden="false" max="496" min="487" style="0" width="37.6632653061224"/>
    <col collapsed="false" hidden="false" max="498" min="497" style="0" width="14.1734693877551"/>
    <col collapsed="false" hidden="false" max="499" min="499" style="0" width="37.6632653061224"/>
    <col collapsed="false" hidden="false" max="502" min="500" style="0" width="33.75"/>
    <col collapsed="false" hidden="false" max="512" min="503" style="0" width="37.6632653061224"/>
    <col collapsed="false" hidden="false" max="514" min="513" style="0" width="14.1734693877551"/>
    <col collapsed="false" hidden="false" max="515" min="515" style="0" width="37.6632653061224"/>
    <col collapsed="false" hidden="false" max="518" min="516" style="0" width="33.75"/>
    <col collapsed="false" hidden="false" max="528" min="519" style="0" width="37.6632653061224"/>
    <col collapsed="false" hidden="false" max="530" min="529" style="0" width="14.1734693877551"/>
    <col collapsed="false" hidden="false" max="531" min="531" style="0" width="37.6632653061224"/>
    <col collapsed="false" hidden="false" max="534" min="532" style="0" width="33.75"/>
    <col collapsed="false" hidden="false" max="544" min="535" style="0" width="37.6632653061224"/>
    <col collapsed="false" hidden="false" max="546" min="545" style="0" width="14.1734693877551"/>
    <col collapsed="false" hidden="false" max="547" min="547" style="0" width="37.6632653061224"/>
    <col collapsed="false" hidden="false" max="550" min="548" style="0" width="33.75"/>
    <col collapsed="false" hidden="false" max="560" min="551" style="0" width="37.6632653061224"/>
    <col collapsed="false" hidden="false" max="562" min="561" style="0" width="14.1734693877551"/>
    <col collapsed="false" hidden="false" max="563" min="563" style="0" width="37.6632653061224"/>
    <col collapsed="false" hidden="false" max="566" min="564" style="0" width="33.75"/>
    <col collapsed="false" hidden="false" max="576" min="567" style="0" width="37.6632653061224"/>
    <col collapsed="false" hidden="false" max="578" min="577" style="0" width="14.1734693877551"/>
    <col collapsed="false" hidden="false" max="579" min="579" style="0" width="37.6632653061224"/>
    <col collapsed="false" hidden="false" max="582" min="580" style="0" width="33.75"/>
    <col collapsed="false" hidden="false" max="592" min="583" style="0" width="37.6632653061224"/>
    <col collapsed="false" hidden="false" max="594" min="593" style="0" width="14.1734693877551"/>
    <col collapsed="false" hidden="false" max="595" min="595" style="0" width="37.6632653061224"/>
    <col collapsed="false" hidden="false" max="598" min="596" style="0" width="33.75"/>
    <col collapsed="false" hidden="false" max="608" min="599" style="0" width="37.6632653061224"/>
    <col collapsed="false" hidden="false" max="610" min="609" style="0" width="14.1734693877551"/>
    <col collapsed="false" hidden="false" max="611" min="611" style="0" width="37.6632653061224"/>
    <col collapsed="false" hidden="false" max="614" min="612" style="0" width="33.75"/>
    <col collapsed="false" hidden="false" max="624" min="615" style="0" width="37.6632653061224"/>
    <col collapsed="false" hidden="false" max="626" min="625" style="0" width="14.1734693877551"/>
    <col collapsed="false" hidden="false" max="627" min="627" style="0" width="37.6632653061224"/>
    <col collapsed="false" hidden="false" max="630" min="628" style="0" width="33.75"/>
    <col collapsed="false" hidden="false" max="640" min="631" style="0" width="37.6632653061224"/>
    <col collapsed="false" hidden="false" max="642" min="641" style="0" width="14.1734693877551"/>
    <col collapsed="false" hidden="false" max="643" min="643" style="0" width="37.6632653061224"/>
    <col collapsed="false" hidden="false" max="646" min="644" style="0" width="33.75"/>
    <col collapsed="false" hidden="false" max="656" min="647" style="0" width="37.6632653061224"/>
    <col collapsed="false" hidden="false" max="658" min="657" style="0" width="14.1734693877551"/>
    <col collapsed="false" hidden="false" max="659" min="659" style="0" width="37.6632653061224"/>
    <col collapsed="false" hidden="false" max="662" min="660" style="0" width="33.75"/>
    <col collapsed="false" hidden="false" max="672" min="663" style="0" width="37.6632653061224"/>
    <col collapsed="false" hidden="false" max="674" min="673" style="0" width="14.1734693877551"/>
    <col collapsed="false" hidden="false" max="675" min="675" style="0" width="37.6632653061224"/>
    <col collapsed="false" hidden="false" max="678" min="676" style="0" width="33.75"/>
    <col collapsed="false" hidden="false" max="688" min="679" style="0" width="37.6632653061224"/>
    <col collapsed="false" hidden="false" max="690" min="689" style="0" width="14.1734693877551"/>
    <col collapsed="false" hidden="false" max="691" min="691" style="0" width="37.6632653061224"/>
    <col collapsed="false" hidden="false" max="694" min="692" style="0" width="33.75"/>
    <col collapsed="false" hidden="false" max="704" min="695" style="0" width="37.6632653061224"/>
    <col collapsed="false" hidden="false" max="706" min="705" style="0" width="14.1734693877551"/>
    <col collapsed="false" hidden="false" max="707" min="707" style="0" width="37.6632653061224"/>
    <col collapsed="false" hidden="false" max="710" min="708" style="0" width="33.75"/>
    <col collapsed="false" hidden="false" max="720" min="711" style="0" width="37.6632653061224"/>
    <col collapsed="false" hidden="false" max="722" min="721" style="0" width="14.1734693877551"/>
    <col collapsed="false" hidden="false" max="723" min="723" style="0" width="37.6632653061224"/>
    <col collapsed="false" hidden="false" max="726" min="724" style="0" width="33.75"/>
    <col collapsed="false" hidden="false" max="736" min="727" style="0" width="37.6632653061224"/>
    <col collapsed="false" hidden="false" max="738" min="737" style="0" width="14.1734693877551"/>
    <col collapsed="false" hidden="false" max="739" min="739" style="0" width="37.6632653061224"/>
    <col collapsed="false" hidden="false" max="742" min="740" style="0" width="33.75"/>
    <col collapsed="false" hidden="false" max="752" min="743" style="0" width="37.6632653061224"/>
    <col collapsed="false" hidden="false" max="754" min="753" style="0" width="14.1734693877551"/>
    <col collapsed="false" hidden="false" max="755" min="755" style="0" width="37.6632653061224"/>
    <col collapsed="false" hidden="false" max="758" min="756" style="0" width="33.75"/>
    <col collapsed="false" hidden="false" max="768" min="759" style="0" width="37.6632653061224"/>
    <col collapsed="false" hidden="false" max="770" min="769" style="0" width="14.1734693877551"/>
    <col collapsed="false" hidden="false" max="771" min="771" style="0" width="37.6632653061224"/>
    <col collapsed="false" hidden="false" max="774" min="772" style="0" width="33.75"/>
    <col collapsed="false" hidden="false" max="784" min="775" style="0" width="37.6632653061224"/>
    <col collapsed="false" hidden="false" max="786" min="785" style="0" width="14.1734693877551"/>
    <col collapsed="false" hidden="false" max="787" min="787" style="0" width="37.6632653061224"/>
    <col collapsed="false" hidden="false" max="790" min="788" style="0" width="33.75"/>
    <col collapsed="false" hidden="false" max="800" min="791" style="0" width="37.6632653061224"/>
    <col collapsed="false" hidden="false" max="802" min="801" style="0" width="14.1734693877551"/>
    <col collapsed="false" hidden="false" max="803" min="803" style="0" width="37.6632653061224"/>
    <col collapsed="false" hidden="false" max="806" min="804" style="0" width="33.75"/>
    <col collapsed="false" hidden="false" max="816" min="807" style="0" width="37.6632653061224"/>
    <col collapsed="false" hidden="false" max="818" min="817" style="0" width="14.1734693877551"/>
    <col collapsed="false" hidden="false" max="819" min="819" style="0" width="37.6632653061224"/>
    <col collapsed="false" hidden="false" max="822" min="820" style="0" width="33.75"/>
    <col collapsed="false" hidden="false" max="832" min="823" style="0" width="37.6632653061224"/>
    <col collapsed="false" hidden="false" max="834" min="833" style="0" width="14.1734693877551"/>
    <col collapsed="false" hidden="false" max="835" min="835" style="0" width="37.6632653061224"/>
    <col collapsed="false" hidden="false" max="838" min="836" style="0" width="33.75"/>
    <col collapsed="false" hidden="false" max="848" min="839" style="0" width="37.6632653061224"/>
    <col collapsed="false" hidden="false" max="850" min="849" style="0" width="14.1734693877551"/>
    <col collapsed="false" hidden="false" max="851" min="851" style="0" width="37.6632653061224"/>
    <col collapsed="false" hidden="false" max="854" min="852" style="0" width="33.75"/>
    <col collapsed="false" hidden="false" max="864" min="855" style="0" width="37.6632653061224"/>
    <col collapsed="false" hidden="false" max="866" min="865" style="0" width="14.1734693877551"/>
    <col collapsed="false" hidden="false" max="867" min="867" style="0" width="37.6632653061224"/>
    <col collapsed="false" hidden="false" max="870" min="868" style="0" width="33.75"/>
    <col collapsed="false" hidden="false" max="880" min="871" style="0" width="37.6632653061224"/>
    <col collapsed="false" hidden="false" max="882" min="881" style="0" width="14.1734693877551"/>
    <col collapsed="false" hidden="false" max="883" min="883" style="0" width="37.6632653061224"/>
    <col collapsed="false" hidden="false" max="886" min="884" style="0" width="33.75"/>
    <col collapsed="false" hidden="false" max="896" min="887" style="0" width="37.6632653061224"/>
    <col collapsed="false" hidden="false" max="898" min="897" style="0" width="14.1734693877551"/>
    <col collapsed="false" hidden="false" max="899" min="899" style="0" width="37.6632653061224"/>
    <col collapsed="false" hidden="false" max="902" min="900" style="0" width="33.75"/>
    <col collapsed="false" hidden="false" max="912" min="903" style="0" width="37.6632653061224"/>
    <col collapsed="false" hidden="false" max="914" min="913" style="0" width="14.1734693877551"/>
    <col collapsed="false" hidden="false" max="915" min="915" style="0" width="37.6632653061224"/>
    <col collapsed="false" hidden="false" max="918" min="916" style="0" width="33.75"/>
    <col collapsed="false" hidden="false" max="928" min="919" style="0" width="37.6632653061224"/>
    <col collapsed="false" hidden="false" max="930" min="929" style="0" width="14.1734693877551"/>
    <col collapsed="false" hidden="false" max="931" min="931" style="0" width="37.6632653061224"/>
    <col collapsed="false" hidden="false" max="934" min="932" style="0" width="33.75"/>
    <col collapsed="false" hidden="false" max="944" min="935" style="0" width="37.6632653061224"/>
    <col collapsed="false" hidden="false" max="946" min="945" style="0" width="14.1734693877551"/>
    <col collapsed="false" hidden="false" max="947" min="947" style="0" width="37.6632653061224"/>
    <col collapsed="false" hidden="false" max="950" min="948" style="0" width="33.75"/>
    <col collapsed="false" hidden="false" max="960" min="951" style="0" width="37.6632653061224"/>
    <col collapsed="false" hidden="false" max="962" min="961" style="0" width="14.1734693877551"/>
    <col collapsed="false" hidden="false" max="963" min="963" style="0" width="37.6632653061224"/>
    <col collapsed="false" hidden="false" max="966" min="964" style="0" width="33.75"/>
    <col collapsed="false" hidden="false" max="976" min="967" style="0" width="37.6632653061224"/>
    <col collapsed="false" hidden="false" max="978" min="977" style="0" width="14.1734693877551"/>
    <col collapsed="false" hidden="false" max="979" min="979" style="0" width="37.6632653061224"/>
    <col collapsed="false" hidden="false" max="982" min="980" style="0" width="33.75"/>
    <col collapsed="false" hidden="false" max="992" min="983" style="0" width="37.6632653061224"/>
    <col collapsed="false" hidden="false" max="994" min="993" style="0" width="14.1734693877551"/>
    <col collapsed="false" hidden="false" max="995" min="995" style="0" width="37.6632653061224"/>
    <col collapsed="false" hidden="false" max="998" min="996" style="0" width="33.75"/>
    <col collapsed="false" hidden="false" max="1008" min="999" style="0" width="37.6632653061224"/>
    <col collapsed="false" hidden="false" max="1010" min="1009" style="0" width="14.1734693877551"/>
    <col collapsed="false" hidden="false" max="1011" min="1011" style="0" width="37.6632653061224"/>
    <col collapsed="false" hidden="false" max="1014" min="1012" style="0" width="33.75"/>
    <col collapsed="false" hidden="false" max="1025" min="1015" style="0" width="37.6632653061224"/>
  </cols>
  <sheetData>
    <row r="1" customFormat="false" ht="45" hidden="false" customHeight="tru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86"/>
    </row>
    <row r="2" customFormat="false" ht="45" hidden="false" customHeight="true" outlineLevel="0" collapsed="false">
      <c r="A2" s="0"/>
      <c r="B2" s="82" t="s">
        <v>78</v>
      </c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86"/>
    </row>
    <row r="3" customFormat="false" ht="45" hidden="false" customHeight="true" outlineLevel="0" collapsed="false">
      <c r="A3" s="87"/>
      <c r="B3" s="88" t="s">
        <v>79</v>
      </c>
      <c r="C3" s="89" t="s">
        <v>2</v>
      </c>
      <c r="D3" s="90" t="s">
        <v>3</v>
      </c>
      <c r="E3" s="90" t="s">
        <v>4</v>
      </c>
      <c r="F3" s="90" t="s">
        <v>5</v>
      </c>
      <c r="G3" s="90" t="s">
        <v>6</v>
      </c>
      <c r="H3" s="90" t="s">
        <v>80</v>
      </c>
      <c r="I3" s="90" t="s">
        <v>81</v>
      </c>
      <c r="J3" s="90" t="s">
        <v>82</v>
      </c>
      <c r="K3" s="90" t="s">
        <v>83</v>
      </c>
      <c r="L3" s="90" t="s">
        <v>84</v>
      </c>
      <c r="M3" s="90" t="s">
        <v>85</v>
      </c>
      <c r="N3" s="90" t="s">
        <v>86</v>
      </c>
      <c r="O3" s="91" t="s">
        <v>14</v>
      </c>
      <c r="P3" s="86"/>
    </row>
    <row r="4" customFormat="false" ht="45" hidden="false" customHeight="true" outlineLevel="0" collapsed="false">
      <c r="A4" s="92" t="s">
        <v>87</v>
      </c>
      <c r="B4" s="93" t="s">
        <v>16</v>
      </c>
      <c r="C4" s="94" t="n">
        <f aca="false">SUM(D4:J4)</f>
        <v>1510000</v>
      </c>
      <c r="D4" s="95" t="n">
        <v>200000</v>
      </c>
      <c r="E4" s="96" t="n">
        <v>320000</v>
      </c>
      <c r="F4" s="96" t="n">
        <v>220000</v>
      </c>
      <c r="G4" s="96" t="n">
        <v>140000</v>
      </c>
      <c r="H4" s="96" t="n">
        <v>250000</v>
      </c>
      <c r="I4" s="96" t="n">
        <v>200000</v>
      </c>
      <c r="J4" s="96" t="n">
        <v>180000</v>
      </c>
      <c r="K4" s="96" t="n">
        <v>220000</v>
      </c>
      <c r="L4" s="96" t="n">
        <v>150000</v>
      </c>
      <c r="M4" s="96" t="n">
        <v>120000</v>
      </c>
      <c r="N4" s="96" t="n">
        <v>220000</v>
      </c>
      <c r="O4" s="97" t="n">
        <v>180000</v>
      </c>
      <c r="P4" s="98" t="n">
        <f aca="false">SUM(D4:O4)</f>
        <v>2400000</v>
      </c>
    </row>
    <row r="5" customFormat="false" ht="45" hidden="false" customHeight="true" outlineLevel="0" collapsed="false">
      <c r="A5" s="99" t="s">
        <v>88</v>
      </c>
      <c r="B5" s="100"/>
      <c r="C5" s="94" t="n">
        <f aca="false">SUM(D5:O5)</f>
        <v>1269627.79</v>
      </c>
      <c r="D5" s="101" t="n">
        <v>101363.72</v>
      </c>
      <c r="E5" s="102" t="n">
        <v>263199.78</v>
      </c>
      <c r="F5" s="102" t="n">
        <v>130167.47</v>
      </c>
      <c r="G5" s="103" t="n">
        <v>137169.42</v>
      </c>
      <c r="H5" s="102" t="n">
        <v>260451.19</v>
      </c>
      <c r="I5" s="102" t="n">
        <v>133835.18</v>
      </c>
      <c r="J5" s="102" t="n">
        <v>243441.03</v>
      </c>
      <c r="K5" s="102"/>
      <c r="L5" s="102"/>
      <c r="M5" s="102"/>
      <c r="N5" s="102"/>
      <c r="O5" s="104"/>
      <c r="P5" s="98" t="n">
        <f aca="false">SUM(D5:O5)</f>
        <v>1269627.79</v>
      </c>
    </row>
    <row r="6" customFormat="false" ht="45" hidden="false" customHeight="true" outlineLevel="0" collapsed="false">
      <c r="A6" s="99" t="s">
        <v>87</v>
      </c>
      <c r="B6" s="100" t="s">
        <v>17</v>
      </c>
      <c r="C6" s="94" t="n">
        <f aca="false">SUM(D6:J6)</f>
        <v>200000</v>
      </c>
      <c r="D6" s="105" t="n">
        <v>20000</v>
      </c>
      <c r="E6" s="106" t="n">
        <v>30000</v>
      </c>
      <c r="F6" s="106" t="n">
        <v>30000</v>
      </c>
      <c r="G6" s="106" t="n">
        <v>30000</v>
      </c>
      <c r="H6" s="106" t="n">
        <v>30000</v>
      </c>
      <c r="I6" s="106" t="n">
        <v>30000</v>
      </c>
      <c r="J6" s="106" t="n">
        <v>30000</v>
      </c>
      <c r="K6" s="106" t="n">
        <v>30000</v>
      </c>
      <c r="L6" s="106" t="n">
        <v>20000</v>
      </c>
      <c r="M6" s="106" t="n">
        <v>20000</v>
      </c>
      <c r="N6" s="106" t="n">
        <v>30000</v>
      </c>
      <c r="O6" s="107" t="n">
        <v>20000</v>
      </c>
      <c r="P6" s="98" t="n">
        <f aca="false">SUM(D6:O6)</f>
        <v>320000</v>
      </c>
    </row>
    <row r="7" customFormat="false" ht="45" hidden="false" customHeight="true" outlineLevel="0" collapsed="false">
      <c r="A7" s="99" t="s">
        <v>88</v>
      </c>
      <c r="B7" s="100"/>
      <c r="C7" s="94" t="n">
        <f aca="false">SUM(D7:O7)</f>
        <v>104316.21</v>
      </c>
      <c r="D7" s="101" t="n">
        <v>2543</v>
      </c>
      <c r="E7" s="102" t="n">
        <v>12128</v>
      </c>
      <c r="F7" s="102" t="n">
        <v>56198.71</v>
      </c>
      <c r="G7" s="102" t="n">
        <v>382.5</v>
      </c>
      <c r="H7" s="102" t="n">
        <v>23230</v>
      </c>
      <c r="I7" s="102" t="n">
        <v>3570</v>
      </c>
      <c r="J7" s="102" t="n">
        <v>6264</v>
      </c>
      <c r="K7" s="102"/>
      <c r="L7" s="102"/>
      <c r="M7" s="102"/>
      <c r="N7" s="102"/>
      <c r="O7" s="104"/>
      <c r="P7" s="98" t="n">
        <f aca="false">SUM(D7:O7)</f>
        <v>104316.21</v>
      </c>
    </row>
    <row r="8" customFormat="false" ht="45" hidden="false" customHeight="true" outlineLevel="0" collapsed="false">
      <c r="A8" s="99" t="s">
        <v>87</v>
      </c>
      <c r="B8" s="100" t="s">
        <v>89</v>
      </c>
      <c r="C8" s="94" t="n">
        <f aca="false">SUM(D8:J8)</f>
        <v>80000</v>
      </c>
      <c r="D8" s="108" t="n">
        <v>5000</v>
      </c>
      <c r="E8" s="108" t="n">
        <v>5000</v>
      </c>
      <c r="F8" s="108" t="n">
        <v>20000</v>
      </c>
      <c r="G8" s="108" t="n">
        <v>10000</v>
      </c>
      <c r="H8" s="108" t="n">
        <v>10000</v>
      </c>
      <c r="I8" s="108" t="n">
        <v>10000</v>
      </c>
      <c r="J8" s="108" t="n">
        <v>20000</v>
      </c>
      <c r="K8" s="108" t="n">
        <v>10000</v>
      </c>
      <c r="L8" s="108" t="n">
        <v>5000</v>
      </c>
      <c r="M8" s="108" t="n">
        <v>5000</v>
      </c>
      <c r="N8" s="108" t="n">
        <v>10000</v>
      </c>
      <c r="O8" s="108" t="n">
        <v>10000</v>
      </c>
      <c r="P8" s="98" t="n">
        <f aca="false">SUM(D8:O8)</f>
        <v>120000</v>
      </c>
    </row>
    <row r="9" customFormat="false" ht="45" hidden="false" customHeight="true" outlineLevel="0" collapsed="false">
      <c r="A9" s="99" t="s">
        <v>88</v>
      </c>
      <c r="B9" s="100"/>
      <c r="C9" s="94" t="n">
        <f aca="false">SUM(D9:O9)</f>
        <v>0</v>
      </c>
      <c r="D9" s="101" t="n">
        <v>0</v>
      </c>
      <c r="E9" s="102" t="n">
        <v>0</v>
      </c>
      <c r="F9" s="102" t="n">
        <v>0</v>
      </c>
      <c r="G9" s="102" t="n">
        <v>0</v>
      </c>
      <c r="H9" s="102" t="n">
        <v>0</v>
      </c>
      <c r="I9" s="102" t="n">
        <v>0</v>
      </c>
      <c r="J9" s="102" t="n">
        <v>0</v>
      </c>
      <c r="K9" s="102"/>
      <c r="L9" s="102"/>
      <c r="M9" s="102"/>
      <c r="N9" s="102"/>
      <c r="O9" s="104"/>
      <c r="P9" s="98" t="n">
        <f aca="false">SUM(D9:O9)</f>
        <v>0</v>
      </c>
    </row>
    <row r="10" customFormat="false" ht="45" hidden="false" customHeight="true" outlineLevel="0" collapsed="false">
      <c r="A10" s="99" t="s">
        <v>87</v>
      </c>
      <c r="B10" s="100" t="s">
        <v>90</v>
      </c>
      <c r="C10" s="94" t="n">
        <f aca="false">SUM(D10:J10)</f>
        <v>650000</v>
      </c>
      <c r="D10" s="105" t="n">
        <v>250000</v>
      </c>
      <c r="E10" s="106" t="n">
        <v>240000</v>
      </c>
      <c r="F10" s="106" t="n">
        <v>40000</v>
      </c>
      <c r="G10" s="106" t="n">
        <v>20000</v>
      </c>
      <c r="H10" s="106" t="n">
        <v>40000</v>
      </c>
      <c r="I10" s="106" t="n">
        <v>40000</v>
      </c>
      <c r="J10" s="106" t="n">
        <v>20000</v>
      </c>
      <c r="K10" s="106" t="n">
        <v>10000</v>
      </c>
      <c r="L10" s="106" t="n">
        <v>10000</v>
      </c>
      <c r="M10" s="106" t="n">
        <v>10000</v>
      </c>
      <c r="N10" s="106" t="n">
        <v>10000</v>
      </c>
      <c r="O10" s="107" t="n">
        <v>10000</v>
      </c>
      <c r="P10" s="98" t="n">
        <f aca="false">SUM(D10:O10)</f>
        <v>700000</v>
      </c>
    </row>
    <row r="11" customFormat="false" ht="45" hidden="false" customHeight="true" outlineLevel="0" collapsed="false">
      <c r="A11" s="99" t="s">
        <v>88</v>
      </c>
      <c r="B11" s="100"/>
      <c r="C11" s="94" t="n">
        <f aca="false">SUM(D11:O11)</f>
        <v>471357</v>
      </c>
      <c r="D11" s="101" t="n">
        <v>241357</v>
      </c>
      <c r="E11" s="102" t="n">
        <v>0</v>
      </c>
      <c r="F11" s="102" t="n">
        <v>230000</v>
      </c>
      <c r="G11" s="102" t="n">
        <v>0</v>
      </c>
      <c r="H11" s="102" t="n">
        <v>0</v>
      </c>
      <c r="I11" s="102" t="n">
        <v>0</v>
      </c>
      <c r="J11" s="102" t="n">
        <v>0</v>
      </c>
      <c r="K11" s="102"/>
      <c r="L11" s="102"/>
      <c r="M11" s="102"/>
      <c r="N11" s="102"/>
      <c r="O11" s="104"/>
      <c r="P11" s="98" t="n">
        <f aca="false">SUM(D11:O11)</f>
        <v>471357</v>
      </c>
    </row>
    <row r="12" customFormat="false" ht="45" hidden="false" customHeight="true" outlineLevel="0" collapsed="false">
      <c r="A12" s="99" t="s">
        <v>87</v>
      </c>
      <c r="B12" s="100" t="s">
        <v>91</v>
      </c>
      <c r="C12" s="94" t="n">
        <f aca="false">SUM(D12:J12)</f>
        <v>210000</v>
      </c>
      <c r="D12" s="105" t="n">
        <v>30000</v>
      </c>
      <c r="E12" s="106" t="n">
        <v>30000</v>
      </c>
      <c r="F12" s="106" t="n">
        <v>30000</v>
      </c>
      <c r="G12" s="106" t="n">
        <v>30000</v>
      </c>
      <c r="H12" s="106" t="n">
        <v>30000</v>
      </c>
      <c r="I12" s="106" t="n">
        <v>30000</v>
      </c>
      <c r="J12" s="106" t="n">
        <v>30000</v>
      </c>
      <c r="K12" s="106" t="n">
        <v>30000</v>
      </c>
      <c r="L12" s="106" t="n">
        <v>30000</v>
      </c>
      <c r="M12" s="106" t="n">
        <v>30000</v>
      </c>
      <c r="N12" s="106" t="n">
        <v>30000</v>
      </c>
      <c r="O12" s="107" t="n">
        <v>30000</v>
      </c>
      <c r="P12" s="98" t="n">
        <f aca="false">SUM(D12:O12)</f>
        <v>360000</v>
      </c>
    </row>
    <row r="13" customFormat="false" ht="45" hidden="false" customHeight="true" outlineLevel="0" collapsed="false">
      <c r="A13" s="99" t="s">
        <v>88</v>
      </c>
      <c r="B13" s="100"/>
      <c r="C13" s="94" t="n">
        <f aca="false">SUM(D13:O13)</f>
        <v>297850</v>
      </c>
      <c r="D13" s="101" t="n">
        <v>57750</v>
      </c>
      <c r="E13" s="102" t="n">
        <v>24500</v>
      </c>
      <c r="F13" s="102" t="n">
        <v>93000</v>
      </c>
      <c r="G13" s="102" t="n">
        <v>51100</v>
      </c>
      <c r="H13" s="102" t="n">
        <v>0</v>
      </c>
      <c r="I13" s="102" t="n">
        <v>71500</v>
      </c>
      <c r="J13" s="102" t="n">
        <v>0</v>
      </c>
      <c r="K13" s="102"/>
      <c r="L13" s="102"/>
      <c r="M13" s="102"/>
      <c r="N13" s="102"/>
      <c r="O13" s="104"/>
      <c r="P13" s="98" t="n">
        <f aca="false">SUM(D13:O13)</f>
        <v>297850</v>
      </c>
    </row>
    <row r="14" customFormat="false" ht="45" hidden="false" customHeight="true" outlineLevel="0" collapsed="false">
      <c r="A14" s="99" t="s">
        <v>87</v>
      </c>
      <c r="B14" s="100" t="s">
        <v>92</v>
      </c>
      <c r="C14" s="94" t="n">
        <f aca="false">SUM(D14:J14)</f>
        <v>1090000</v>
      </c>
      <c r="D14" s="105" t="n">
        <v>80000</v>
      </c>
      <c r="E14" s="106" t="n">
        <v>280000</v>
      </c>
      <c r="F14" s="106" t="n">
        <v>100000</v>
      </c>
      <c r="G14" s="106" t="n">
        <v>220000</v>
      </c>
      <c r="H14" s="106" t="n">
        <v>250000</v>
      </c>
      <c r="I14" s="106" t="n">
        <v>90000</v>
      </c>
      <c r="J14" s="106" t="n">
        <v>70000</v>
      </c>
      <c r="K14" s="106" t="n">
        <v>250000</v>
      </c>
      <c r="L14" s="106" t="n">
        <v>40000</v>
      </c>
      <c r="M14" s="106" t="n">
        <v>60000</v>
      </c>
      <c r="N14" s="106" t="n">
        <v>200000</v>
      </c>
      <c r="O14" s="107" t="n">
        <v>60000</v>
      </c>
      <c r="P14" s="98" t="n">
        <f aca="false">SUM(D14:O14)</f>
        <v>1700000</v>
      </c>
    </row>
    <row r="15" customFormat="false" ht="45" hidden="false" customHeight="true" outlineLevel="0" collapsed="false">
      <c r="A15" s="99" t="s">
        <v>88</v>
      </c>
      <c r="B15" s="100"/>
      <c r="C15" s="94" t="n">
        <f aca="false">SUM(D15:O15)</f>
        <v>902666.7</v>
      </c>
      <c r="D15" s="101" t="n">
        <v>72933.34</v>
      </c>
      <c r="E15" s="102" t="n">
        <v>272783.34</v>
      </c>
      <c r="F15" s="102" t="n">
        <v>66833.33</v>
      </c>
      <c r="G15" s="102" t="n">
        <v>46333.34</v>
      </c>
      <c r="H15" s="102" t="n">
        <v>264975.01</v>
      </c>
      <c r="I15" s="102" t="n">
        <v>61666.67</v>
      </c>
      <c r="J15" s="102" t="n">
        <v>117141.67</v>
      </c>
      <c r="K15" s="102"/>
      <c r="L15" s="102"/>
      <c r="M15" s="102"/>
      <c r="N15" s="102"/>
      <c r="O15" s="104"/>
      <c r="P15" s="98" t="n">
        <f aca="false">SUM(D15:O15)</f>
        <v>902666.7</v>
      </c>
    </row>
    <row r="16" customFormat="false" ht="45" hidden="false" customHeight="true" outlineLevel="0" collapsed="false">
      <c r="A16" s="99" t="s">
        <v>87</v>
      </c>
      <c r="B16" s="100" t="s">
        <v>93</v>
      </c>
      <c r="C16" s="94" t="n">
        <f aca="false">SUM(D16:J16)</f>
        <v>170000</v>
      </c>
      <c r="D16" s="105" t="n">
        <v>20000</v>
      </c>
      <c r="E16" s="105" t="n">
        <v>30000</v>
      </c>
      <c r="F16" s="105" t="n">
        <v>30000</v>
      </c>
      <c r="G16" s="105" t="n">
        <v>20000</v>
      </c>
      <c r="H16" s="105" t="n">
        <v>20000</v>
      </c>
      <c r="I16" s="105" t="n">
        <v>30000</v>
      </c>
      <c r="J16" s="105" t="n">
        <v>20000</v>
      </c>
      <c r="K16" s="105" t="n">
        <v>30000</v>
      </c>
      <c r="L16" s="105" t="n">
        <v>20000</v>
      </c>
      <c r="M16" s="105" t="n">
        <v>20000</v>
      </c>
      <c r="N16" s="105" t="n">
        <v>30000</v>
      </c>
      <c r="O16" s="105" t="n">
        <v>30000</v>
      </c>
      <c r="P16" s="98" t="n">
        <f aca="false">SUM(D16:O16)</f>
        <v>300000</v>
      </c>
    </row>
    <row r="17" customFormat="false" ht="45" hidden="false" customHeight="true" outlineLevel="0" collapsed="false">
      <c r="A17" s="99" t="s">
        <v>88</v>
      </c>
      <c r="B17" s="100"/>
      <c r="C17" s="94" t="n">
        <f aca="false">SUM(D17:O17)</f>
        <v>167290</v>
      </c>
      <c r="D17" s="101" t="n">
        <v>28050</v>
      </c>
      <c r="E17" s="102" t="n">
        <v>11100</v>
      </c>
      <c r="F17" s="102" t="n">
        <v>29765</v>
      </c>
      <c r="G17" s="102" t="n">
        <v>19950</v>
      </c>
      <c r="H17" s="102" t="n">
        <v>16440</v>
      </c>
      <c r="I17" s="102" t="n">
        <v>48035</v>
      </c>
      <c r="J17" s="102" t="n">
        <v>13950</v>
      </c>
      <c r="K17" s="102"/>
      <c r="L17" s="102"/>
      <c r="M17" s="102"/>
      <c r="N17" s="102"/>
      <c r="O17" s="104"/>
      <c r="P17" s="98" t="n">
        <f aca="false">SUM(D17:O17)</f>
        <v>167290</v>
      </c>
    </row>
    <row r="18" customFormat="false" ht="45" hidden="false" customHeight="true" outlineLevel="0" collapsed="false">
      <c r="A18" s="99" t="s">
        <v>87</v>
      </c>
      <c r="B18" s="100" t="s">
        <v>22</v>
      </c>
      <c r="C18" s="94" t="n">
        <f aca="false">SUM(D18:J18)</f>
        <v>60000</v>
      </c>
      <c r="D18" s="105" t="n">
        <v>5000</v>
      </c>
      <c r="E18" s="106" t="n">
        <v>10000</v>
      </c>
      <c r="F18" s="106" t="n">
        <v>10000</v>
      </c>
      <c r="G18" s="106" t="n">
        <v>5000</v>
      </c>
      <c r="H18" s="106" t="n">
        <v>10000</v>
      </c>
      <c r="I18" s="106" t="n">
        <v>10000</v>
      </c>
      <c r="J18" s="106" t="n">
        <v>10000</v>
      </c>
      <c r="K18" s="106" t="n">
        <v>10000</v>
      </c>
      <c r="L18" s="106" t="n">
        <v>5000</v>
      </c>
      <c r="M18" s="106" t="n">
        <v>5000</v>
      </c>
      <c r="N18" s="106" t="n">
        <v>10000</v>
      </c>
      <c r="O18" s="107" t="n">
        <v>10000</v>
      </c>
      <c r="P18" s="98" t="n">
        <f aca="false">SUM(D18:O18)</f>
        <v>100000</v>
      </c>
    </row>
    <row r="19" customFormat="false" ht="45" hidden="false" customHeight="true" outlineLevel="0" collapsed="false">
      <c r="A19" s="99" t="s">
        <v>88</v>
      </c>
      <c r="B19" s="100"/>
      <c r="C19" s="94" t="n">
        <f aca="false">SUM(D19:O19)</f>
        <v>24750</v>
      </c>
      <c r="D19" s="101" t="n">
        <v>0</v>
      </c>
      <c r="E19" s="102" t="n">
        <v>0</v>
      </c>
      <c r="F19" s="102" t="n">
        <v>0</v>
      </c>
      <c r="G19" s="102" t="n">
        <v>0</v>
      </c>
      <c r="H19" s="102" t="n">
        <v>24750</v>
      </c>
      <c r="I19" s="102" t="n">
        <v>0</v>
      </c>
      <c r="J19" s="102" t="n">
        <v>0</v>
      </c>
      <c r="K19" s="102"/>
      <c r="L19" s="102"/>
      <c r="M19" s="102"/>
      <c r="N19" s="102"/>
      <c r="O19" s="104"/>
      <c r="P19" s="98" t="n">
        <f aca="false">SUM(D19:O19)</f>
        <v>24750</v>
      </c>
    </row>
    <row r="20" customFormat="false" ht="45" hidden="false" customHeight="true" outlineLevel="0" collapsed="false">
      <c r="A20" s="99" t="s">
        <v>87</v>
      </c>
      <c r="B20" s="100" t="s">
        <v>24</v>
      </c>
      <c r="C20" s="94" t="n">
        <f aca="false">SUM(D20:J20)</f>
        <v>210000</v>
      </c>
      <c r="D20" s="105" t="n">
        <v>30000</v>
      </c>
      <c r="E20" s="105" t="n">
        <v>30000</v>
      </c>
      <c r="F20" s="105" t="n">
        <v>30000</v>
      </c>
      <c r="G20" s="105" t="n">
        <v>30000</v>
      </c>
      <c r="H20" s="105" t="n">
        <v>30000</v>
      </c>
      <c r="I20" s="105" t="n">
        <v>30000</v>
      </c>
      <c r="J20" s="105" t="n">
        <v>30000</v>
      </c>
      <c r="K20" s="105" t="n">
        <v>30000</v>
      </c>
      <c r="L20" s="105" t="n">
        <v>30000</v>
      </c>
      <c r="M20" s="105" t="n">
        <v>30000</v>
      </c>
      <c r="N20" s="105" t="n">
        <v>30000</v>
      </c>
      <c r="O20" s="105" t="n">
        <v>30000</v>
      </c>
      <c r="P20" s="98" t="n">
        <f aca="false">SUM(D20:O20)</f>
        <v>360000</v>
      </c>
    </row>
    <row r="21" customFormat="false" ht="45" hidden="false" customHeight="true" outlineLevel="0" collapsed="false">
      <c r="A21" s="99" t="s">
        <v>88</v>
      </c>
      <c r="B21" s="100"/>
      <c r="C21" s="94" t="n">
        <f aca="false">SUM(D21:O21)</f>
        <v>343398.77</v>
      </c>
      <c r="D21" s="101" t="n">
        <v>23564.5</v>
      </c>
      <c r="E21" s="102" t="n">
        <v>27333.5</v>
      </c>
      <c r="F21" s="102" t="n">
        <v>40638.78</v>
      </c>
      <c r="G21" s="103" t="n">
        <v>119041.4</v>
      </c>
      <c r="H21" s="102" t="n">
        <v>33596.03</v>
      </c>
      <c r="I21" s="102" t="n">
        <v>81396.4</v>
      </c>
      <c r="J21" s="102" t="n">
        <v>17828.16</v>
      </c>
      <c r="K21" s="102"/>
      <c r="L21" s="102"/>
      <c r="M21" s="102"/>
      <c r="N21" s="102"/>
      <c r="O21" s="104"/>
      <c r="P21" s="98" t="n">
        <f aca="false">SUM(D21:O21)</f>
        <v>343398.77</v>
      </c>
    </row>
    <row r="22" customFormat="false" ht="45" hidden="false" customHeight="true" outlineLevel="0" collapsed="false">
      <c r="A22" s="99" t="s">
        <v>87</v>
      </c>
      <c r="B22" s="100" t="s">
        <v>94</v>
      </c>
      <c r="C22" s="94" t="n">
        <f aca="false">SUM(D22:J22)</f>
        <v>700000</v>
      </c>
      <c r="D22" s="105" t="n">
        <v>100000</v>
      </c>
      <c r="E22" s="105" t="n">
        <v>100000</v>
      </c>
      <c r="F22" s="105" t="n">
        <v>100000</v>
      </c>
      <c r="G22" s="105" t="n">
        <v>100000</v>
      </c>
      <c r="H22" s="105" t="n">
        <v>100000</v>
      </c>
      <c r="I22" s="105" t="n">
        <v>100000</v>
      </c>
      <c r="J22" s="105" t="n">
        <v>100000</v>
      </c>
      <c r="K22" s="105" t="n">
        <v>100000</v>
      </c>
      <c r="L22" s="105" t="n">
        <v>100000</v>
      </c>
      <c r="M22" s="105" t="n">
        <v>100000</v>
      </c>
      <c r="N22" s="105" t="n">
        <v>100000</v>
      </c>
      <c r="O22" s="105" t="n">
        <v>100000</v>
      </c>
      <c r="P22" s="98" t="n">
        <f aca="false">SUM(D22:O22)</f>
        <v>1200000</v>
      </c>
    </row>
    <row r="23" customFormat="false" ht="45" hidden="false" customHeight="true" outlineLevel="0" collapsed="false">
      <c r="A23" s="99" t="s">
        <v>88</v>
      </c>
      <c r="B23" s="100"/>
      <c r="C23" s="94" t="n">
        <f aca="false">SUM(D23:O23)</f>
        <v>581762.91</v>
      </c>
      <c r="D23" s="101" t="n">
        <v>63684.89</v>
      </c>
      <c r="E23" s="102" t="n">
        <v>87919.92</v>
      </c>
      <c r="F23" s="102" t="n">
        <v>101434.03</v>
      </c>
      <c r="G23" s="103" t="n">
        <v>192582.79</v>
      </c>
      <c r="H23" s="102" t="n">
        <v>55582.59</v>
      </c>
      <c r="I23" s="102" t="n">
        <v>10118.1</v>
      </c>
      <c r="J23" s="102" t="n">
        <v>70440.59</v>
      </c>
      <c r="K23" s="102"/>
      <c r="L23" s="102"/>
      <c r="M23" s="102"/>
      <c r="N23" s="102"/>
      <c r="O23" s="104"/>
      <c r="P23" s="98" t="n">
        <f aca="false">SUM(D23:O23)</f>
        <v>581762.91</v>
      </c>
    </row>
    <row r="24" customFormat="false" ht="45" hidden="false" customHeight="true" outlineLevel="0" collapsed="false">
      <c r="A24" s="99" t="s">
        <v>87</v>
      </c>
      <c r="B24" s="100" t="s">
        <v>95</v>
      </c>
      <c r="C24" s="94" t="n">
        <f aca="false">SUM(D24:J24)</f>
        <v>45000</v>
      </c>
      <c r="D24" s="105" t="n">
        <v>5000</v>
      </c>
      <c r="E24" s="106" t="n">
        <v>5000</v>
      </c>
      <c r="F24" s="106" t="n">
        <v>5000</v>
      </c>
      <c r="G24" s="109" t="n">
        <v>5000</v>
      </c>
      <c r="H24" s="106" t="n">
        <v>5000</v>
      </c>
      <c r="I24" s="106" t="n">
        <v>10000</v>
      </c>
      <c r="J24" s="106" t="n">
        <v>10000</v>
      </c>
      <c r="K24" s="106" t="n">
        <v>10000</v>
      </c>
      <c r="L24" s="106" t="n">
        <v>5000</v>
      </c>
      <c r="M24" s="106" t="n">
        <v>5000</v>
      </c>
      <c r="N24" s="106" t="n">
        <v>10000</v>
      </c>
      <c r="O24" s="107" t="n">
        <v>5000</v>
      </c>
      <c r="P24" s="98" t="n">
        <f aca="false">SUM(D24:O24)</f>
        <v>80000</v>
      </c>
    </row>
    <row r="25" customFormat="false" ht="45" hidden="false" customHeight="true" outlineLevel="0" collapsed="false">
      <c r="A25" s="99" t="s">
        <v>88</v>
      </c>
      <c r="B25" s="100"/>
      <c r="C25" s="94" t="n">
        <f aca="false">SUM(D25:O25)</f>
        <v>93235</v>
      </c>
      <c r="D25" s="101" t="n">
        <v>17500</v>
      </c>
      <c r="E25" s="102" t="n">
        <v>3500</v>
      </c>
      <c r="F25" s="102" t="n">
        <v>40035</v>
      </c>
      <c r="G25" s="103" t="n">
        <v>19000</v>
      </c>
      <c r="H25" s="102" t="n">
        <v>5000</v>
      </c>
      <c r="I25" s="102" t="n">
        <v>2000</v>
      </c>
      <c r="J25" s="102" t="n">
        <v>6200</v>
      </c>
      <c r="K25" s="102"/>
      <c r="L25" s="102"/>
      <c r="M25" s="102"/>
      <c r="N25" s="102"/>
      <c r="O25" s="104"/>
      <c r="P25" s="98" t="n">
        <f aca="false">SUM(D25:O25)</f>
        <v>93235</v>
      </c>
    </row>
    <row r="26" customFormat="false" ht="45" hidden="false" customHeight="true" outlineLevel="0" collapsed="false">
      <c r="A26" s="99" t="s">
        <v>87</v>
      </c>
      <c r="B26" s="100" t="s">
        <v>96</v>
      </c>
      <c r="C26" s="94" t="n">
        <f aca="false">SUM(D26:J26)</f>
        <v>1060000</v>
      </c>
      <c r="D26" s="105" t="n">
        <v>140000</v>
      </c>
      <c r="E26" s="106" t="n">
        <v>200000</v>
      </c>
      <c r="F26" s="106" t="n">
        <v>140000</v>
      </c>
      <c r="G26" s="109" t="n">
        <v>180000</v>
      </c>
      <c r="H26" s="106" t="n">
        <v>140000</v>
      </c>
      <c r="I26" s="106" t="n">
        <v>100000</v>
      </c>
      <c r="J26" s="106" t="n">
        <v>160000</v>
      </c>
      <c r="K26" s="106" t="n">
        <v>150000</v>
      </c>
      <c r="L26" s="106" t="n">
        <v>60000</v>
      </c>
      <c r="M26" s="106" t="n">
        <v>110000</v>
      </c>
      <c r="N26" s="106" t="n">
        <v>120000</v>
      </c>
      <c r="O26" s="107" t="n">
        <v>200000</v>
      </c>
      <c r="P26" s="98" t="n">
        <f aca="false">SUM(D26:O26)</f>
        <v>1700000</v>
      </c>
    </row>
    <row r="27" customFormat="false" ht="45" hidden="false" customHeight="true" outlineLevel="0" collapsed="false">
      <c r="A27" s="99" t="s">
        <v>88</v>
      </c>
      <c r="B27" s="100"/>
      <c r="C27" s="94" t="n">
        <f aca="false">SUM(D27:O27)</f>
        <v>884172.84</v>
      </c>
      <c r="D27" s="101" t="n">
        <v>68225.15</v>
      </c>
      <c r="E27" s="102" t="n">
        <v>116981.69</v>
      </c>
      <c r="F27" s="102" t="n">
        <v>109342.79</v>
      </c>
      <c r="G27" s="103" t="n">
        <v>185077.95</v>
      </c>
      <c r="H27" s="102" t="n">
        <v>109995.09</v>
      </c>
      <c r="I27" s="102" t="n">
        <v>217238.23</v>
      </c>
      <c r="J27" s="102" t="n">
        <v>77311.94</v>
      </c>
      <c r="K27" s="102"/>
      <c r="L27" s="102"/>
      <c r="M27" s="102"/>
      <c r="N27" s="102"/>
      <c r="O27" s="104"/>
      <c r="P27" s="98" t="n">
        <f aca="false">SUM(D27:O27)</f>
        <v>884172.84</v>
      </c>
    </row>
    <row r="28" customFormat="false" ht="45" hidden="false" customHeight="true" outlineLevel="0" collapsed="false">
      <c r="A28" s="99" t="s">
        <v>87</v>
      </c>
      <c r="B28" s="100" t="s">
        <v>97</v>
      </c>
      <c r="C28" s="94" t="n">
        <f aca="false">SUM(D28:J28)</f>
        <v>35000</v>
      </c>
      <c r="D28" s="105" t="n">
        <v>5000</v>
      </c>
      <c r="E28" s="106" t="n">
        <v>5000</v>
      </c>
      <c r="F28" s="106" t="n">
        <v>5000</v>
      </c>
      <c r="G28" s="109" t="n">
        <v>5000</v>
      </c>
      <c r="H28" s="106" t="n">
        <v>5000</v>
      </c>
      <c r="I28" s="106" t="n">
        <v>5000</v>
      </c>
      <c r="J28" s="106" t="n">
        <v>5000</v>
      </c>
      <c r="K28" s="106" t="n">
        <v>5000</v>
      </c>
      <c r="L28" s="106" t="n">
        <v>5000</v>
      </c>
      <c r="M28" s="106" t="n">
        <v>5000</v>
      </c>
      <c r="N28" s="106" t="n">
        <v>5000</v>
      </c>
      <c r="O28" s="107" t="n">
        <v>5000</v>
      </c>
      <c r="P28" s="98" t="n">
        <f aca="false">SUM(D28:O28)</f>
        <v>60000</v>
      </c>
    </row>
    <row r="29" customFormat="false" ht="45" hidden="false" customHeight="true" outlineLevel="0" collapsed="false">
      <c r="A29" s="99" t="s">
        <v>88</v>
      </c>
      <c r="B29" s="100"/>
      <c r="C29" s="94" t="n">
        <f aca="false">SUM(D29:O29)</f>
        <v>43250</v>
      </c>
      <c r="D29" s="101" t="n">
        <v>22450</v>
      </c>
      <c r="E29" s="102" t="n">
        <v>1300</v>
      </c>
      <c r="F29" s="102" t="n">
        <v>2000</v>
      </c>
      <c r="G29" s="103" t="n">
        <v>12500</v>
      </c>
      <c r="H29" s="102" t="n">
        <v>0</v>
      </c>
      <c r="I29" s="102" t="n">
        <v>5000</v>
      </c>
      <c r="J29" s="102" t="n">
        <v>0</v>
      </c>
      <c r="K29" s="102"/>
      <c r="L29" s="102"/>
      <c r="M29" s="102"/>
      <c r="N29" s="102"/>
      <c r="O29" s="104"/>
      <c r="P29" s="98" t="n">
        <f aca="false">SUM(D29:O29)</f>
        <v>43250</v>
      </c>
    </row>
    <row r="30" customFormat="false" ht="45" hidden="false" customHeight="true" outlineLevel="0" collapsed="false">
      <c r="A30" s="99" t="s">
        <v>87</v>
      </c>
      <c r="B30" s="100" t="s">
        <v>98</v>
      </c>
      <c r="C30" s="94" t="n">
        <f aca="false">SUM(D30:J30)</f>
        <v>280000</v>
      </c>
      <c r="D30" s="105" t="n">
        <v>40000</v>
      </c>
      <c r="E30" s="106" t="n">
        <v>40000</v>
      </c>
      <c r="F30" s="106" t="n">
        <v>40000</v>
      </c>
      <c r="G30" s="106" t="n">
        <v>40000</v>
      </c>
      <c r="H30" s="106" t="n">
        <v>40000</v>
      </c>
      <c r="I30" s="106" t="n">
        <v>40000</v>
      </c>
      <c r="J30" s="106" t="n">
        <v>40000</v>
      </c>
      <c r="K30" s="106" t="n">
        <v>40000</v>
      </c>
      <c r="L30" s="106" t="n">
        <v>30000</v>
      </c>
      <c r="M30" s="106" t="n">
        <v>40000</v>
      </c>
      <c r="N30" s="106" t="n">
        <v>40000</v>
      </c>
      <c r="O30" s="107" t="n">
        <v>40000</v>
      </c>
      <c r="P30" s="98" t="n">
        <f aca="false">SUM(D30:O30)</f>
        <v>470000</v>
      </c>
    </row>
    <row r="31" customFormat="false" ht="45" hidden="false" customHeight="true" outlineLevel="0" collapsed="false">
      <c r="A31" s="99" t="s">
        <v>88</v>
      </c>
      <c r="B31" s="100"/>
      <c r="C31" s="94" t="n">
        <f aca="false">SUM(D31:O31)</f>
        <v>808353.02</v>
      </c>
      <c r="D31" s="101" t="n">
        <v>121981.11</v>
      </c>
      <c r="E31" s="102" t="n">
        <v>66771.89</v>
      </c>
      <c r="F31" s="102" t="n">
        <v>58109.08</v>
      </c>
      <c r="G31" s="103" t="n">
        <v>307052.64</v>
      </c>
      <c r="H31" s="102" t="n">
        <v>87619.97</v>
      </c>
      <c r="I31" s="102" t="n">
        <v>105879.88</v>
      </c>
      <c r="J31" s="102" t="n">
        <v>60938.45</v>
      </c>
      <c r="K31" s="102"/>
      <c r="L31" s="102"/>
      <c r="M31" s="102"/>
      <c r="N31" s="102"/>
      <c r="O31" s="104"/>
      <c r="P31" s="98" t="n">
        <f aca="false">SUM(D31:O31)</f>
        <v>808353.02</v>
      </c>
    </row>
    <row r="32" customFormat="false" ht="45" hidden="false" customHeight="true" outlineLevel="0" collapsed="false">
      <c r="A32" s="99" t="s">
        <v>87</v>
      </c>
      <c r="B32" s="100" t="s">
        <v>29</v>
      </c>
      <c r="C32" s="94" t="n">
        <f aca="false">SUM(D32:J32)</f>
        <v>1875000</v>
      </c>
      <c r="D32" s="105" t="n">
        <v>250000</v>
      </c>
      <c r="E32" s="106" t="n">
        <v>250000</v>
      </c>
      <c r="F32" s="106" t="n">
        <v>275000</v>
      </c>
      <c r="G32" s="106" t="n">
        <v>275000</v>
      </c>
      <c r="H32" s="106" t="n">
        <v>275000</v>
      </c>
      <c r="I32" s="106" t="n">
        <v>275000</v>
      </c>
      <c r="J32" s="106" t="n">
        <v>275000</v>
      </c>
      <c r="K32" s="106" t="n">
        <v>275000</v>
      </c>
      <c r="L32" s="106" t="n">
        <v>200000</v>
      </c>
      <c r="M32" s="106" t="n">
        <v>200000</v>
      </c>
      <c r="N32" s="106" t="n">
        <v>275000</v>
      </c>
      <c r="O32" s="107" t="n">
        <v>275000</v>
      </c>
      <c r="P32" s="98" t="n">
        <f aca="false">SUM(D32:O32)</f>
        <v>3100000</v>
      </c>
    </row>
    <row r="33" customFormat="false" ht="45" hidden="false" customHeight="true" outlineLevel="0" collapsed="false">
      <c r="A33" s="99" t="s">
        <v>88</v>
      </c>
      <c r="B33" s="100"/>
      <c r="C33" s="94" t="n">
        <f aca="false">SUM(D33:O33)</f>
        <v>2575147.01</v>
      </c>
      <c r="D33" s="101" t="n">
        <v>409351.25</v>
      </c>
      <c r="E33" s="102" t="n">
        <v>328088.95</v>
      </c>
      <c r="F33" s="102" t="n">
        <v>205824.55</v>
      </c>
      <c r="G33" s="102" t="n">
        <v>491210.08</v>
      </c>
      <c r="H33" s="102" t="n">
        <v>291489.52</v>
      </c>
      <c r="I33" s="102" t="n">
        <v>318601.01</v>
      </c>
      <c r="J33" s="102" t="n">
        <v>530581.65</v>
      </c>
      <c r="K33" s="102"/>
      <c r="L33" s="102"/>
      <c r="M33" s="102"/>
      <c r="N33" s="102"/>
      <c r="O33" s="104"/>
      <c r="P33" s="98" t="n">
        <f aca="false">SUM(D33:O33)</f>
        <v>2575147.01</v>
      </c>
    </row>
    <row r="34" customFormat="false" ht="45" hidden="false" customHeight="true" outlineLevel="0" collapsed="false">
      <c r="A34" s="99" t="s">
        <v>87</v>
      </c>
      <c r="B34" s="100" t="s">
        <v>99</v>
      </c>
      <c r="C34" s="94" t="n">
        <f aca="false">SUM(D34:J34)</f>
        <v>840000</v>
      </c>
      <c r="D34" s="105" t="n">
        <v>80000</v>
      </c>
      <c r="E34" s="106" t="n">
        <v>120000</v>
      </c>
      <c r="F34" s="106" t="n">
        <v>120000</v>
      </c>
      <c r="G34" s="106" t="n">
        <v>140000</v>
      </c>
      <c r="H34" s="106" t="n">
        <v>120000</v>
      </c>
      <c r="I34" s="106" t="n">
        <v>140000</v>
      </c>
      <c r="J34" s="106" t="n">
        <v>120000</v>
      </c>
      <c r="K34" s="106" t="n">
        <v>150000</v>
      </c>
      <c r="L34" s="106" t="n">
        <v>100000</v>
      </c>
      <c r="M34" s="106" t="n">
        <v>90000</v>
      </c>
      <c r="N34" s="106" t="n">
        <v>140000</v>
      </c>
      <c r="O34" s="107" t="n">
        <v>130000</v>
      </c>
      <c r="P34" s="98" t="n">
        <f aca="false">SUM(D34:O34)</f>
        <v>1450000</v>
      </c>
    </row>
    <row r="35" customFormat="false" ht="45" hidden="false" customHeight="true" outlineLevel="0" collapsed="false">
      <c r="A35" s="99" t="s">
        <v>88</v>
      </c>
      <c r="B35" s="100"/>
      <c r="C35" s="94" t="n">
        <f aca="false">SUM(D35:O35)</f>
        <v>785912.17</v>
      </c>
      <c r="D35" s="101" t="n">
        <v>78368.57</v>
      </c>
      <c r="E35" s="101" t="n">
        <v>120690.92</v>
      </c>
      <c r="F35" s="102" t="n">
        <v>60099.73</v>
      </c>
      <c r="G35" s="102" t="n">
        <v>163226.25</v>
      </c>
      <c r="H35" s="102" t="n">
        <v>181873.17</v>
      </c>
      <c r="I35" s="102" t="n">
        <v>48209.68</v>
      </c>
      <c r="J35" s="102" t="n">
        <v>133443.85</v>
      </c>
      <c r="K35" s="102"/>
      <c r="L35" s="102"/>
      <c r="M35" s="102"/>
      <c r="N35" s="102"/>
      <c r="O35" s="104"/>
      <c r="P35" s="98" t="n">
        <f aca="false">SUM(D35:O35)</f>
        <v>785912.17</v>
      </c>
    </row>
    <row r="36" customFormat="false" ht="45" hidden="false" customHeight="true" outlineLevel="0" collapsed="false">
      <c r="A36" s="99" t="s">
        <v>87</v>
      </c>
      <c r="B36" s="100" t="s">
        <v>30</v>
      </c>
      <c r="C36" s="94" t="n">
        <f aca="false">SUM(D36:J36)</f>
        <v>1490000</v>
      </c>
      <c r="D36" s="105" t="n">
        <v>220000</v>
      </c>
      <c r="E36" s="105" t="n">
        <v>200000</v>
      </c>
      <c r="F36" s="110" t="n">
        <v>230000</v>
      </c>
      <c r="G36" s="110" t="n">
        <v>200000</v>
      </c>
      <c r="H36" s="110" t="n">
        <v>200000</v>
      </c>
      <c r="I36" s="110" t="n">
        <v>220000</v>
      </c>
      <c r="J36" s="110" t="n">
        <v>220000</v>
      </c>
      <c r="K36" s="110" t="n">
        <v>220000</v>
      </c>
      <c r="L36" s="110" t="n">
        <v>200000</v>
      </c>
      <c r="M36" s="110" t="n">
        <v>220000</v>
      </c>
      <c r="N36" s="110" t="n">
        <v>220000</v>
      </c>
      <c r="O36" s="111" t="n">
        <v>250000</v>
      </c>
      <c r="P36" s="98" t="n">
        <f aca="false">SUM(D36:O36)</f>
        <v>2600000</v>
      </c>
    </row>
    <row r="37" customFormat="false" ht="45" hidden="false" customHeight="true" outlineLevel="0" collapsed="false">
      <c r="A37" s="99" t="s">
        <v>88</v>
      </c>
      <c r="B37" s="100"/>
      <c r="C37" s="94" t="n">
        <f aca="false">SUM(D37:O37)</f>
        <v>1431999.4</v>
      </c>
      <c r="D37" s="101" t="n">
        <v>120849.04</v>
      </c>
      <c r="E37" s="101" t="n">
        <v>343098.99</v>
      </c>
      <c r="F37" s="112" t="n">
        <v>169361.14</v>
      </c>
      <c r="G37" s="112" t="n">
        <v>123618.01</v>
      </c>
      <c r="H37" s="112" t="n">
        <v>381127.29</v>
      </c>
      <c r="I37" s="112" t="n">
        <v>166104.71</v>
      </c>
      <c r="J37" s="112" t="n">
        <v>127840.22</v>
      </c>
      <c r="K37" s="112"/>
      <c r="L37" s="112"/>
      <c r="M37" s="112"/>
      <c r="N37" s="112"/>
      <c r="O37" s="113"/>
      <c r="P37" s="98" t="n">
        <f aca="false">SUM(D37:O37)</f>
        <v>1431999.4</v>
      </c>
    </row>
    <row r="38" customFormat="false" ht="45" hidden="false" customHeight="true" outlineLevel="0" collapsed="false">
      <c r="A38" s="99" t="s">
        <v>87</v>
      </c>
      <c r="B38" s="100" t="s">
        <v>100</v>
      </c>
      <c r="C38" s="94" t="n">
        <f aca="false">SUM(D38:J38)</f>
        <v>350000</v>
      </c>
      <c r="D38" s="105" t="n">
        <v>50000</v>
      </c>
      <c r="E38" s="105" t="n">
        <v>50000</v>
      </c>
      <c r="F38" s="105" t="n">
        <v>50000</v>
      </c>
      <c r="G38" s="105" t="n">
        <v>50000</v>
      </c>
      <c r="H38" s="105" t="n">
        <v>50000</v>
      </c>
      <c r="I38" s="105" t="n">
        <v>50000</v>
      </c>
      <c r="J38" s="105" t="n">
        <v>50000</v>
      </c>
      <c r="K38" s="105" t="n">
        <v>50000</v>
      </c>
      <c r="L38" s="105" t="n">
        <v>50000</v>
      </c>
      <c r="M38" s="105" t="n">
        <v>50000</v>
      </c>
      <c r="N38" s="105" t="n">
        <v>50000</v>
      </c>
      <c r="O38" s="105" t="n">
        <v>50000</v>
      </c>
      <c r="P38" s="98" t="n">
        <f aca="false">SUM(D38:O38)</f>
        <v>600000</v>
      </c>
    </row>
    <row r="39" customFormat="false" ht="45" hidden="false" customHeight="true" outlineLevel="0" collapsed="false">
      <c r="A39" s="99" t="s">
        <v>88</v>
      </c>
      <c r="B39" s="100"/>
      <c r="C39" s="94" t="n">
        <f aca="false">SUM(D39:O39)</f>
        <v>446663.85</v>
      </c>
      <c r="D39" s="101" t="n">
        <v>12957.75</v>
      </c>
      <c r="E39" s="101" t="n">
        <v>33732.9</v>
      </c>
      <c r="F39" s="112" t="n">
        <v>57940.41</v>
      </c>
      <c r="G39" s="112" t="n">
        <v>70190.81</v>
      </c>
      <c r="H39" s="112" t="n">
        <v>62787.55</v>
      </c>
      <c r="I39" s="112" t="n">
        <v>128146.5</v>
      </c>
      <c r="J39" s="112" t="n">
        <v>80907.93</v>
      </c>
      <c r="K39" s="112"/>
      <c r="L39" s="112"/>
      <c r="M39" s="112"/>
      <c r="N39" s="112"/>
      <c r="O39" s="113"/>
      <c r="P39" s="98" t="n">
        <f aca="false">SUM(D39:O39)</f>
        <v>446663.85</v>
      </c>
    </row>
    <row r="40" customFormat="false" ht="45" hidden="false" customHeight="true" outlineLevel="0" collapsed="false">
      <c r="A40" s="99" t="s">
        <v>87</v>
      </c>
      <c r="B40" s="100" t="s">
        <v>32</v>
      </c>
      <c r="C40" s="94" t="n">
        <f aca="false">SUM(D40:J40)</f>
        <v>10855000</v>
      </c>
      <c r="D40" s="105" t="n">
        <f aca="false">D4+D6+D16+D18+D20+D22+D24+D26+D28+D30+D32+D34+D36+D38+D8+D10+D12+D14</f>
        <v>1530000</v>
      </c>
      <c r="E40" s="105" t="n">
        <f aca="false">E4+E6+E16+E18+E20+E22+E24+E26+E28+E30+E32+E34+E36+E38+E8+E10+E12+E14</f>
        <v>1945000</v>
      </c>
      <c r="F40" s="105" t="n">
        <f aca="false">F4+F6+F16+F18+F20+F22+F24+F26+F28+F30+F32+F34+F36+F38+F8+F10+F12+F14</f>
        <v>1475000</v>
      </c>
      <c r="G40" s="105" t="n">
        <f aca="false">G4+G6+G16+G18+G20+G22+G24+G26+G28+G30+G32+G34+G36+G38+G8+G10+G12+G14</f>
        <v>1500000</v>
      </c>
      <c r="H40" s="105" t="n">
        <f aca="false">H4+H6+H16+H18+H20+H22+H24+H26+H28+H30+H32+H34+H36+H38+H8+H10+H12+H14</f>
        <v>1605000</v>
      </c>
      <c r="I40" s="105" t="n">
        <f aca="false">I4+I6+I16+I18+I20+I22+I24+I26+I28+I30+I32+I34+I36+I38+I8+I10+I12+I14</f>
        <v>1410000</v>
      </c>
      <c r="J40" s="105" t="n">
        <f aca="false">J4+J6+J16+J18+J20+J22+J24+J26+J28+J30+J32+J34+J36+J38+J8+J10+J12+J14</f>
        <v>1390000</v>
      </c>
      <c r="K40" s="105" t="n">
        <f aca="false">K4+K6+K16+K18+K20+K22+K24+K26+K28+K30+K32+K34+K36+K38+K8+K10+K12+K14</f>
        <v>1620000</v>
      </c>
      <c r="L40" s="105" t="n">
        <f aca="false">L4+L6+L16+L18+L20+L22+L24+L26+L28+L30+L32+L34+L36+L38+L8+L10+L12+L14</f>
        <v>1060000</v>
      </c>
      <c r="M40" s="105" t="n">
        <f aca="false">M4+M6+M16+M18+M20+M22+M24+M26+M28+M30+M32+M34+M36+M38+M8+M10+M12+M14</f>
        <v>1120000</v>
      </c>
      <c r="N40" s="105" t="n">
        <f aca="false">N4+N6+N16+N18+N20+N22+N24+N26+N28+N30+N32+N34+N36+N38+N8+N10+N12+N14</f>
        <v>1530000</v>
      </c>
      <c r="O40" s="105" t="n">
        <f aca="false">O4+O6+O16+O18+O20+O22+O24+O26+O28+O30+O32+O34+O36+O38+O8+O10+O12+O14</f>
        <v>1435000</v>
      </c>
      <c r="P40" s="105" t="n">
        <f aca="false">SUM(D40:O40)</f>
        <v>17620000</v>
      </c>
    </row>
    <row r="41" customFormat="false" ht="45" hidden="false" customHeight="true" outlineLevel="0" collapsed="false">
      <c r="A41" s="99" t="s">
        <v>88</v>
      </c>
      <c r="B41" s="100" t="s">
        <v>101</v>
      </c>
      <c r="C41" s="94" t="n">
        <f aca="false">SUM(D41:O41)</f>
        <v>11231752.67</v>
      </c>
      <c r="D41" s="105" t="n">
        <f aca="false">D5+D7+D9+D17+D19+D21+D23+D25+D27+D29+D31+D33+D35+D37+D39+D9+D11+D13+D15</f>
        <v>1442929.32</v>
      </c>
      <c r="E41" s="105" t="n">
        <f aca="false">E5+E7+E9+E17+E19+E21+E23+E25+E27+E29+E31+E33+E35+E37+E39+E11+E13+E15</f>
        <v>1713129.88</v>
      </c>
      <c r="F41" s="105" t="n">
        <f aca="false">F5+F7+F9+F17+F19+F21+F23+F25+F27+F29+F31+F33+F35+F37+F39+F11+F13+F15</f>
        <v>1450750.02</v>
      </c>
      <c r="G41" s="105" t="n">
        <f aca="false">G5+G7+G9+G17+G19+G21+G23+G25+G27+G29+G31+G33+G35+G37+G39+G11+G13+G15</f>
        <v>1938435.19</v>
      </c>
      <c r="H41" s="105" t="n">
        <f aca="false">H5+H7+H9+H17+H19+H21+H23+H25+H27+H29+H31+H33+H35+H37+H39+H11+H13+H15</f>
        <v>1798917.41</v>
      </c>
      <c r="I41" s="105" t="n">
        <f aca="false">I5+I7+I9+I17+I19+I21+I23+I25+I27+I29+I31+I33+I35+I37+I39+I11+I13+I15</f>
        <v>1401301.36</v>
      </c>
      <c r="J41" s="105" t="n">
        <f aca="false">J5+J7+J9+J17+J19+J21+J23+J25+J27+J29+J31+J33+J35+J37+J39+J11+J13+J15</f>
        <v>1486289.49</v>
      </c>
      <c r="K41" s="105" t="n">
        <f aca="false">K5+K7+K9+K17+K19+K21+K23+K25+K27+K29+K31+K33+K35+K37+K39+K11+K13+K15</f>
        <v>0</v>
      </c>
      <c r="L41" s="105" t="n">
        <f aca="false">L5+L7+L9+L17+L19+L21+L23+L25+L27+L29+L31+L33+L35+L37+L39+L11+L13+L15</f>
        <v>0</v>
      </c>
      <c r="M41" s="105" t="n">
        <f aca="false">M5+M7+M9+M17+M19+M21+M23+M25+M27+M29+M31+M33+M35+M37+M39+M11+M13+M15</f>
        <v>0</v>
      </c>
      <c r="N41" s="105" t="n">
        <f aca="false">N5+N7+N9+N17+N19+N21+N23+N25+N27+N29+N31+N33+N35+N37+N39+N11+N13+N15</f>
        <v>0</v>
      </c>
      <c r="O41" s="105" t="n">
        <f aca="false">O5+O7+O9+O17+O19+O21+O23+O25+O27+O29+O31+O33+O35+O37+O39+O11+O13+O15</f>
        <v>0</v>
      </c>
      <c r="P41" s="101" t="n">
        <f aca="false">SUM(D41:O41)</f>
        <v>11231752.67</v>
      </c>
    </row>
    <row r="42" customFormat="false" ht="45" hidden="false" customHeight="true" outlineLevel="0" collapsed="false">
      <c r="A42" s="99"/>
      <c r="B42" s="100"/>
      <c r="C42" s="94" t="s">
        <v>33</v>
      </c>
      <c r="D42" s="101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4"/>
      <c r="P42" s="98" t="s">
        <v>33</v>
      </c>
    </row>
    <row r="43" customFormat="false" ht="45" hidden="false" customHeight="true" outlineLevel="0" collapsed="false">
      <c r="A43" s="99" t="s">
        <v>87</v>
      </c>
      <c r="B43" s="100" t="s">
        <v>102</v>
      </c>
      <c r="C43" s="94" t="n">
        <f aca="false">J43</f>
        <v>10855000</v>
      </c>
      <c r="D43" s="105" t="n">
        <f aca="false">D40</f>
        <v>1530000</v>
      </c>
      <c r="E43" s="106" t="n">
        <f aca="false">D43+E40</f>
        <v>3475000</v>
      </c>
      <c r="F43" s="106" t="n">
        <f aca="false">E43+F40</f>
        <v>4950000</v>
      </c>
      <c r="G43" s="106" t="n">
        <f aca="false">F43+G40</f>
        <v>6450000</v>
      </c>
      <c r="H43" s="106" t="n">
        <f aca="false">G43+H40</f>
        <v>8055000</v>
      </c>
      <c r="I43" s="106" t="n">
        <f aca="false">H43+I40</f>
        <v>9465000</v>
      </c>
      <c r="J43" s="106" t="n">
        <f aca="false">I43+J40</f>
        <v>10855000</v>
      </c>
      <c r="K43" s="106" t="n">
        <f aca="false">J43+K40</f>
        <v>12475000</v>
      </c>
      <c r="L43" s="106" t="n">
        <f aca="false">K43+L40</f>
        <v>13535000</v>
      </c>
      <c r="M43" s="106" t="n">
        <f aca="false">L43+M40</f>
        <v>14655000</v>
      </c>
      <c r="N43" s="106" t="n">
        <f aca="false">M43+N40</f>
        <v>16185000</v>
      </c>
      <c r="O43" s="107" t="n">
        <f aca="false">N43+O40</f>
        <v>17620000</v>
      </c>
      <c r="P43" s="98" t="n">
        <f aca="false">C43</f>
        <v>10855000</v>
      </c>
    </row>
    <row r="44" customFormat="false" ht="45" hidden="false" customHeight="true" outlineLevel="0" collapsed="false">
      <c r="A44" s="99" t="s">
        <v>88</v>
      </c>
      <c r="B44" s="100" t="s">
        <v>103</v>
      </c>
      <c r="C44" s="94" t="n">
        <f aca="false">J44</f>
        <v>11231752.67</v>
      </c>
      <c r="D44" s="101" t="n">
        <f aca="false">D41</f>
        <v>1442929.32</v>
      </c>
      <c r="E44" s="102" t="n">
        <f aca="false">D44+E41</f>
        <v>3156059.2</v>
      </c>
      <c r="F44" s="102" t="n">
        <f aca="false">E44+F41</f>
        <v>4606809.22</v>
      </c>
      <c r="G44" s="102" t="n">
        <f aca="false">F44+G41</f>
        <v>6545244.41</v>
      </c>
      <c r="H44" s="102" t="n">
        <f aca="false">G44+H41</f>
        <v>8344161.82</v>
      </c>
      <c r="I44" s="102" t="n">
        <f aca="false">H44+I41</f>
        <v>9745463.18</v>
      </c>
      <c r="J44" s="102" t="n">
        <f aca="false">I44+J41</f>
        <v>11231752.67</v>
      </c>
      <c r="K44" s="102" t="n">
        <f aca="false">J44+K41</f>
        <v>11231752.67</v>
      </c>
      <c r="L44" s="102" t="n">
        <f aca="false">K44+L41</f>
        <v>11231752.67</v>
      </c>
      <c r="M44" s="102" t="n">
        <f aca="false">L44+M41</f>
        <v>11231752.67</v>
      </c>
      <c r="N44" s="102" t="n">
        <f aca="false">M44+N41</f>
        <v>11231752.67</v>
      </c>
      <c r="O44" s="102" t="n">
        <f aca="false">N44+O41</f>
        <v>11231752.67</v>
      </c>
      <c r="P44" s="102" t="n">
        <v>0</v>
      </c>
    </row>
    <row r="45" customFormat="false" ht="45" hidden="false" customHeight="true" outlineLevel="0" collapsed="false">
      <c r="A45" s="99"/>
      <c r="B45" s="100"/>
      <c r="C45" s="114" t="s">
        <v>33</v>
      </c>
      <c r="D45" s="101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4"/>
      <c r="P45" s="98" t="s">
        <v>33</v>
      </c>
    </row>
    <row r="46" customFormat="false" ht="45" hidden="false" customHeight="true" outlineLevel="0" collapsed="false">
      <c r="A46" s="115" t="s">
        <v>88</v>
      </c>
      <c r="B46" s="116" t="s">
        <v>104</v>
      </c>
      <c r="C46" s="114" t="n">
        <f aca="false">C44-C43</f>
        <v>376752.670000002</v>
      </c>
      <c r="D46" s="117" t="n">
        <f aca="false">D44-D43</f>
        <v>-87070.6799999999</v>
      </c>
      <c r="E46" s="118" t="n">
        <f aca="false">E44-E43</f>
        <v>-318940.8</v>
      </c>
      <c r="F46" s="118" t="n">
        <f aca="false">F44-F43</f>
        <v>-343190.779999999</v>
      </c>
      <c r="G46" s="118" t="n">
        <f aca="false">G44-G43</f>
        <v>95244.4100000011</v>
      </c>
      <c r="H46" s="118" t="n">
        <f aca="false">H44-H43</f>
        <v>289161.820000001</v>
      </c>
      <c r="I46" s="118" t="n">
        <f aca="false">I44-I43</f>
        <v>280463.180000002</v>
      </c>
      <c r="J46" s="118" t="n">
        <f aca="false">J44-J43</f>
        <v>376752.670000002</v>
      </c>
      <c r="K46" s="118" t="n">
        <f aca="false">K44-K43</f>
        <v>-1243247.33</v>
      </c>
      <c r="L46" s="118" t="n">
        <f aca="false">L44-L43</f>
        <v>-2303247.33</v>
      </c>
      <c r="M46" s="118" t="n">
        <f aca="false">M44-M43</f>
        <v>-3423247.33</v>
      </c>
      <c r="N46" s="118" t="n">
        <f aca="false">N44-N43</f>
        <v>-4953247.33</v>
      </c>
      <c r="O46" s="118" t="n">
        <f aca="false">O44-O43</f>
        <v>-6388247.33</v>
      </c>
      <c r="P46" s="118"/>
    </row>
    <row r="47" customFormat="false" ht="45" hidden="false" customHeight="true" outlineLevel="0" collapsed="false">
      <c r="A47" s="87"/>
      <c r="B47" s="86"/>
      <c r="C47" s="119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19"/>
      <c r="P47" s="98"/>
    </row>
    <row r="48" customFormat="false" ht="45" hidden="false" customHeight="true" outlineLevel="0" collapsed="false">
      <c r="A48" s="87"/>
      <c r="B48" s="86"/>
      <c r="C48" s="119" t="s">
        <v>33</v>
      </c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98" t="s">
        <v>33</v>
      </c>
    </row>
    <row r="49" customFormat="false" ht="45" hidden="false" customHeight="true" outlineLevel="0" collapsed="false">
      <c r="A49" s="121" t="s">
        <v>105</v>
      </c>
      <c r="B49" s="122" t="s">
        <v>106</v>
      </c>
      <c r="C49" s="123" t="s">
        <v>2</v>
      </c>
      <c r="D49" s="124" t="s">
        <v>3</v>
      </c>
      <c r="E49" s="125" t="s">
        <v>4</v>
      </c>
      <c r="F49" s="125" t="s">
        <v>5</v>
      </c>
      <c r="G49" s="125" t="s">
        <v>6</v>
      </c>
      <c r="H49" s="125" t="s">
        <v>80</v>
      </c>
      <c r="I49" s="125" t="s">
        <v>81</v>
      </c>
      <c r="J49" s="125" t="s">
        <v>82</v>
      </c>
      <c r="K49" s="125" t="s">
        <v>83</v>
      </c>
      <c r="L49" s="125" t="s">
        <v>84</v>
      </c>
      <c r="M49" s="125" t="s">
        <v>85</v>
      </c>
      <c r="N49" s="125" t="s">
        <v>86</v>
      </c>
      <c r="O49" s="126" t="s">
        <v>14</v>
      </c>
      <c r="P49" s="98" t="s">
        <v>33</v>
      </c>
    </row>
    <row r="50" customFormat="false" ht="45" hidden="false" customHeight="true" outlineLevel="0" collapsed="false">
      <c r="A50" s="127" t="s">
        <v>87</v>
      </c>
      <c r="B50" s="128" t="s">
        <v>107</v>
      </c>
      <c r="C50" s="129" t="n">
        <f aca="false">SUM(D50:O50)</f>
        <v>3840000</v>
      </c>
      <c r="D50" s="95" t="n">
        <v>320000</v>
      </c>
      <c r="E50" s="95" t="n">
        <v>320000</v>
      </c>
      <c r="F50" s="95" t="n">
        <v>320000</v>
      </c>
      <c r="G50" s="95" t="n">
        <v>320000</v>
      </c>
      <c r="H50" s="95" t="n">
        <v>320000</v>
      </c>
      <c r="I50" s="95" t="n">
        <v>320000</v>
      </c>
      <c r="J50" s="95" t="n">
        <v>320000</v>
      </c>
      <c r="K50" s="95" t="n">
        <v>320000</v>
      </c>
      <c r="L50" s="95" t="n">
        <v>320000</v>
      </c>
      <c r="M50" s="95" t="n">
        <v>320000</v>
      </c>
      <c r="N50" s="95" t="n">
        <v>320000</v>
      </c>
      <c r="O50" s="95" t="n">
        <v>320000</v>
      </c>
      <c r="P50" s="98" t="n">
        <f aca="false">SUM(D50:O50)</f>
        <v>3840000</v>
      </c>
    </row>
    <row r="51" customFormat="false" ht="45" hidden="false" customHeight="true" outlineLevel="0" collapsed="false">
      <c r="A51" s="130" t="s">
        <v>87</v>
      </c>
      <c r="B51" s="131" t="s">
        <v>108</v>
      </c>
      <c r="C51" s="129" t="n">
        <f aca="false">J51</f>
        <v>2240000</v>
      </c>
      <c r="D51" s="105" t="n">
        <f aca="false">D50</f>
        <v>320000</v>
      </c>
      <c r="E51" s="132" t="n">
        <f aca="false">D51+E50</f>
        <v>640000</v>
      </c>
      <c r="F51" s="132" t="n">
        <f aca="false">E51+F50</f>
        <v>960000</v>
      </c>
      <c r="G51" s="132" t="n">
        <f aca="false">F51+G50</f>
        <v>1280000</v>
      </c>
      <c r="H51" s="132" t="n">
        <f aca="false">G51+H50</f>
        <v>1600000</v>
      </c>
      <c r="I51" s="132" t="n">
        <f aca="false">H51+I50</f>
        <v>1920000</v>
      </c>
      <c r="J51" s="132" t="n">
        <f aca="false">I51+J50</f>
        <v>2240000</v>
      </c>
      <c r="K51" s="132" t="n">
        <f aca="false">J51+K50</f>
        <v>2560000</v>
      </c>
      <c r="L51" s="132" t="n">
        <f aca="false">K51+L50</f>
        <v>2880000</v>
      </c>
      <c r="M51" s="132" t="n">
        <f aca="false">L51+M50</f>
        <v>3200000</v>
      </c>
      <c r="N51" s="132" t="n">
        <f aca="false">M51+N50</f>
        <v>3520000</v>
      </c>
      <c r="O51" s="132" t="n">
        <f aca="false">N51+O50</f>
        <v>3840000</v>
      </c>
      <c r="P51" s="106" t="n">
        <f aca="false">C51</f>
        <v>2240000</v>
      </c>
    </row>
    <row r="52" customFormat="false" ht="45" hidden="false" customHeight="true" outlineLevel="0" collapsed="false">
      <c r="A52" s="115" t="s">
        <v>88</v>
      </c>
      <c r="B52" s="133" t="s">
        <v>109</v>
      </c>
      <c r="C52" s="114" t="n">
        <f aca="false">SUM(D52:O52)</f>
        <v>1976178.73</v>
      </c>
      <c r="D52" s="134" t="n">
        <v>275348.02</v>
      </c>
      <c r="E52" s="135" t="n">
        <v>277622.07</v>
      </c>
      <c r="F52" s="135" t="n">
        <v>273353.11</v>
      </c>
      <c r="G52" s="135" t="n">
        <v>282498.73</v>
      </c>
      <c r="H52" s="135" t="n">
        <v>283031.88</v>
      </c>
      <c r="I52" s="135" t="n">
        <v>295825.6</v>
      </c>
      <c r="J52" s="135" t="n">
        <v>288499.32</v>
      </c>
      <c r="K52" s="135"/>
      <c r="L52" s="135"/>
      <c r="M52" s="135"/>
      <c r="N52" s="135"/>
      <c r="O52" s="136"/>
      <c r="P52" s="98" t="n">
        <f aca="false">SUM(D52:O52)</f>
        <v>1976178.73</v>
      </c>
    </row>
    <row r="53" customFormat="false" ht="45" hidden="false" customHeight="true" outlineLevel="0" collapsed="false">
      <c r="A53" s="137"/>
      <c r="B53" s="138"/>
      <c r="C53" s="139"/>
      <c r="D53" s="140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2"/>
      <c r="P53" s="98"/>
    </row>
    <row r="54" customFormat="false" ht="45" hidden="false" customHeight="true" outlineLevel="0" collapsed="false">
      <c r="A54" s="127" t="s">
        <v>87</v>
      </c>
      <c r="B54" s="128" t="s">
        <v>110</v>
      </c>
      <c r="C54" s="129" t="n">
        <f aca="false">SUM(D54:O54)</f>
        <v>2560000</v>
      </c>
      <c r="D54" s="95" t="n">
        <v>200000</v>
      </c>
      <c r="E54" s="95" t="n">
        <v>200000</v>
      </c>
      <c r="F54" s="95" t="n">
        <v>200000</v>
      </c>
      <c r="G54" s="95" t="n">
        <v>200000</v>
      </c>
      <c r="H54" s="95" t="n">
        <v>220000</v>
      </c>
      <c r="I54" s="95" t="n">
        <v>220000</v>
      </c>
      <c r="J54" s="95" t="n">
        <v>220000</v>
      </c>
      <c r="K54" s="95" t="n">
        <v>220000</v>
      </c>
      <c r="L54" s="95" t="n">
        <v>220000</v>
      </c>
      <c r="M54" s="95" t="n">
        <v>220000</v>
      </c>
      <c r="N54" s="95" t="n">
        <v>220000</v>
      </c>
      <c r="O54" s="95" t="n">
        <v>220000</v>
      </c>
      <c r="P54" s="98" t="n">
        <f aca="false">SUM(D54:O54)</f>
        <v>2560000</v>
      </c>
    </row>
    <row r="55" customFormat="false" ht="45" hidden="false" customHeight="true" outlineLevel="0" collapsed="false">
      <c r="A55" s="130" t="s">
        <v>87</v>
      </c>
      <c r="B55" s="131" t="s">
        <v>108</v>
      </c>
      <c r="C55" s="129" t="n">
        <f aca="false">J55</f>
        <v>1460000</v>
      </c>
      <c r="D55" s="105" t="n">
        <f aca="false">D54</f>
        <v>200000</v>
      </c>
      <c r="E55" s="132" t="n">
        <f aca="false">D55+E54</f>
        <v>400000</v>
      </c>
      <c r="F55" s="132" t="n">
        <f aca="false">E55+F54</f>
        <v>600000</v>
      </c>
      <c r="G55" s="132" t="n">
        <f aca="false">F55+G54</f>
        <v>800000</v>
      </c>
      <c r="H55" s="132" t="n">
        <f aca="false">G55+H54</f>
        <v>1020000</v>
      </c>
      <c r="I55" s="132" t="n">
        <f aca="false">H55+I54</f>
        <v>1240000</v>
      </c>
      <c r="J55" s="132" t="n">
        <f aca="false">I55+J54</f>
        <v>1460000</v>
      </c>
      <c r="K55" s="132" t="n">
        <f aca="false">J55+K54</f>
        <v>1680000</v>
      </c>
      <c r="L55" s="132" t="n">
        <f aca="false">K55+L54</f>
        <v>1900000</v>
      </c>
      <c r="M55" s="132" t="n">
        <f aca="false">L55+M54</f>
        <v>2120000</v>
      </c>
      <c r="N55" s="132" t="n">
        <f aca="false">M55+N54</f>
        <v>2340000</v>
      </c>
      <c r="O55" s="132" t="n">
        <f aca="false">N55+O54</f>
        <v>2560000</v>
      </c>
      <c r="P55" s="106" t="n">
        <f aca="false">C55</f>
        <v>1460000</v>
      </c>
    </row>
    <row r="56" customFormat="false" ht="45" hidden="false" customHeight="true" outlineLevel="0" collapsed="false">
      <c r="A56" s="115" t="s">
        <v>88</v>
      </c>
      <c r="B56" s="133" t="s">
        <v>109</v>
      </c>
      <c r="C56" s="114" t="n">
        <f aca="false">SUM(D56:O56)</f>
        <v>1515775.03</v>
      </c>
      <c r="D56" s="134" t="n">
        <v>207612.49</v>
      </c>
      <c r="E56" s="135" t="n">
        <v>232279.17</v>
      </c>
      <c r="F56" s="135" t="n">
        <v>212591.72</v>
      </c>
      <c r="G56" s="135" t="n">
        <v>225808.35</v>
      </c>
      <c r="H56" s="135" t="n">
        <v>234794.42</v>
      </c>
      <c r="I56" s="135" t="n">
        <v>185572.18</v>
      </c>
      <c r="J56" s="135" t="n">
        <v>217116.7</v>
      </c>
      <c r="K56" s="135"/>
      <c r="L56" s="135"/>
      <c r="M56" s="135"/>
      <c r="N56" s="135"/>
      <c r="O56" s="136"/>
      <c r="P56" s="98" t="n">
        <f aca="false">SUM(D56:O56)</f>
        <v>1515775.03</v>
      </c>
    </row>
    <row r="57" customFormat="false" ht="45" hidden="false" customHeight="true" outlineLevel="0" collapsed="false">
      <c r="A57" s="137"/>
      <c r="B57" s="138"/>
      <c r="C57" s="114"/>
      <c r="D57" s="140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2"/>
      <c r="P57" s="98"/>
    </row>
    <row r="58" customFormat="false" ht="45" hidden="false" customHeight="true" outlineLevel="0" collapsed="false">
      <c r="A58" s="143" t="s">
        <v>87</v>
      </c>
      <c r="B58" s="144" t="s">
        <v>37</v>
      </c>
      <c r="C58" s="114" t="n">
        <f aca="false">SUM(D58:O58)</f>
        <v>500000</v>
      </c>
      <c r="D58" s="95" t="n">
        <v>40000</v>
      </c>
      <c r="E58" s="95" t="n">
        <v>40000</v>
      </c>
      <c r="F58" s="95" t="n">
        <v>50000</v>
      </c>
      <c r="G58" s="95" t="n">
        <v>40000</v>
      </c>
      <c r="H58" s="95" t="n">
        <v>40000</v>
      </c>
      <c r="I58" s="95" t="n">
        <v>40000</v>
      </c>
      <c r="J58" s="95" t="n">
        <v>50000</v>
      </c>
      <c r="K58" s="95" t="n">
        <v>40000</v>
      </c>
      <c r="L58" s="95" t="n">
        <v>40000</v>
      </c>
      <c r="M58" s="95" t="n">
        <v>40000</v>
      </c>
      <c r="N58" s="95" t="n">
        <v>40000</v>
      </c>
      <c r="O58" s="97" t="n">
        <v>40000</v>
      </c>
      <c r="P58" s="98" t="n">
        <f aca="false">SUM(D58:O58)</f>
        <v>500000</v>
      </c>
    </row>
    <row r="59" customFormat="false" ht="45" hidden="false" customHeight="true" outlineLevel="0" collapsed="false">
      <c r="A59" s="99" t="s">
        <v>87</v>
      </c>
      <c r="B59" s="145" t="s">
        <v>111</v>
      </c>
      <c r="C59" s="114" t="n">
        <f aca="false">J59</f>
        <v>300000</v>
      </c>
      <c r="D59" s="105" t="n">
        <f aca="false">D58</f>
        <v>40000</v>
      </c>
      <c r="E59" s="106" t="n">
        <f aca="false">D59+E58</f>
        <v>80000</v>
      </c>
      <c r="F59" s="106" t="n">
        <f aca="false">E59+F58</f>
        <v>130000</v>
      </c>
      <c r="G59" s="106" t="n">
        <f aca="false">F59+G58</f>
        <v>170000</v>
      </c>
      <c r="H59" s="106" t="n">
        <f aca="false">G59+H58</f>
        <v>210000</v>
      </c>
      <c r="I59" s="106" t="n">
        <f aca="false">H59+I58</f>
        <v>250000</v>
      </c>
      <c r="J59" s="106" t="n">
        <f aca="false">I59+J58</f>
        <v>300000</v>
      </c>
      <c r="K59" s="106" t="n">
        <f aca="false">J59+K58</f>
        <v>340000</v>
      </c>
      <c r="L59" s="106" t="n">
        <f aca="false">K59+L58</f>
        <v>380000</v>
      </c>
      <c r="M59" s="106" t="n">
        <f aca="false">L59+M58</f>
        <v>420000</v>
      </c>
      <c r="N59" s="106" t="n">
        <f aca="false">M59+N58</f>
        <v>460000</v>
      </c>
      <c r="O59" s="106" t="n">
        <f aca="false">N59+O58</f>
        <v>500000</v>
      </c>
      <c r="P59" s="106" t="n">
        <f aca="false">C59</f>
        <v>300000</v>
      </c>
    </row>
    <row r="60" customFormat="false" ht="45" hidden="false" customHeight="true" outlineLevel="0" collapsed="false">
      <c r="A60" s="115" t="s">
        <v>88</v>
      </c>
      <c r="B60" s="133" t="s">
        <v>112</v>
      </c>
      <c r="C60" s="114" t="n">
        <f aca="false">SUM(D60:O60)</f>
        <v>320787.5</v>
      </c>
      <c r="D60" s="134" t="n">
        <v>62600</v>
      </c>
      <c r="E60" s="135" t="n">
        <v>15225</v>
      </c>
      <c r="F60" s="135" t="n">
        <v>73037.5</v>
      </c>
      <c r="G60" s="135" t="n">
        <v>50362.5</v>
      </c>
      <c r="H60" s="135" t="n">
        <v>39502.5</v>
      </c>
      <c r="I60" s="135" t="n">
        <v>61972.5</v>
      </c>
      <c r="J60" s="135" t="n">
        <v>18087.5</v>
      </c>
      <c r="K60" s="135"/>
      <c r="L60" s="135"/>
      <c r="M60" s="135"/>
      <c r="N60" s="135"/>
      <c r="O60" s="136"/>
      <c r="P60" s="98" t="n">
        <f aca="false">SUM(D60:O60)</f>
        <v>320787.5</v>
      </c>
    </row>
    <row r="61" customFormat="false" ht="45" hidden="false" customHeight="true" outlineLevel="0" collapsed="false">
      <c r="A61" s="87"/>
      <c r="B61" s="86"/>
      <c r="C61" s="146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98"/>
    </row>
    <row r="62" customFormat="false" ht="45" hidden="false" customHeight="true" outlineLevel="0" collapsed="false">
      <c r="A62" s="143" t="s">
        <v>87</v>
      </c>
      <c r="B62" s="144" t="s">
        <v>24</v>
      </c>
      <c r="C62" s="114" t="n">
        <f aca="false">SUM(D62:O62)</f>
        <v>360000</v>
      </c>
      <c r="D62" s="95" t="n">
        <v>30000</v>
      </c>
      <c r="E62" s="95" t="n">
        <v>30000</v>
      </c>
      <c r="F62" s="95" t="n">
        <v>30000</v>
      </c>
      <c r="G62" s="95" t="n">
        <v>30000</v>
      </c>
      <c r="H62" s="95" t="n">
        <v>30000</v>
      </c>
      <c r="I62" s="95" t="n">
        <v>30000</v>
      </c>
      <c r="J62" s="95" t="n">
        <v>30000</v>
      </c>
      <c r="K62" s="95" t="n">
        <v>30000</v>
      </c>
      <c r="L62" s="95" t="n">
        <v>30000</v>
      </c>
      <c r="M62" s="95" t="n">
        <v>30000</v>
      </c>
      <c r="N62" s="95" t="n">
        <v>30000</v>
      </c>
      <c r="O62" s="95" t="n">
        <v>30000</v>
      </c>
      <c r="P62" s="98" t="n">
        <f aca="false">SUM(D62:O62)</f>
        <v>360000</v>
      </c>
    </row>
    <row r="63" customFormat="false" ht="45" hidden="false" customHeight="true" outlineLevel="0" collapsed="false">
      <c r="A63" s="99" t="s">
        <v>87</v>
      </c>
      <c r="B63" s="145" t="s">
        <v>113</v>
      </c>
      <c r="C63" s="114" t="n">
        <f aca="false">J63</f>
        <v>210000</v>
      </c>
      <c r="D63" s="105" t="n">
        <f aca="false">D62</f>
        <v>30000</v>
      </c>
      <c r="E63" s="106" t="n">
        <f aca="false">D63+E62</f>
        <v>60000</v>
      </c>
      <c r="F63" s="106" t="n">
        <f aca="false">E63+F62</f>
        <v>90000</v>
      </c>
      <c r="G63" s="106" t="n">
        <f aca="false">F63+G62</f>
        <v>120000</v>
      </c>
      <c r="H63" s="106" t="n">
        <f aca="false">G63+H62</f>
        <v>150000</v>
      </c>
      <c r="I63" s="106" t="n">
        <f aca="false">H63+I62</f>
        <v>180000</v>
      </c>
      <c r="J63" s="106" t="n">
        <f aca="false">I63+J62</f>
        <v>210000</v>
      </c>
      <c r="K63" s="106" t="n">
        <f aca="false">J63+K62</f>
        <v>240000</v>
      </c>
      <c r="L63" s="106" t="n">
        <f aca="false">K63+L62</f>
        <v>270000</v>
      </c>
      <c r="M63" s="106" t="n">
        <f aca="false">L63+M62</f>
        <v>300000</v>
      </c>
      <c r="N63" s="106" t="n">
        <f aca="false">M63+N62</f>
        <v>330000</v>
      </c>
      <c r="O63" s="107" t="n">
        <f aca="false">N63+O62</f>
        <v>360000</v>
      </c>
      <c r="P63" s="98" t="n">
        <f aca="false">C63</f>
        <v>210000</v>
      </c>
    </row>
    <row r="64" customFormat="false" ht="45" hidden="false" customHeight="true" outlineLevel="0" collapsed="false">
      <c r="A64" s="115" t="s">
        <v>88</v>
      </c>
      <c r="B64" s="133" t="s">
        <v>112</v>
      </c>
      <c r="C64" s="114" t="n">
        <f aca="false">SUM(D64:O64)</f>
        <v>343398.77</v>
      </c>
      <c r="D64" s="134" t="n">
        <v>23564.5</v>
      </c>
      <c r="E64" s="135" t="n">
        <v>27333.5</v>
      </c>
      <c r="F64" s="135" t="n">
        <v>40638.78</v>
      </c>
      <c r="G64" s="135" t="n">
        <v>119041.4</v>
      </c>
      <c r="H64" s="135" t="n">
        <v>33596.03</v>
      </c>
      <c r="I64" s="135" t="n">
        <v>81396.4</v>
      </c>
      <c r="J64" s="135" t="n">
        <v>17828.16</v>
      </c>
      <c r="K64" s="135"/>
      <c r="L64" s="135"/>
      <c r="M64" s="135"/>
      <c r="N64" s="135"/>
      <c r="O64" s="136"/>
      <c r="P64" s="98" t="n">
        <f aca="false">SUM(D64:O64)</f>
        <v>343398.77</v>
      </c>
    </row>
    <row r="65" customFormat="false" ht="45" hidden="false" customHeight="true" outlineLevel="0" collapsed="false">
      <c r="A65" s="87"/>
      <c r="B65" s="86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98" t="s">
        <v>33</v>
      </c>
    </row>
    <row r="66" customFormat="false" ht="45" hidden="false" customHeight="true" outlineLevel="0" collapsed="false">
      <c r="A66" s="143" t="s">
        <v>87</v>
      </c>
      <c r="B66" s="144" t="s">
        <v>114</v>
      </c>
      <c r="C66" s="114" t="n">
        <f aca="false">SUM(D66:O66)</f>
        <v>1750000</v>
      </c>
      <c r="D66" s="95" t="n">
        <v>140000</v>
      </c>
      <c r="E66" s="96" t="n">
        <v>140000</v>
      </c>
      <c r="F66" s="96" t="n">
        <v>140000</v>
      </c>
      <c r="G66" s="96" t="n">
        <v>140000</v>
      </c>
      <c r="H66" s="96" t="n">
        <v>140000</v>
      </c>
      <c r="I66" s="96" t="n">
        <v>150000</v>
      </c>
      <c r="J66" s="96" t="n">
        <v>150000</v>
      </c>
      <c r="K66" s="96" t="n">
        <v>150000</v>
      </c>
      <c r="L66" s="96" t="n">
        <v>150000</v>
      </c>
      <c r="M66" s="96" t="n">
        <v>150000</v>
      </c>
      <c r="N66" s="96" t="n">
        <v>150000</v>
      </c>
      <c r="O66" s="97" t="n">
        <v>150000</v>
      </c>
      <c r="P66" s="98" t="n">
        <f aca="false">SUM(D66:O66)</f>
        <v>1750000</v>
      </c>
    </row>
    <row r="67" customFormat="false" ht="45" hidden="false" customHeight="true" outlineLevel="0" collapsed="false">
      <c r="A67" s="137" t="s">
        <v>87</v>
      </c>
      <c r="B67" s="138" t="s">
        <v>113</v>
      </c>
      <c r="C67" s="114" t="n">
        <f aca="false">J67</f>
        <v>1000000</v>
      </c>
      <c r="D67" s="105" t="n">
        <f aca="false">D66</f>
        <v>140000</v>
      </c>
      <c r="E67" s="106" t="n">
        <f aca="false">D67+E66</f>
        <v>280000</v>
      </c>
      <c r="F67" s="106" t="n">
        <f aca="false">E67+F66</f>
        <v>420000</v>
      </c>
      <c r="G67" s="106" t="n">
        <f aca="false">F67+G66</f>
        <v>560000</v>
      </c>
      <c r="H67" s="106" t="n">
        <f aca="false">G67+H66</f>
        <v>700000</v>
      </c>
      <c r="I67" s="106" t="n">
        <f aca="false">H67+I66</f>
        <v>850000</v>
      </c>
      <c r="J67" s="106" t="n">
        <f aca="false">I67+J66</f>
        <v>1000000</v>
      </c>
      <c r="K67" s="106" t="n">
        <f aca="false">J67+K66</f>
        <v>1150000</v>
      </c>
      <c r="L67" s="106" t="n">
        <f aca="false">K67+L66</f>
        <v>1300000</v>
      </c>
      <c r="M67" s="106" t="n">
        <f aca="false">L67+M66</f>
        <v>1450000</v>
      </c>
      <c r="N67" s="106" t="n">
        <f aca="false">M67+N66</f>
        <v>1600000</v>
      </c>
      <c r="O67" s="107" t="n">
        <f aca="false">N67+O66</f>
        <v>1750000</v>
      </c>
      <c r="P67" s="98" t="n">
        <f aca="false">C67</f>
        <v>1000000</v>
      </c>
    </row>
    <row r="68" customFormat="false" ht="45" hidden="false" customHeight="true" outlineLevel="0" collapsed="false">
      <c r="A68" s="115" t="s">
        <v>88</v>
      </c>
      <c r="B68" s="133" t="s">
        <v>112</v>
      </c>
      <c r="C68" s="114" t="n">
        <f aca="false">SUM(D68:O68)</f>
        <v>923764.36</v>
      </c>
      <c r="D68" s="134" t="n">
        <v>139453.43</v>
      </c>
      <c r="E68" s="135" t="n">
        <v>136704.02</v>
      </c>
      <c r="F68" s="135" t="n">
        <v>126536.78</v>
      </c>
      <c r="G68" s="135" t="n">
        <v>132900.62</v>
      </c>
      <c r="H68" s="135" t="n">
        <v>140937.19</v>
      </c>
      <c r="I68" s="135" t="n">
        <v>112181.49</v>
      </c>
      <c r="J68" s="135" t="n">
        <v>135050.83</v>
      </c>
      <c r="K68" s="135"/>
      <c r="L68" s="135"/>
      <c r="M68" s="135"/>
      <c r="N68" s="135"/>
      <c r="O68" s="136"/>
      <c r="P68" s="98" t="n">
        <f aca="false">SUM(D68:O68)</f>
        <v>923764.36</v>
      </c>
    </row>
    <row r="69" customFormat="false" ht="45" hidden="false" customHeight="true" outlineLevel="0" collapsed="false">
      <c r="A69" s="87"/>
      <c r="B69" s="86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98" t="n">
        <f aca="false">SUM(D69:O69)</f>
        <v>0</v>
      </c>
    </row>
    <row r="70" customFormat="false" ht="45" hidden="false" customHeight="true" outlineLevel="0" collapsed="false">
      <c r="A70" s="143" t="s">
        <v>87</v>
      </c>
      <c r="B70" s="144" t="s">
        <v>29</v>
      </c>
      <c r="C70" s="114" t="n">
        <f aca="false">SUM(D70:O70)</f>
        <v>3100000</v>
      </c>
      <c r="D70" s="95" t="n">
        <f aca="false">D32</f>
        <v>250000</v>
      </c>
      <c r="E70" s="96" t="n">
        <f aca="false">E32</f>
        <v>250000</v>
      </c>
      <c r="F70" s="96" t="n">
        <v>250000</v>
      </c>
      <c r="G70" s="96" t="n">
        <v>275000</v>
      </c>
      <c r="H70" s="96" t="n">
        <v>275000</v>
      </c>
      <c r="I70" s="96" t="n">
        <f aca="false">I32</f>
        <v>275000</v>
      </c>
      <c r="J70" s="96" t="n">
        <f aca="false">J32</f>
        <v>275000</v>
      </c>
      <c r="K70" s="96" t="n">
        <f aca="false">K32</f>
        <v>275000</v>
      </c>
      <c r="L70" s="96" t="n">
        <f aca="false">L32</f>
        <v>200000</v>
      </c>
      <c r="M70" s="96" t="n">
        <v>225000</v>
      </c>
      <c r="N70" s="96" t="n">
        <f aca="false">N32</f>
        <v>275000</v>
      </c>
      <c r="O70" s="97" t="n">
        <f aca="false">O32</f>
        <v>275000</v>
      </c>
      <c r="P70" s="98" t="n">
        <f aca="false">SUM(D70:O70)</f>
        <v>3100000</v>
      </c>
    </row>
    <row r="71" customFormat="false" ht="45" hidden="false" customHeight="true" outlineLevel="0" collapsed="false">
      <c r="A71" s="137" t="s">
        <v>87</v>
      </c>
      <c r="B71" s="138" t="s">
        <v>113</v>
      </c>
      <c r="C71" s="114" t="n">
        <f aca="false">J71</f>
        <v>1850000</v>
      </c>
      <c r="D71" s="105" t="n">
        <f aca="false">D70</f>
        <v>250000</v>
      </c>
      <c r="E71" s="106" t="n">
        <f aca="false">D71+E70</f>
        <v>500000</v>
      </c>
      <c r="F71" s="106" t="n">
        <f aca="false">E71+F70</f>
        <v>750000</v>
      </c>
      <c r="G71" s="106" t="n">
        <f aca="false">F71+G70</f>
        <v>1025000</v>
      </c>
      <c r="H71" s="106" t="n">
        <f aca="false">G71+H70</f>
        <v>1300000</v>
      </c>
      <c r="I71" s="106" t="n">
        <f aca="false">H71+I70</f>
        <v>1575000</v>
      </c>
      <c r="J71" s="106" t="n">
        <f aca="false">I71+J70</f>
        <v>1850000</v>
      </c>
      <c r="K71" s="106" t="n">
        <f aca="false">J71+K70</f>
        <v>2125000</v>
      </c>
      <c r="L71" s="106" t="n">
        <f aca="false">K71+L70</f>
        <v>2325000</v>
      </c>
      <c r="M71" s="106" t="n">
        <f aca="false">L71+M70</f>
        <v>2550000</v>
      </c>
      <c r="N71" s="106" t="n">
        <f aca="false">M71+N70</f>
        <v>2825000</v>
      </c>
      <c r="O71" s="107" t="n">
        <f aca="false">N71+O70</f>
        <v>3100000</v>
      </c>
      <c r="P71" s="98" t="n">
        <f aca="false">C71</f>
        <v>1850000</v>
      </c>
    </row>
    <row r="72" customFormat="false" ht="45" hidden="false" customHeight="true" outlineLevel="0" collapsed="false">
      <c r="A72" s="115" t="s">
        <v>88</v>
      </c>
      <c r="B72" s="133" t="s">
        <v>112</v>
      </c>
      <c r="C72" s="114" t="n">
        <f aca="false">SUM(D72:O72)</f>
        <v>2575147.01</v>
      </c>
      <c r="D72" s="134" t="n">
        <v>409351.25</v>
      </c>
      <c r="E72" s="135" t="n">
        <v>328088.95</v>
      </c>
      <c r="F72" s="135" t="n">
        <v>205824.55</v>
      </c>
      <c r="G72" s="135" t="n">
        <v>491210.08</v>
      </c>
      <c r="H72" s="135" t="n">
        <v>291489.52</v>
      </c>
      <c r="I72" s="135" t="n">
        <v>318601.01</v>
      </c>
      <c r="J72" s="135" t="n">
        <v>530581.65</v>
      </c>
      <c r="K72" s="135"/>
      <c r="L72" s="135"/>
      <c r="M72" s="135"/>
      <c r="N72" s="135"/>
      <c r="O72" s="136"/>
      <c r="P72" s="98" t="n">
        <f aca="false">SUM(D72:O72)</f>
        <v>2575147.01</v>
      </c>
    </row>
    <row r="73" customFormat="false" ht="45" hidden="false" customHeight="true" outlineLevel="0" collapsed="false">
      <c r="A73" s="87"/>
      <c r="B73" s="86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98"/>
    </row>
    <row r="74" customFormat="false" ht="45" hidden="false" customHeight="true" outlineLevel="0" collapsed="false">
      <c r="A74" s="147" t="s">
        <v>87</v>
      </c>
      <c r="B74" s="148" t="s">
        <v>99</v>
      </c>
      <c r="C74" s="114" t="n">
        <f aca="false">SUM(D74:O74)</f>
        <v>1450000</v>
      </c>
      <c r="D74" s="95" t="n">
        <v>110000</v>
      </c>
      <c r="E74" s="96" t="n">
        <v>110000</v>
      </c>
      <c r="F74" s="96" t="n">
        <v>110000</v>
      </c>
      <c r="G74" s="96" t="n">
        <v>120000</v>
      </c>
      <c r="H74" s="96" t="n">
        <v>120000</v>
      </c>
      <c r="I74" s="96" t="n">
        <v>120000</v>
      </c>
      <c r="J74" s="96" t="n">
        <v>120000</v>
      </c>
      <c r="K74" s="96" t="n">
        <v>120000</v>
      </c>
      <c r="L74" s="96" t="n">
        <v>130000</v>
      </c>
      <c r="M74" s="96" t="n">
        <v>130000</v>
      </c>
      <c r="N74" s="96" t="n">
        <v>130000</v>
      </c>
      <c r="O74" s="97" t="n">
        <v>130000</v>
      </c>
      <c r="P74" s="98" t="n">
        <f aca="false">SUM(D74:O74)</f>
        <v>1450000</v>
      </c>
    </row>
    <row r="75" customFormat="false" ht="45" hidden="false" customHeight="true" outlineLevel="0" collapsed="false">
      <c r="A75" s="149" t="s">
        <v>87</v>
      </c>
      <c r="B75" s="150" t="s">
        <v>113</v>
      </c>
      <c r="C75" s="114" t="n">
        <f aca="false">J75</f>
        <v>810000</v>
      </c>
      <c r="D75" s="105" t="n">
        <f aca="false">D74</f>
        <v>110000</v>
      </c>
      <c r="E75" s="106" t="n">
        <f aca="false">D75+E74</f>
        <v>220000</v>
      </c>
      <c r="F75" s="106" t="n">
        <f aca="false">E75+F74</f>
        <v>330000</v>
      </c>
      <c r="G75" s="106" t="n">
        <f aca="false">F75+G74</f>
        <v>450000</v>
      </c>
      <c r="H75" s="106" t="n">
        <f aca="false">G75+H74</f>
        <v>570000</v>
      </c>
      <c r="I75" s="106" t="n">
        <f aca="false">H75+I74</f>
        <v>690000</v>
      </c>
      <c r="J75" s="106" t="n">
        <f aca="false">I75+J74</f>
        <v>810000</v>
      </c>
      <c r="K75" s="106" t="n">
        <f aca="false">J75+K74</f>
        <v>930000</v>
      </c>
      <c r="L75" s="106" t="n">
        <f aca="false">K75+L74</f>
        <v>1060000</v>
      </c>
      <c r="M75" s="106" t="n">
        <f aca="false">L75+M74</f>
        <v>1190000</v>
      </c>
      <c r="N75" s="106" t="n">
        <f aca="false">M75+N74</f>
        <v>1320000</v>
      </c>
      <c r="O75" s="106" t="n">
        <f aca="false">N75+O74</f>
        <v>1450000</v>
      </c>
      <c r="P75" s="98" t="n">
        <f aca="false">C75</f>
        <v>810000</v>
      </c>
    </row>
    <row r="76" customFormat="false" ht="45" hidden="false" customHeight="true" outlineLevel="0" collapsed="false">
      <c r="A76" s="151" t="s">
        <v>88</v>
      </c>
      <c r="B76" s="152" t="s">
        <v>112</v>
      </c>
      <c r="C76" s="114" t="n">
        <f aca="false">SUM(D76:O76)</f>
        <v>780195</v>
      </c>
      <c r="D76" s="134" t="n">
        <v>111183.71</v>
      </c>
      <c r="E76" s="135" t="n">
        <v>113662.25</v>
      </c>
      <c r="F76" s="135" t="n">
        <v>119329.95</v>
      </c>
      <c r="G76" s="135" t="n">
        <v>93722.53</v>
      </c>
      <c r="H76" s="135" t="n">
        <v>109239.34</v>
      </c>
      <c r="I76" s="135" t="n">
        <v>114492.63</v>
      </c>
      <c r="J76" s="135" t="n">
        <v>118564.59</v>
      </c>
      <c r="K76" s="135"/>
      <c r="L76" s="135"/>
      <c r="M76" s="135"/>
      <c r="N76" s="135"/>
      <c r="O76" s="136"/>
      <c r="P76" s="98"/>
    </row>
    <row r="77" customFormat="false" ht="45" hidden="false" customHeight="true" outlineLevel="0" collapsed="false">
      <c r="A77" s="87"/>
      <c r="B77" s="0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98"/>
    </row>
    <row r="78" customFormat="false" ht="45" hidden="false" customHeight="true" outlineLevel="0" collapsed="false">
      <c r="A78" s="147" t="s">
        <v>87</v>
      </c>
      <c r="B78" s="148" t="s">
        <v>115</v>
      </c>
      <c r="C78" s="114" t="n">
        <f aca="false">SUM(D78:O78)</f>
        <v>470000</v>
      </c>
      <c r="D78" s="95" t="n">
        <v>40000</v>
      </c>
      <c r="E78" s="95" t="n">
        <v>40000</v>
      </c>
      <c r="F78" s="95" t="n">
        <v>40000</v>
      </c>
      <c r="G78" s="95" t="n">
        <v>40000</v>
      </c>
      <c r="H78" s="95" t="n">
        <v>40000</v>
      </c>
      <c r="I78" s="95" t="n">
        <v>40000</v>
      </c>
      <c r="J78" s="95" t="n">
        <v>40000</v>
      </c>
      <c r="K78" s="95" t="n">
        <v>40000</v>
      </c>
      <c r="L78" s="95" t="n">
        <v>30000</v>
      </c>
      <c r="M78" s="95" t="n">
        <v>40000</v>
      </c>
      <c r="N78" s="95" t="n">
        <v>40000</v>
      </c>
      <c r="O78" s="95" t="n">
        <v>40000</v>
      </c>
      <c r="P78" s="98" t="n">
        <f aca="false">SUM(D78:O78)</f>
        <v>470000</v>
      </c>
    </row>
    <row r="79" customFormat="false" ht="45" hidden="false" customHeight="true" outlineLevel="0" collapsed="false">
      <c r="A79" s="149" t="s">
        <v>87</v>
      </c>
      <c r="B79" s="150" t="s">
        <v>113</v>
      </c>
      <c r="C79" s="114" t="n">
        <f aca="false">J79</f>
        <v>280000</v>
      </c>
      <c r="D79" s="105" t="n">
        <v>40000</v>
      </c>
      <c r="E79" s="106" t="n">
        <f aca="false">D79+E78</f>
        <v>80000</v>
      </c>
      <c r="F79" s="106" t="n">
        <f aca="false">E79+F78</f>
        <v>120000</v>
      </c>
      <c r="G79" s="106" t="n">
        <f aca="false">F79+G78</f>
        <v>160000</v>
      </c>
      <c r="H79" s="106" t="n">
        <f aca="false">G79+H78</f>
        <v>200000</v>
      </c>
      <c r="I79" s="106" t="n">
        <f aca="false">H79+I78</f>
        <v>240000</v>
      </c>
      <c r="J79" s="106" t="n">
        <f aca="false">I79+J78</f>
        <v>280000</v>
      </c>
      <c r="K79" s="106" t="n">
        <f aca="false">J79+K78</f>
        <v>320000</v>
      </c>
      <c r="L79" s="106" t="n">
        <f aca="false">K79+L78</f>
        <v>350000</v>
      </c>
      <c r="M79" s="106" t="n">
        <f aca="false">L79+M78</f>
        <v>390000</v>
      </c>
      <c r="N79" s="106" t="n">
        <f aca="false">M79+N78</f>
        <v>430000</v>
      </c>
      <c r="O79" s="106" t="n">
        <f aca="false">N79+O78</f>
        <v>470000</v>
      </c>
      <c r="P79" s="98" t="n">
        <f aca="false">C79</f>
        <v>280000</v>
      </c>
    </row>
    <row r="80" customFormat="false" ht="45" hidden="false" customHeight="true" outlineLevel="0" collapsed="false">
      <c r="A80" s="151" t="s">
        <v>88</v>
      </c>
      <c r="B80" s="152" t="s">
        <v>112</v>
      </c>
      <c r="C80" s="114" t="n">
        <f aca="false">SUM(D80:O80)</f>
        <v>808353.02</v>
      </c>
      <c r="D80" s="134" t="n">
        <v>121981.11</v>
      </c>
      <c r="E80" s="135" t="n">
        <v>66771.89</v>
      </c>
      <c r="F80" s="135" t="n">
        <v>58109.08</v>
      </c>
      <c r="G80" s="135" t="n">
        <v>307052.64</v>
      </c>
      <c r="H80" s="135" t="n">
        <v>87619.97</v>
      </c>
      <c r="I80" s="135" t="n">
        <v>105879.88</v>
      </c>
      <c r="J80" s="135" t="n">
        <v>60938.45</v>
      </c>
      <c r="K80" s="135"/>
      <c r="L80" s="135"/>
      <c r="M80" s="135"/>
      <c r="N80" s="135"/>
      <c r="O80" s="136"/>
      <c r="P80" s="98"/>
    </row>
    <row r="81" customFormat="false" ht="45" hidden="false" customHeight="true" outlineLevel="0" collapsed="false">
      <c r="A81" s="87"/>
      <c r="B81" s="0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98"/>
    </row>
    <row r="82" customFormat="false" ht="45" hidden="false" customHeight="true" outlineLevel="0" collapsed="false">
      <c r="A82" s="147" t="s">
        <v>87</v>
      </c>
      <c r="B82" s="148" t="s">
        <v>30</v>
      </c>
      <c r="C82" s="114" t="n">
        <f aca="false">SUM(D82:O82)</f>
        <v>2600000</v>
      </c>
      <c r="D82" s="95" t="n">
        <v>210000</v>
      </c>
      <c r="E82" s="96" t="n">
        <v>210000</v>
      </c>
      <c r="F82" s="96" t="n">
        <v>210000</v>
      </c>
      <c r="G82" s="96" t="n">
        <v>210000</v>
      </c>
      <c r="H82" s="96" t="n">
        <v>220000</v>
      </c>
      <c r="I82" s="96" t="n">
        <v>220000</v>
      </c>
      <c r="J82" s="96" t="n">
        <v>220000</v>
      </c>
      <c r="K82" s="96" t="n">
        <v>220000</v>
      </c>
      <c r="L82" s="96" t="n">
        <v>220000</v>
      </c>
      <c r="M82" s="96" t="n">
        <v>220000</v>
      </c>
      <c r="N82" s="96" t="n">
        <v>220000</v>
      </c>
      <c r="O82" s="97" t="n">
        <v>220000</v>
      </c>
      <c r="P82" s="98" t="n">
        <f aca="false">SUM(D82:O82)</f>
        <v>2600000</v>
      </c>
    </row>
    <row r="83" customFormat="false" ht="45" hidden="false" customHeight="true" outlineLevel="0" collapsed="false">
      <c r="A83" s="149" t="s">
        <v>87</v>
      </c>
      <c r="B83" s="150" t="s">
        <v>113</v>
      </c>
      <c r="C83" s="114" t="n">
        <f aca="false">J83</f>
        <v>1500000</v>
      </c>
      <c r="D83" s="105" t="n">
        <v>210000</v>
      </c>
      <c r="E83" s="106" t="n">
        <f aca="false">D83+E82</f>
        <v>420000</v>
      </c>
      <c r="F83" s="106" t="n">
        <f aca="false">E83+F82</f>
        <v>630000</v>
      </c>
      <c r="G83" s="106" t="n">
        <f aca="false">F83+G82</f>
        <v>840000</v>
      </c>
      <c r="H83" s="106" t="n">
        <f aca="false">G83+H82</f>
        <v>1060000</v>
      </c>
      <c r="I83" s="106" t="n">
        <f aca="false">H83+I82</f>
        <v>1280000</v>
      </c>
      <c r="J83" s="106" t="n">
        <f aca="false">I83+J82</f>
        <v>1500000</v>
      </c>
      <c r="K83" s="106" t="n">
        <f aca="false">J83+K82</f>
        <v>1720000</v>
      </c>
      <c r="L83" s="106" t="n">
        <f aca="false">K83+L82</f>
        <v>1940000</v>
      </c>
      <c r="M83" s="106" t="n">
        <f aca="false">L83+M82</f>
        <v>2160000</v>
      </c>
      <c r="N83" s="106" t="n">
        <f aca="false">M83+N82</f>
        <v>2380000</v>
      </c>
      <c r="O83" s="106" t="n">
        <f aca="false">N83+O82</f>
        <v>2600000</v>
      </c>
      <c r="P83" s="98" t="n">
        <f aca="false">C83</f>
        <v>1500000</v>
      </c>
    </row>
    <row r="84" customFormat="false" ht="45" hidden="false" customHeight="true" outlineLevel="0" collapsed="false">
      <c r="A84" s="151" t="s">
        <v>88</v>
      </c>
      <c r="B84" s="152" t="s">
        <v>112</v>
      </c>
      <c r="C84" s="114" t="n">
        <f aca="false">SUM(D84:O84)</f>
        <v>1572637.7</v>
      </c>
      <c r="D84" s="134" t="n">
        <v>194487.38</v>
      </c>
      <c r="E84" s="135" t="n">
        <v>219065.85</v>
      </c>
      <c r="F84" s="135" t="n">
        <v>287943.44</v>
      </c>
      <c r="G84" s="135" t="n">
        <v>194014.71</v>
      </c>
      <c r="H84" s="135" t="n">
        <v>198587.9</v>
      </c>
      <c r="I84" s="135" t="n">
        <v>276026.56</v>
      </c>
      <c r="J84" s="135" t="n">
        <v>202511.86</v>
      </c>
      <c r="K84" s="135"/>
      <c r="L84" s="135"/>
      <c r="M84" s="135"/>
      <c r="N84" s="135"/>
      <c r="O84" s="136"/>
      <c r="P84" s="98"/>
    </row>
    <row r="85" customFormat="false" ht="45" hidden="false" customHeight="true" outlineLevel="0" collapsed="false">
      <c r="A85" s="87"/>
      <c r="B85" s="0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98"/>
    </row>
    <row r="86" customFormat="false" ht="45" hidden="false" customHeight="true" outlineLevel="0" collapsed="false">
      <c r="A86" s="147" t="s">
        <v>87</v>
      </c>
      <c r="B86" s="148" t="s">
        <v>31</v>
      </c>
      <c r="C86" s="114" t="n">
        <f aca="false">SUM(D86:O86)</f>
        <v>600000</v>
      </c>
      <c r="D86" s="95" t="n">
        <v>50000</v>
      </c>
      <c r="E86" s="95" t="n">
        <v>50000</v>
      </c>
      <c r="F86" s="95" t="n">
        <v>50000</v>
      </c>
      <c r="G86" s="95" t="n">
        <v>50000</v>
      </c>
      <c r="H86" s="95" t="n">
        <v>50000</v>
      </c>
      <c r="I86" s="95" t="n">
        <v>50000</v>
      </c>
      <c r="J86" s="95" t="n">
        <v>50000</v>
      </c>
      <c r="K86" s="95" t="n">
        <v>50000</v>
      </c>
      <c r="L86" s="95" t="n">
        <v>50000</v>
      </c>
      <c r="M86" s="95" t="n">
        <v>50000</v>
      </c>
      <c r="N86" s="95" t="n">
        <v>50000</v>
      </c>
      <c r="O86" s="95" t="n">
        <v>50000</v>
      </c>
      <c r="P86" s="98" t="n">
        <f aca="false">SUM(D86:O86)</f>
        <v>600000</v>
      </c>
      <c r="Q86" s="0" t="s">
        <v>87</v>
      </c>
      <c r="R86" s="0" t="s">
        <v>57</v>
      </c>
      <c r="S86" s="153" t="n">
        <f aca="false">SUM(T86:AE86)</f>
        <v>400000</v>
      </c>
      <c r="T86" s="153" t="n">
        <v>30000</v>
      </c>
      <c r="U86" s="153" t="n">
        <v>30000</v>
      </c>
      <c r="V86" s="153" t="n">
        <v>30000</v>
      </c>
      <c r="W86" s="153" t="n">
        <v>30000</v>
      </c>
      <c r="X86" s="153" t="n">
        <v>30000</v>
      </c>
      <c r="Y86" s="153" t="n">
        <v>40000</v>
      </c>
      <c r="Z86" s="153" t="n">
        <v>40000</v>
      </c>
      <c r="AA86" s="153" t="n">
        <v>30000</v>
      </c>
      <c r="AB86" s="153" t="n">
        <v>40000</v>
      </c>
      <c r="AC86" s="153" t="n">
        <v>30000</v>
      </c>
      <c r="AD86" s="153" t="n">
        <v>30000</v>
      </c>
      <c r="AE86" s="153" t="n">
        <v>40000</v>
      </c>
      <c r="AF86" s="0" t="n">
        <f aca="false">SUM(T86:AE86)</f>
        <v>400000</v>
      </c>
      <c r="AG86" s="0" t="s">
        <v>87</v>
      </c>
      <c r="AH86" s="0" t="s">
        <v>57</v>
      </c>
      <c r="AI86" s="153" t="n">
        <f aca="false">SUM(AJ86:AU86)</f>
        <v>400000</v>
      </c>
      <c r="AJ86" s="153" t="n">
        <v>30000</v>
      </c>
      <c r="AK86" s="153" t="n">
        <v>30000</v>
      </c>
      <c r="AL86" s="153" t="n">
        <v>30000</v>
      </c>
      <c r="AM86" s="153" t="n">
        <v>30000</v>
      </c>
      <c r="AN86" s="153" t="n">
        <v>30000</v>
      </c>
      <c r="AO86" s="153" t="n">
        <v>40000</v>
      </c>
      <c r="AP86" s="153" t="n">
        <v>40000</v>
      </c>
      <c r="AQ86" s="153" t="n">
        <v>30000</v>
      </c>
      <c r="AR86" s="153" t="n">
        <v>40000</v>
      </c>
      <c r="AS86" s="153" t="n">
        <v>30000</v>
      </c>
      <c r="AT86" s="153" t="n">
        <v>30000</v>
      </c>
      <c r="AU86" s="153" t="n">
        <v>40000</v>
      </c>
      <c r="AV86" s="0" t="n">
        <f aca="false">SUM(AJ86:AU86)</f>
        <v>400000</v>
      </c>
      <c r="AW86" s="0" t="s">
        <v>87</v>
      </c>
      <c r="AX86" s="0" t="s">
        <v>57</v>
      </c>
      <c r="AY86" s="153" t="n">
        <f aca="false">SUM(AZ86:BK86)</f>
        <v>400000</v>
      </c>
      <c r="AZ86" s="153" t="n">
        <v>30000</v>
      </c>
      <c r="BA86" s="153" t="n">
        <v>30000</v>
      </c>
      <c r="BB86" s="153" t="n">
        <v>30000</v>
      </c>
      <c r="BC86" s="153" t="n">
        <v>30000</v>
      </c>
      <c r="BD86" s="153" t="n">
        <v>30000</v>
      </c>
      <c r="BE86" s="153" t="n">
        <v>40000</v>
      </c>
      <c r="BF86" s="153" t="n">
        <v>40000</v>
      </c>
      <c r="BG86" s="153" t="n">
        <v>30000</v>
      </c>
      <c r="BH86" s="153" t="n">
        <v>40000</v>
      </c>
      <c r="BI86" s="153" t="n">
        <v>30000</v>
      </c>
      <c r="BJ86" s="153" t="n">
        <v>30000</v>
      </c>
      <c r="BK86" s="153" t="n">
        <v>40000</v>
      </c>
      <c r="BL86" s="0" t="n">
        <f aca="false">SUM(AZ86:BK86)</f>
        <v>400000</v>
      </c>
      <c r="BM86" s="0" t="s">
        <v>87</v>
      </c>
      <c r="BN86" s="0" t="s">
        <v>57</v>
      </c>
      <c r="BO86" s="153" t="n">
        <f aca="false">SUM(BP86:CA86)</f>
        <v>400000</v>
      </c>
      <c r="BP86" s="153" t="n">
        <v>30000</v>
      </c>
      <c r="BQ86" s="153" t="n">
        <v>30000</v>
      </c>
      <c r="BR86" s="153" t="n">
        <v>30000</v>
      </c>
      <c r="BS86" s="153" t="n">
        <v>30000</v>
      </c>
      <c r="BT86" s="153" t="n">
        <v>30000</v>
      </c>
      <c r="BU86" s="153" t="n">
        <v>40000</v>
      </c>
      <c r="BV86" s="153" t="n">
        <v>40000</v>
      </c>
      <c r="BW86" s="153" t="n">
        <v>30000</v>
      </c>
      <c r="BX86" s="153" t="n">
        <v>40000</v>
      </c>
      <c r="BY86" s="153" t="n">
        <v>30000</v>
      </c>
      <c r="BZ86" s="153" t="n">
        <v>30000</v>
      </c>
      <c r="CA86" s="153" t="n">
        <v>40000</v>
      </c>
      <c r="CB86" s="0" t="n">
        <f aca="false">SUM(BP86:CA86)</f>
        <v>400000</v>
      </c>
      <c r="CC86" s="0" t="s">
        <v>87</v>
      </c>
      <c r="CD86" s="0" t="s">
        <v>57</v>
      </c>
      <c r="CE86" s="153" t="n">
        <f aca="false">SUM(CF86:CQ86)</f>
        <v>400000</v>
      </c>
      <c r="CF86" s="153" t="n">
        <v>30000</v>
      </c>
      <c r="CG86" s="153" t="n">
        <v>30000</v>
      </c>
      <c r="CH86" s="153" t="n">
        <v>30000</v>
      </c>
      <c r="CI86" s="153" t="n">
        <v>30000</v>
      </c>
      <c r="CJ86" s="153" t="n">
        <v>30000</v>
      </c>
      <c r="CK86" s="153" t="n">
        <v>40000</v>
      </c>
      <c r="CL86" s="153" t="n">
        <v>40000</v>
      </c>
      <c r="CM86" s="153" t="n">
        <v>30000</v>
      </c>
      <c r="CN86" s="153" t="n">
        <v>40000</v>
      </c>
      <c r="CO86" s="153" t="n">
        <v>30000</v>
      </c>
      <c r="CP86" s="153" t="n">
        <v>30000</v>
      </c>
      <c r="CQ86" s="153" t="n">
        <v>40000</v>
      </c>
      <c r="CR86" s="0" t="n">
        <f aca="false">SUM(CF86:CQ86)</f>
        <v>400000</v>
      </c>
      <c r="CS86" s="0" t="s">
        <v>87</v>
      </c>
      <c r="CT86" s="0" t="s">
        <v>57</v>
      </c>
      <c r="CU86" s="153" t="n">
        <f aca="false">SUM(CV86:DG86)</f>
        <v>400000</v>
      </c>
      <c r="CV86" s="153" t="n">
        <v>30000</v>
      </c>
      <c r="CW86" s="153" t="n">
        <v>30000</v>
      </c>
      <c r="CX86" s="153" t="n">
        <v>30000</v>
      </c>
      <c r="CY86" s="153" t="n">
        <v>30000</v>
      </c>
      <c r="CZ86" s="153" t="n">
        <v>30000</v>
      </c>
      <c r="DA86" s="153" t="n">
        <v>40000</v>
      </c>
      <c r="DB86" s="153" t="n">
        <v>40000</v>
      </c>
      <c r="DC86" s="153" t="n">
        <v>30000</v>
      </c>
      <c r="DD86" s="153" t="n">
        <v>40000</v>
      </c>
      <c r="DE86" s="153" t="n">
        <v>30000</v>
      </c>
      <c r="DF86" s="153" t="n">
        <v>30000</v>
      </c>
      <c r="DG86" s="153" t="n">
        <v>40000</v>
      </c>
      <c r="DH86" s="0" t="n">
        <f aca="false">SUM(CV86:DG86)</f>
        <v>400000</v>
      </c>
      <c r="DI86" s="0" t="s">
        <v>87</v>
      </c>
      <c r="DJ86" s="0" t="s">
        <v>57</v>
      </c>
      <c r="DK86" s="153" t="n">
        <f aca="false">SUM(DL86:DW86)</f>
        <v>400000</v>
      </c>
      <c r="DL86" s="153" t="n">
        <v>30000</v>
      </c>
      <c r="DM86" s="153" t="n">
        <v>30000</v>
      </c>
      <c r="DN86" s="153" t="n">
        <v>30000</v>
      </c>
      <c r="DO86" s="153" t="n">
        <v>30000</v>
      </c>
      <c r="DP86" s="153" t="n">
        <v>30000</v>
      </c>
      <c r="DQ86" s="153" t="n">
        <v>40000</v>
      </c>
      <c r="DR86" s="153" t="n">
        <v>40000</v>
      </c>
      <c r="DS86" s="153" t="n">
        <v>30000</v>
      </c>
      <c r="DT86" s="153" t="n">
        <v>40000</v>
      </c>
      <c r="DU86" s="153" t="n">
        <v>30000</v>
      </c>
      <c r="DV86" s="153" t="n">
        <v>30000</v>
      </c>
      <c r="DW86" s="153" t="n">
        <v>40000</v>
      </c>
      <c r="DX86" s="0" t="n">
        <f aca="false">SUM(DL86:DW86)</f>
        <v>400000</v>
      </c>
      <c r="DY86" s="0" t="s">
        <v>87</v>
      </c>
      <c r="DZ86" s="0" t="s">
        <v>57</v>
      </c>
      <c r="EA86" s="153" t="n">
        <f aca="false">SUM(EB86:EM86)</f>
        <v>400000</v>
      </c>
      <c r="EB86" s="153" t="n">
        <v>30000</v>
      </c>
      <c r="EC86" s="153" t="n">
        <v>30000</v>
      </c>
      <c r="ED86" s="153" t="n">
        <v>30000</v>
      </c>
      <c r="EE86" s="153" t="n">
        <v>30000</v>
      </c>
      <c r="EF86" s="153" t="n">
        <v>30000</v>
      </c>
      <c r="EG86" s="153" t="n">
        <v>40000</v>
      </c>
      <c r="EH86" s="153" t="n">
        <v>40000</v>
      </c>
      <c r="EI86" s="153" t="n">
        <v>30000</v>
      </c>
      <c r="EJ86" s="153" t="n">
        <v>40000</v>
      </c>
      <c r="EK86" s="153" t="n">
        <v>30000</v>
      </c>
      <c r="EL86" s="153" t="n">
        <v>30000</v>
      </c>
      <c r="EM86" s="153" t="n">
        <v>40000</v>
      </c>
      <c r="EN86" s="0" t="n">
        <f aca="false">SUM(EB86:EM86)</f>
        <v>400000</v>
      </c>
      <c r="EO86" s="0" t="s">
        <v>87</v>
      </c>
      <c r="EP86" s="0" t="s">
        <v>57</v>
      </c>
      <c r="EQ86" s="153" t="n">
        <f aca="false">SUM(ER86:FC86)</f>
        <v>400000</v>
      </c>
      <c r="ER86" s="153" t="n">
        <v>30000</v>
      </c>
      <c r="ES86" s="153" t="n">
        <v>30000</v>
      </c>
      <c r="ET86" s="153" t="n">
        <v>30000</v>
      </c>
      <c r="EU86" s="153" t="n">
        <v>30000</v>
      </c>
      <c r="EV86" s="153" t="n">
        <v>30000</v>
      </c>
      <c r="EW86" s="153" t="n">
        <v>40000</v>
      </c>
      <c r="EX86" s="153" t="n">
        <v>40000</v>
      </c>
      <c r="EY86" s="153" t="n">
        <v>30000</v>
      </c>
      <c r="EZ86" s="153" t="n">
        <v>40000</v>
      </c>
      <c r="FA86" s="153" t="n">
        <v>30000</v>
      </c>
      <c r="FB86" s="153" t="n">
        <v>30000</v>
      </c>
      <c r="FC86" s="153" t="n">
        <v>40000</v>
      </c>
      <c r="FD86" s="0" t="n">
        <f aca="false">SUM(ER86:FC86)</f>
        <v>400000</v>
      </c>
      <c r="FE86" s="0" t="s">
        <v>87</v>
      </c>
      <c r="FF86" s="0" t="s">
        <v>57</v>
      </c>
      <c r="FG86" s="153" t="n">
        <f aca="false">SUM(FH86:FS86)</f>
        <v>400000</v>
      </c>
      <c r="FH86" s="153" t="n">
        <v>30000</v>
      </c>
      <c r="FI86" s="153" t="n">
        <v>30000</v>
      </c>
      <c r="FJ86" s="153" t="n">
        <v>30000</v>
      </c>
      <c r="FK86" s="153" t="n">
        <v>30000</v>
      </c>
      <c r="FL86" s="153" t="n">
        <v>30000</v>
      </c>
      <c r="FM86" s="153" t="n">
        <v>40000</v>
      </c>
      <c r="FN86" s="153" t="n">
        <v>40000</v>
      </c>
      <c r="FO86" s="153" t="n">
        <v>30000</v>
      </c>
      <c r="FP86" s="153" t="n">
        <v>40000</v>
      </c>
      <c r="FQ86" s="153" t="n">
        <v>30000</v>
      </c>
      <c r="FR86" s="153" t="n">
        <v>30000</v>
      </c>
      <c r="FS86" s="153" t="n">
        <v>40000</v>
      </c>
      <c r="FT86" s="0" t="n">
        <f aca="false">SUM(FH86:FS86)</f>
        <v>400000</v>
      </c>
      <c r="FU86" s="0" t="s">
        <v>87</v>
      </c>
      <c r="FV86" s="0" t="s">
        <v>57</v>
      </c>
      <c r="FW86" s="153" t="n">
        <f aca="false">SUM(FX86:GI86)</f>
        <v>400000</v>
      </c>
      <c r="FX86" s="153" t="n">
        <v>30000</v>
      </c>
      <c r="FY86" s="153" t="n">
        <v>30000</v>
      </c>
      <c r="FZ86" s="153" t="n">
        <v>30000</v>
      </c>
      <c r="GA86" s="153" t="n">
        <v>30000</v>
      </c>
      <c r="GB86" s="153" t="n">
        <v>30000</v>
      </c>
      <c r="GC86" s="153" t="n">
        <v>40000</v>
      </c>
      <c r="GD86" s="153" t="n">
        <v>40000</v>
      </c>
      <c r="GE86" s="153" t="n">
        <v>30000</v>
      </c>
      <c r="GF86" s="153" t="n">
        <v>40000</v>
      </c>
      <c r="GG86" s="153" t="n">
        <v>30000</v>
      </c>
      <c r="GH86" s="153" t="n">
        <v>30000</v>
      </c>
      <c r="GI86" s="153" t="n">
        <v>40000</v>
      </c>
      <c r="GJ86" s="0" t="n">
        <f aca="false">SUM(FX86:GI86)</f>
        <v>400000</v>
      </c>
      <c r="GK86" s="0" t="s">
        <v>87</v>
      </c>
      <c r="GL86" s="0" t="s">
        <v>57</v>
      </c>
      <c r="GM86" s="153" t="n">
        <f aca="false">SUM(GN86:GY86)</f>
        <v>400000</v>
      </c>
      <c r="GN86" s="153" t="n">
        <v>30000</v>
      </c>
      <c r="GO86" s="153" t="n">
        <v>30000</v>
      </c>
      <c r="GP86" s="153" t="n">
        <v>30000</v>
      </c>
      <c r="GQ86" s="153" t="n">
        <v>30000</v>
      </c>
      <c r="GR86" s="153" t="n">
        <v>30000</v>
      </c>
      <c r="GS86" s="153" t="n">
        <v>40000</v>
      </c>
      <c r="GT86" s="153" t="n">
        <v>40000</v>
      </c>
      <c r="GU86" s="153" t="n">
        <v>30000</v>
      </c>
      <c r="GV86" s="153" t="n">
        <v>40000</v>
      </c>
      <c r="GW86" s="153" t="n">
        <v>30000</v>
      </c>
      <c r="GX86" s="153" t="n">
        <v>30000</v>
      </c>
      <c r="GY86" s="153" t="n">
        <v>40000</v>
      </c>
      <c r="GZ86" s="0" t="n">
        <f aca="false">SUM(GN86:GY86)</f>
        <v>400000</v>
      </c>
      <c r="HA86" s="0" t="s">
        <v>87</v>
      </c>
      <c r="HB86" s="0" t="s">
        <v>57</v>
      </c>
      <c r="HC86" s="153" t="n">
        <f aca="false">SUM(HD86:HO86)</f>
        <v>400000</v>
      </c>
      <c r="HD86" s="153" t="n">
        <v>30000</v>
      </c>
      <c r="HE86" s="153" t="n">
        <v>30000</v>
      </c>
      <c r="HF86" s="153" t="n">
        <v>30000</v>
      </c>
      <c r="HG86" s="153" t="n">
        <v>30000</v>
      </c>
      <c r="HH86" s="153" t="n">
        <v>30000</v>
      </c>
      <c r="HI86" s="153" t="n">
        <v>40000</v>
      </c>
      <c r="HJ86" s="153" t="n">
        <v>40000</v>
      </c>
      <c r="HK86" s="153" t="n">
        <v>30000</v>
      </c>
      <c r="HL86" s="153" t="n">
        <v>40000</v>
      </c>
      <c r="HM86" s="153" t="n">
        <v>30000</v>
      </c>
      <c r="HN86" s="153" t="n">
        <v>30000</v>
      </c>
      <c r="HO86" s="153" t="n">
        <v>40000</v>
      </c>
      <c r="HP86" s="0" t="n">
        <f aca="false">SUM(HD86:HO86)</f>
        <v>400000</v>
      </c>
      <c r="HQ86" s="0" t="s">
        <v>87</v>
      </c>
      <c r="HR86" s="0" t="s">
        <v>57</v>
      </c>
      <c r="HS86" s="153" t="n">
        <f aca="false">SUM(HT86:IE86)</f>
        <v>400000</v>
      </c>
      <c r="HT86" s="153" t="n">
        <v>30000</v>
      </c>
      <c r="HU86" s="153" t="n">
        <v>30000</v>
      </c>
      <c r="HV86" s="153" t="n">
        <v>30000</v>
      </c>
      <c r="HW86" s="153" t="n">
        <v>30000</v>
      </c>
      <c r="HX86" s="153" t="n">
        <v>30000</v>
      </c>
      <c r="HY86" s="153" t="n">
        <v>40000</v>
      </c>
      <c r="HZ86" s="153" t="n">
        <v>40000</v>
      </c>
      <c r="IA86" s="153" t="n">
        <v>30000</v>
      </c>
      <c r="IB86" s="153" t="n">
        <v>40000</v>
      </c>
      <c r="IC86" s="153" t="n">
        <v>30000</v>
      </c>
      <c r="ID86" s="153" t="n">
        <v>30000</v>
      </c>
      <c r="IE86" s="153" t="n">
        <v>40000</v>
      </c>
      <c r="IF86" s="0" t="n">
        <f aca="false">SUM(HT86:IE86)</f>
        <v>400000</v>
      </c>
      <c r="IG86" s="0" t="s">
        <v>87</v>
      </c>
      <c r="IH86" s="0" t="s">
        <v>57</v>
      </c>
      <c r="II86" s="153" t="n">
        <f aca="false">SUM(IJ86:IU86)</f>
        <v>400000</v>
      </c>
      <c r="IJ86" s="153" t="n">
        <v>30000</v>
      </c>
      <c r="IK86" s="153" t="n">
        <v>30000</v>
      </c>
      <c r="IL86" s="153" t="n">
        <v>30000</v>
      </c>
      <c r="IM86" s="153" t="n">
        <v>30000</v>
      </c>
      <c r="IN86" s="153" t="n">
        <v>30000</v>
      </c>
      <c r="IO86" s="153" t="n">
        <v>40000</v>
      </c>
      <c r="IP86" s="153" t="n">
        <v>40000</v>
      </c>
      <c r="IQ86" s="153" t="n">
        <v>30000</v>
      </c>
      <c r="IR86" s="153" t="n">
        <v>40000</v>
      </c>
      <c r="IS86" s="153" t="n">
        <v>30000</v>
      </c>
      <c r="IT86" s="153" t="n">
        <v>30000</v>
      </c>
      <c r="IU86" s="153" t="n">
        <v>40000</v>
      </c>
      <c r="IV86" s="0" t="n">
        <f aca="false">SUM(IJ86:IU86)</f>
        <v>400000</v>
      </c>
      <c r="IW86" s="0" t="s">
        <v>87</v>
      </c>
      <c r="IX86" s="0" t="s">
        <v>57</v>
      </c>
      <c r="IY86" s="153" t="n">
        <f aca="false">SUM(IZ86:JK86)</f>
        <v>400000</v>
      </c>
      <c r="IZ86" s="153" t="n">
        <v>30000</v>
      </c>
      <c r="JA86" s="153" t="n">
        <v>30000</v>
      </c>
      <c r="JB86" s="153" t="n">
        <v>30000</v>
      </c>
      <c r="JC86" s="153" t="n">
        <v>30000</v>
      </c>
      <c r="JD86" s="153" t="n">
        <v>30000</v>
      </c>
      <c r="JE86" s="153" t="n">
        <v>40000</v>
      </c>
      <c r="JF86" s="153" t="n">
        <v>40000</v>
      </c>
      <c r="JG86" s="153" t="n">
        <v>30000</v>
      </c>
      <c r="JH86" s="153" t="n">
        <v>40000</v>
      </c>
      <c r="JI86" s="153" t="n">
        <v>30000</v>
      </c>
      <c r="JJ86" s="153" t="n">
        <v>30000</v>
      </c>
      <c r="JK86" s="153" t="n">
        <v>40000</v>
      </c>
      <c r="JL86" s="0" t="n">
        <f aca="false">SUM(IZ86:JK86)</f>
        <v>400000</v>
      </c>
      <c r="JM86" s="0" t="s">
        <v>87</v>
      </c>
      <c r="JN86" s="0" t="s">
        <v>57</v>
      </c>
      <c r="JO86" s="153" t="n">
        <f aca="false">SUM(JP86:KA86)</f>
        <v>400000</v>
      </c>
      <c r="JP86" s="153" t="n">
        <v>30000</v>
      </c>
      <c r="JQ86" s="153" t="n">
        <v>30000</v>
      </c>
      <c r="JR86" s="153" t="n">
        <v>30000</v>
      </c>
      <c r="JS86" s="153" t="n">
        <v>30000</v>
      </c>
      <c r="JT86" s="153" t="n">
        <v>30000</v>
      </c>
      <c r="JU86" s="153" t="n">
        <v>40000</v>
      </c>
      <c r="JV86" s="153" t="n">
        <v>40000</v>
      </c>
      <c r="JW86" s="153" t="n">
        <v>30000</v>
      </c>
      <c r="JX86" s="153" t="n">
        <v>40000</v>
      </c>
      <c r="JY86" s="153" t="n">
        <v>30000</v>
      </c>
      <c r="JZ86" s="153" t="n">
        <v>30000</v>
      </c>
      <c r="KA86" s="153" t="n">
        <v>40000</v>
      </c>
      <c r="KB86" s="0" t="n">
        <f aca="false">SUM(JP86:KA86)</f>
        <v>400000</v>
      </c>
      <c r="KC86" s="0" t="s">
        <v>87</v>
      </c>
      <c r="KD86" s="0" t="s">
        <v>57</v>
      </c>
      <c r="KE86" s="153" t="n">
        <f aca="false">SUM(KF86:KQ86)</f>
        <v>400000</v>
      </c>
      <c r="KF86" s="153" t="n">
        <v>30000</v>
      </c>
      <c r="KG86" s="153" t="n">
        <v>30000</v>
      </c>
      <c r="KH86" s="153" t="n">
        <v>30000</v>
      </c>
      <c r="KI86" s="153" t="n">
        <v>30000</v>
      </c>
      <c r="KJ86" s="153" t="n">
        <v>30000</v>
      </c>
      <c r="KK86" s="153" t="n">
        <v>40000</v>
      </c>
      <c r="KL86" s="153" t="n">
        <v>40000</v>
      </c>
      <c r="KM86" s="153" t="n">
        <v>30000</v>
      </c>
      <c r="KN86" s="153" t="n">
        <v>40000</v>
      </c>
      <c r="KO86" s="153" t="n">
        <v>30000</v>
      </c>
      <c r="KP86" s="153" t="n">
        <v>30000</v>
      </c>
      <c r="KQ86" s="153" t="n">
        <v>40000</v>
      </c>
      <c r="KR86" s="0" t="n">
        <f aca="false">SUM(KF86:KQ86)</f>
        <v>400000</v>
      </c>
      <c r="KS86" s="0" t="s">
        <v>87</v>
      </c>
      <c r="KT86" s="0" t="s">
        <v>57</v>
      </c>
      <c r="KU86" s="153" t="n">
        <f aca="false">SUM(KV86:LG86)</f>
        <v>400000</v>
      </c>
      <c r="KV86" s="153" t="n">
        <v>30000</v>
      </c>
      <c r="KW86" s="153" t="n">
        <v>30000</v>
      </c>
      <c r="KX86" s="153" t="n">
        <v>30000</v>
      </c>
      <c r="KY86" s="153" t="n">
        <v>30000</v>
      </c>
      <c r="KZ86" s="153" t="n">
        <v>30000</v>
      </c>
      <c r="LA86" s="153" t="n">
        <v>40000</v>
      </c>
      <c r="LB86" s="153" t="n">
        <v>40000</v>
      </c>
      <c r="LC86" s="153" t="n">
        <v>30000</v>
      </c>
      <c r="LD86" s="153" t="n">
        <v>40000</v>
      </c>
      <c r="LE86" s="153" t="n">
        <v>30000</v>
      </c>
      <c r="LF86" s="153" t="n">
        <v>30000</v>
      </c>
      <c r="LG86" s="153" t="n">
        <v>40000</v>
      </c>
      <c r="LH86" s="0" t="n">
        <f aca="false">SUM(KV86:LG86)</f>
        <v>400000</v>
      </c>
      <c r="LI86" s="0" t="s">
        <v>87</v>
      </c>
      <c r="LJ86" s="0" t="s">
        <v>57</v>
      </c>
      <c r="LK86" s="153" t="n">
        <f aca="false">SUM(LL86:LW86)</f>
        <v>400000</v>
      </c>
      <c r="LL86" s="153" t="n">
        <v>30000</v>
      </c>
      <c r="LM86" s="153" t="n">
        <v>30000</v>
      </c>
      <c r="LN86" s="153" t="n">
        <v>30000</v>
      </c>
      <c r="LO86" s="153" t="n">
        <v>30000</v>
      </c>
      <c r="LP86" s="153" t="n">
        <v>30000</v>
      </c>
      <c r="LQ86" s="153" t="n">
        <v>40000</v>
      </c>
      <c r="LR86" s="153" t="n">
        <v>40000</v>
      </c>
      <c r="LS86" s="153" t="n">
        <v>30000</v>
      </c>
      <c r="LT86" s="153" t="n">
        <v>40000</v>
      </c>
      <c r="LU86" s="153" t="n">
        <v>30000</v>
      </c>
      <c r="LV86" s="153" t="n">
        <v>30000</v>
      </c>
      <c r="LW86" s="153" t="n">
        <v>40000</v>
      </c>
      <c r="LX86" s="0" t="n">
        <f aca="false">SUM(LL86:LW86)</f>
        <v>400000</v>
      </c>
      <c r="LY86" s="0" t="s">
        <v>87</v>
      </c>
      <c r="LZ86" s="0" t="s">
        <v>57</v>
      </c>
      <c r="MA86" s="153" t="n">
        <f aca="false">SUM(MB86:MM86)</f>
        <v>400000</v>
      </c>
      <c r="MB86" s="153" t="n">
        <v>30000</v>
      </c>
      <c r="MC86" s="153" t="n">
        <v>30000</v>
      </c>
      <c r="MD86" s="153" t="n">
        <v>30000</v>
      </c>
      <c r="ME86" s="153" t="n">
        <v>30000</v>
      </c>
      <c r="MF86" s="153" t="n">
        <v>30000</v>
      </c>
      <c r="MG86" s="153" t="n">
        <v>40000</v>
      </c>
      <c r="MH86" s="153" t="n">
        <v>40000</v>
      </c>
      <c r="MI86" s="153" t="n">
        <v>30000</v>
      </c>
      <c r="MJ86" s="153" t="n">
        <v>40000</v>
      </c>
      <c r="MK86" s="153" t="n">
        <v>30000</v>
      </c>
      <c r="ML86" s="153" t="n">
        <v>30000</v>
      </c>
      <c r="MM86" s="153" t="n">
        <v>40000</v>
      </c>
      <c r="MN86" s="0" t="n">
        <f aca="false">SUM(MB86:MM86)</f>
        <v>400000</v>
      </c>
      <c r="MO86" s="0" t="s">
        <v>87</v>
      </c>
      <c r="MP86" s="0" t="s">
        <v>57</v>
      </c>
      <c r="MQ86" s="153" t="n">
        <f aca="false">SUM(MR86:NC86)</f>
        <v>400000</v>
      </c>
      <c r="MR86" s="153" t="n">
        <v>30000</v>
      </c>
      <c r="MS86" s="153" t="n">
        <v>30000</v>
      </c>
      <c r="MT86" s="153" t="n">
        <v>30000</v>
      </c>
      <c r="MU86" s="153" t="n">
        <v>30000</v>
      </c>
      <c r="MV86" s="153" t="n">
        <v>30000</v>
      </c>
      <c r="MW86" s="153" t="n">
        <v>40000</v>
      </c>
      <c r="MX86" s="153" t="n">
        <v>40000</v>
      </c>
      <c r="MY86" s="153" t="n">
        <v>30000</v>
      </c>
      <c r="MZ86" s="153" t="n">
        <v>40000</v>
      </c>
      <c r="NA86" s="153" t="n">
        <v>30000</v>
      </c>
      <c r="NB86" s="153" t="n">
        <v>30000</v>
      </c>
      <c r="NC86" s="153" t="n">
        <v>40000</v>
      </c>
      <c r="ND86" s="0" t="n">
        <f aca="false">SUM(MR86:NC86)</f>
        <v>400000</v>
      </c>
      <c r="NE86" s="0" t="s">
        <v>87</v>
      </c>
      <c r="NF86" s="0" t="s">
        <v>57</v>
      </c>
      <c r="NG86" s="153" t="n">
        <f aca="false">SUM(NH86:NS86)</f>
        <v>400000</v>
      </c>
      <c r="NH86" s="153" t="n">
        <v>30000</v>
      </c>
      <c r="NI86" s="153" t="n">
        <v>30000</v>
      </c>
      <c r="NJ86" s="153" t="n">
        <v>30000</v>
      </c>
      <c r="NK86" s="153" t="n">
        <v>30000</v>
      </c>
      <c r="NL86" s="153" t="n">
        <v>30000</v>
      </c>
      <c r="NM86" s="153" t="n">
        <v>40000</v>
      </c>
      <c r="NN86" s="153" t="n">
        <v>40000</v>
      </c>
      <c r="NO86" s="153" t="n">
        <v>30000</v>
      </c>
      <c r="NP86" s="153" t="n">
        <v>40000</v>
      </c>
      <c r="NQ86" s="153" t="n">
        <v>30000</v>
      </c>
      <c r="NR86" s="153" t="n">
        <v>30000</v>
      </c>
      <c r="NS86" s="153" t="n">
        <v>40000</v>
      </c>
      <c r="NT86" s="0" t="n">
        <f aca="false">SUM(NH86:NS86)</f>
        <v>400000</v>
      </c>
      <c r="NU86" s="0" t="s">
        <v>87</v>
      </c>
      <c r="NV86" s="0" t="s">
        <v>57</v>
      </c>
      <c r="NW86" s="153" t="n">
        <f aca="false">SUM(NX86:OI86)</f>
        <v>400000</v>
      </c>
      <c r="NX86" s="153" t="n">
        <v>30000</v>
      </c>
      <c r="NY86" s="153" t="n">
        <v>30000</v>
      </c>
      <c r="NZ86" s="153" t="n">
        <v>30000</v>
      </c>
      <c r="OA86" s="153" t="n">
        <v>30000</v>
      </c>
      <c r="OB86" s="153" t="n">
        <v>30000</v>
      </c>
      <c r="OC86" s="153" t="n">
        <v>40000</v>
      </c>
      <c r="OD86" s="153" t="n">
        <v>40000</v>
      </c>
      <c r="OE86" s="153" t="n">
        <v>30000</v>
      </c>
      <c r="OF86" s="153" t="n">
        <v>40000</v>
      </c>
      <c r="OG86" s="153" t="n">
        <v>30000</v>
      </c>
      <c r="OH86" s="153" t="n">
        <v>30000</v>
      </c>
      <c r="OI86" s="153" t="n">
        <v>40000</v>
      </c>
      <c r="OJ86" s="0" t="n">
        <f aca="false">SUM(NX86:OI86)</f>
        <v>400000</v>
      </c>
      <c r="OK86" s="0" t="s">
        <v>87</v>
      </c>
      <c r="OL86" s="0" t="s">
        <v>57</v>
      </c>
      <c r="OM86" s="153" t="n">
        <f aca="false">SUM(ON86:OY86)</f>
        <v>400000</v>
      </c>
      <c r="ON86" s="153" t="n">
        <v>30000</v>
      </c>
      <c r="OO86" s="153" t="n">
        <v>30000</v>
      </c>
      <c r="OP86" s="153" t="n">
        <v>30000</v>
      </c>
      <c r="OQ86" s="153" t="n">
        <v>30000</v>
      </c>
      <c r="OR86" s="153" t="n">
        <v>30000</v>
      </c>
      <c r="OS86" s="153" t="n">
        <v>40000</v>
      </c>
      <c r="OT86" s="153" t="n">
        <v>40000</v>
      </c>
      <c r="OU86" s="153" t="n">
        <v>30000</v>
      </c>
      <c r="OV86" s="153" t="n">
        <v>40000</v>
      </c>
      <c r="OW86" s="153" t="n">
        <v>30000</v>
      </c>
      <c r="OX86" s="153" t="n">
        <v>30000</v>
      </c>
      <c r="OY86" s="153" t="n">
        <v>40000</v>
      </c>
      <c r="OZ86" s="0" t="n">
        <f aca="false">SUM(ON86:OY86)</f>
        <v>400000</v>
      </c>
      <c r="PA86" s="0" t="s">
        <v>87</v>
      </c>
      <c r="PB86" s="0" t="s">
        <v>57</v>
      </c>
      <c r="PC86" s="153" t="n">
        <f aca="false">SUM(PD86:PO86)</f>
        <v>400000</v>
      </c>
      <c r="PD86" s="153" t="n">
        <v>30000</v>
      </c>
      <c r="PE86" s="153" t="n">
        <v>30000</v>
      </c>
      <c r="PF86" s="153" t="n">
        <v>30000</v>
      </c>
      <c r="PG86" s="153" t="n">
        <v>30000</v>
      </c>
      <c r="PH86" s="153" t="n">
        <v>30000</v>
      </c>
      <c r="PI86" s="153" t="n">
        <v>40000</v>
      </c>
      <c r="PJ86" s="153" t="n">
        <v>40000</v>
      </c>
      <c r="PK86" s="153" t="n">
        <v>30000</v>
      </c>
      <c r="PL86" s="153" t="n">
        <v>40000</v>
      </c>
      <c r="PM86" s="153" t="n">
        <v>30000</v>
      </c>
      <c r="PN86" s="153" t="n">
        <v>30000</v>
      </c>
      <c r="PO86" s="153" t="n">
        <v>40000</v>
      </c>
      <c r="PP86" s="0" t="n">
        <f aca="false">SUM(PD86:PO86)</f>
        <v>400000</v>
      </c>
      <c r="PQ86" s="0" t="s">
        <v>87</v>
      </c>
      <c r="PR86" s="0" t="s">
        <v>57</v>
      </c>
      <c r="PS86" s="153" t="n">
        <f aca="false">SUM(PT86:QE86)</f>
        <v>400000</v>
      </c>
      <c r="PT86" s="153" t="n">
        <v>30000</v>
      </c>
      <c r="PU86" s="153" t="n">
        <v>30000</v>
      </c>
      <c r="PV86" s="153" t="n">
        <v>30000</v>
      </c>
      <c r="PW86" s="153" t="n">
        <v>30000</v>
      </c>
      <c r="PX86" s="153" t="n">
        <v>30000</v>
      </c>
      <c r="PY86" s="153" t="n">
        <v>40000</v>
      </c>
      <c r="PZ86" s="153" t="n">
        <v>40000</v>
      </c>
      <c r="QA86" s="153" t="n">
        <v>30000</v>
      </c>
      <c r="QB86" s="153" t="n">
        <v>40000</v>
      </c>
      <c r="QC86" s="153" t="n">
        <v>30000</v>
      </c>
      <c r="QD86" s="153" t="n">
        <v>30000</v>
      </c>
      <c r="QE86" s="153" t="n">
        <v>40000</v>
      </c>
      <c r="QF86" s="0" t="n">
        <f aca="false">SUM(PT86:QE86)</f>
        <v>400000</v>
      </c>
      <c r="QG86" s="0" t="s">
        <v>87</v>
      </c>
      <c r="QH86" s="0" t="s">
        <v>57</v>
      </c>
      <c r="QI86" s="153" t="n">
        <f aca="false">SUM(QJ86:QU86)</f>
        <v>400000</v>
      </c>
      <c r="QJ86" s="153" t="n">
        <v>30000</v>
      </c>
      <c r="QK86" s="153" t="n">
        <v>30000</v>
      </c>
      <c r="QL86" s="153" t="n">
        <v>30000</v>
      </c>
      <c r="QM86" s="153" t="n">
        <v>30000</v>
      </c>
      <c r="QN86" s="153" t="n">
        <v>30000</v>
      </c>
      <c r="QO86" s="153" t="n">
        <v>40000</v>
      </c>
      <c r="QP86" s="153" t="n">
        <v>40000</v>
      </c>
      <c r="QQ86" s="153" t="n">
        <v>30000</v>
      </c>
      <c r="QR86" s="153" t="n">
        <v>40000</v>
      </c>
      <c r="QS86" s="153" t="n">
        <v>30000</v>
      </c>
      <c r="QT86" s="153" t="n">
        <v>30000</v>
      </c>
      <c r="QU86" s="153" t="n">
        <v>40000</v>
      </c>
      <c r="QV86" s="0" t="n">
        <f aca="false">SUM(QJ86:QU86)</f>
        <v>400000</v>
      </c>
      <c r="QW86" s="0" t="s">
        <v>87</v>
      </c>
      <c r="QX86" s="0" t="s">
        <v>57</v>
      </c>
      <c r="QY86" s="153" t="n">
        <f aca="false">SUM(QZ86:RK86)</f>
        <v>400000</v>
      </c>
      <c r="QZ86" s="153" t="n">
        <v>30000</v>
      </c>
      <c r="RA86" s="153" t="n">
        <v>30000</v>
      </c>
      <c r="RB86" s="153" t="n">
        <v>30000</v>
      </c>
      <c r="RC86" s="153" t="n">
        <v>30000</v>
      </c>
      <c r="RD86" s="153" t="n">
        <v>30000</v>
      </c>
      <c r="RE86" s="153" t="n">
        <v>40000</v>
      </c>
      <c r="RF86" s="153" t="n">
        <v>40000</v>
      </c>
      <c r="RG86" s="153" t="n">
        <v>30000</v>
      </c>
      <c r="RH86" s="153" t="n">
        <v>40000</v>
      </c>
      <c r="RI86" s="153" t="n">
        <v>30000</v>
      </c>
      <c r="RJ86" s="153" t="n">
        <v>30000</v>
      </c>
      <c r="RK86" s="153" t="n">
        <v>40000</v>
      </c>
      <c r="RL86" s="0" t="n">
        <f aca="false">SUM(QZ86:RK86)</f>
        <v>400000</v>
      </c>
      <c r="RM86" s="0" t="s">
        <v>87</v>
      </c>
      <c r="RN86" s="0" t="s">
        <v>57</v>
      </c>
      <c r="RO86" s="153" t="n">
        <f aca="false">SUM(RP86:SA86)</f>
        <v>400000</v>
      </c>
      <c r="RP86" s="153" t="n">
        <v>30000</v>
      </c>
      <c r="RQ86" s="153" t="n">
        <v>30000</v>
      </c>
      <c r="RR86" s="153" t="n">
        <v>30000</v>
      </c>
      <c r="RS86" s="153" t="n">
        <v>30000</v>
      </c>
      <c r="RT86" s="153" t="n">
        <v>30000</v>
      </c>
      <c r="RU86" s="153" t="n">
        <v>40000</v>
      </c>
      <c r="RV86" s="153" t="n">
        <v>40000</v>
      </c>
      <c r="RW86" s="153" t="n">
        <v>30000</v>
      </c>
      <c r="RX86" s="153" t="n">
        <v>40000</v>
      </c>
      <c r="RY86" s="153" t="n">
        <v>30000</v>
      </c>
      <c r="RZ86" s="153" t="n">
        <v>30000</v>
      </c>
      <c r="SA86" s="153" t="n">
        <v>40000</v>
      </c>
      <c r="SB86" s="0" t="n">
        <f aca="false">SUM(RP86:SA86)</f>
        <v>400000</v>
      </c>
      <c r="SC86" s="0" t="s">
        <v>87</v>
      </c>
      <c r="SD86" s="0" t="s">
        <v>57</v>
      </c>
      <c r="SE86" s="153" t="n">
        <f aca="false">SUM(SF86:SQ86)</f>
        <v>400000</v>
      </c>
      <c r="SF86" s="153" t="n">
        <v>30000</v>
      </c>
      <c r="SG86" s="153" t="n">
        <v>30000</v>
      </c>
      <c r="SH86" s="153" t="n">
        <v>30000</v>
      </c>
      <c r="SI86" s="153" t="n">
        <v>30000</v>
      </c>
      <c r="SJ86" s="153" t="n">
        <v>30000</v>
      </c>
      <c r="SK86" s="153" t="n">
        <v>40000</v>
      </c>
      <c r="SL86" s="153" t="n">
        <v>40000</v>
      </c>
      <c r="SM86" s="153" t="n">
        <v>30000</v>
      </c>
      <c r="SN86" s="153" t="n">
        <v>40000</v>
      </c>
      <c r="SO86" s="153" t="n">
        <v>30000</v>
      </c>
      <c r="SP86" s="153" t="n">
        <v>30000</v>
      </c>
      <c r="SQ86" s="153" t="n">
        <v>40000</v>
      </c>
      <c r="SR86" s="0" t="n">
        <f aca="false">SUM(SF86:SQ86)</f>
        <v>400000</v>
      </c>
      <c r="SS86" s="0" t="s">
        <v>87</v>
      </c>
      <c r="ST86" s="0" t="s">
        <v>57</v>
      </c>
      <c r="SU86" s="153" t="n">
        <f aca="false">SUM(SV86:TG86)</f>
        <v>400000</v>
      </c>
      <c r="SV86" s="153" t="n">
        <v>30000</v>
      </c>
      <c r="SW86" s="153" t="n">
        <v>30000</v>
      </c>
      <c r="SX86" s="153" t="n">
        <v>30000</v>
      </c>
      <c r="SY86" s="153" t="n">
        <v>30000</v>
      </c>
      <c r="SZ86" s="153" t="n">
        <v>30000</v>
      </c>
      <c r="TA86" s="153" t="n">
        <v>40000</v>
      </c>
      <c r="TB86" s="153" t="n">
        <v>40000</v>
      </c>
      <c r="TC86" s="153" t="n">
        <v>30000</v>
      </c>
      <c r="TD86" s="153" t="n">
        <v>40000</v>
      </c>
      <c r="TE86" s="153" t="n">
        <v>30000</v>
      </c>
      <c r="TF86" s="153" t="n">
        <v>30000</v>
      </c>
      <c r="TG86" s="153" t="n">
        <v>40000</v>
      </c>
      <c r="TH86" s="0" t="n">
        <f aca="false">SUM(SV86:TG86)</f>
        <v>400000</v>
      </c>
      <c r="TI86" s="0" t="s">
        <v>87</v>
      </c>
      <c r="TJ86" s="0" t="s">
        <v>57</v>
      </c>
      <c r="TK86" s="153" t="n">
        <f aca="false">SUM(TL86:TW86)</f>
        <v>400000</v>
      </c>
      <c r="TL86" s="153" t="n">
        <v>30000</v>
      </c>
      <c r="TM86" s="153" t="n">
        <v>30000</v>
      </c>
      <c r="TN86" s="153" t="n">
        <v>30000</v>
      </c>
      <c r="TO86" s="153" t="n">
        <v>30000</v>
      </c>
      <c r="TP86" s="153" t="n">
        <v>30000</v>
      </c>
      <c r="TQ86" s="153" t="n">
        <v>40000</v>
      </c>
      <c r="TR86" s="153" t="n">
        <v>40000</v>
      </c>
      <c r="TS86" s="153" t="n">
        <v>30000</v>
      </c>
      <c r="TT86" s="153" t="n">
        <v>40000</v>
      </c>
      <c r="TU86" s="153" t="n">
        <v>30000</v>
      </c>
      <c r="TV86" s="153" t="n">
        <v>30000</v>
      </c>
      <c r="TW86" s="153" t="n">
        <v>40000</v>
      </c>
      <c r="TX86" s="0" t="n">
        <f aca="false">SUM(TL86:TW86)</f>
        <v>400000</v>
      </c>
      <c r="TY86" s="0" t="s">
        <v>87</v>
      </c>
      <c r="TZ86" s="0" t="s">
        <v>57</v>
      </c>
      <c r="UA86" s="153" t="n">
        <f aca="false">SUM(UB86:UM86)</f>
        <v>400000</v>
      </c>
      <c r="UB86" s="153" t="n">
        <v>30000</v>
      </c>
      <c r="UC86" s="153" t="n">
        <v>30000</v>
      </c>
      <c r="UD86" s="153" t="n">
        <v>30000</v>
      </c>
      <c r="UE86" s="153" t="n">
        <v>30000</v>
      </c>
      <c r="UF86" s="153" t="n">
        <v>30000</v>
      </c>
      <c r="UG86" s="153" t="n">
        <v>40000</v>
      </c>
      <c r="UH86" s="153" t="n">
        <v>40000</v>
      </c>
      <c r="UI86" s="153" t="n">
        <v>30000</v>
      </c>
      <c r="UJ86" s="153" t="n">
        <v>40000</v>
      </c>
      <c r="UK86" s="153" t="n">
        <v>30000</v>
      </c>
      <c r="UL86" s="153" t="n">
        <v>30000</v>
      </c>
      <c r="UM86" s="153" t="n">
        <v>40000</v>
      </c>
      <c r="UN86" s="0" t="n">
        <f aca="false">SUM(UB86:UM86)</f>
        <v>400000</v>
      </c>
      <c r="UO86" s="0" t="s">
        <v>87</v>
      </c>
      <c r="UP86" s="0" t="s">
        <v>57</v>
      </c>
      <c r="UQ86" s="153" t="n">
        <f aca="false">SUM(UR86:VC86)</f>
        <v>400000</v>
      </c>
      <c r="UR86" s="153" t="n">
        <v>30000</v>
      </c>
      <c r="US86" s="153" t="n">
        <v>30000</v>
      </c>
      <c r="UT86" s="153" t="n">
        <v>30000</v>
      </c>
      <c r="UU86" s="153" t="n">
        <v>30000</v>
      </c>
      <c r="UV86" s="153" t="n">
        <v>30000</v>
      </c>
      <c r="UW86" s="153" t="n">
        <v>40000</v>
      </c>
      <c r="UX86" s="153" t="n">
        <v>40000</v>
      </c>
      <c r="UY86" s="153" t="n">
        <v>30000</v>
      </c>
      <c r="UZ86" s="153" t="n">
        <v>40000</v>
      </c>
      <c r="VA86" s="153" t="n">
        <v>30000</v>
      </c>
      <c r="VB86" s="153" t="n">
        <v>30000</v>
      </c>
      <c r="VC86" s="153" t="n">
        <v>40000</v>
      </c>
      <c r="VD86" s="0" t="n">
        <f aca="false">SUM(UR86:VC86)</f>
        <v>400000</v>
      </c>
      <c r="VE86" s="0" t="s">
        <v>87</v>
      </c>
      <c r="VF86" s="0" t="s">
        <v>57</v>
      </c>
      <c r="VG86" s="153" t="n">
        <f aca="false">SUM(VH86:VS86)</f>
        <v>400000</v>
      </c>
      <c r="VH86" s="153" t="n">
        <v>30000</v>
      </c>
      <c r="VI86" s="153" t="n">
        <v>30000</v>
      </c>
      <c r="VJ86" s="153" t="n">
        <v>30000</v>
      </c>
      <c r="VK86" s="153" t="n">
        <v>30000</v>
      </c>
      <c r="VL86" s="153" t="n">
        <v>30000</v>
      </c>
      <c r="VM86" s="153" t="n">
        <v>40000</v>
      </c>
      <c r="VN86" s="153" t="n">
        <v>40000</v>
      </c>
      <c r="VO86" s="153" t="n">
        <v>30000</v>
      </c>
      <c r="VP86" s="153" t="n">
        <v>40000</v>
      </c>
      <c r="VQ86" s="153" t="n">
        <v>30000</v>
      </c>
      <c r="VR86" s="153" t="n">
        <v>30000</v>
      </c>
      <c r="VS86" s="153" t="n">
        <v>40000</v>
      </c>
      <c r="VT86" s="0" t="n">
        <f aca="false">SUM(VH86:VS86)</f>
        <v>400000</v>
      </c>
      <c r="VU86" s="0" t="s">
        <v>87</v>
      </c>
      <c r="VV86" s="0" t="s">
        <v>57</v>
      </c>
      <c r="VW86" s="153" t="n">
        <f aca="false">SUM(VX86:WI86)</f>
        <v>400000</v>
      </c>
      <c r="VX86" s="153" t="n">
        <v>30000</v>
      </c>
      <c r="VY86" s="153" t="n">
        <v>30000</v>
      </c>
      <c r="VZ86" s="153" t="n">
        <v>30000</v>
      </c>
      <c r="WA86" s="153" t="n">
        <v>30000</v>
      </c>
      <c r="WB86" s="153" t="n">
        <v>30000</v>
      </c>
      <c r="WC86" s="153" t="n">
        <v>40000</v>
      </c>
      <c r="WD86" s="153" t="n">
        <v>40000</v>
      </c>
      <c r="WE86" s="153" t="n">
        <v>30000</v>
      </c>
      <c r="WF86" s="153" t="n">
        <v>40000</v>
      </c>
      <c r="WG86" s="153" t="n">
        <v>30000</v>
      </c>
      <c r="WH86" s="153" t="n">
        <v>30000</v>
      </c>
      <c r="WI86" s="153" t="n">
        <v>40000</v>
      </c>
      <c r="WJ86" s="0" t="n">
        <f aca="false">SUM(VX86:WI86)</f>
        <v>400000</v>
      </c>
      <c r="WK86" s="0" t="s">
        <v>87</v>
      </c>
      <c r="WL86" s="0" t="s">
        <v>57</v>
      </c>
      <c r="WM86" s="153" t="n">
        <f aca="false">SUM(WN86:WY86)</f>
        <v>400000</v>
      </c>
      <c r="WN86" s="153" t="n">
        <v>30000</v>
      </c>
      <c r="WO86" s="153" t="n">
        <v>30000</v>
      </c>
      <c r="WP86" s="153" t="n">
        <v>30000</v>
      </c>
      <c r="WQ86" s="153" t="n">
        <v>30000</v>
      </c>
      <c r="WR86" s="153" t="n">
        <v>30000</v>
      </c>
      <c r="WS86" s="153" t="n">
        <v>40000</v>
      </c>
      <c r="WT86" s="153" t="n">
        <v>40000</v>
      </c>
      <c r="WU86" s="153" t="n">
        <v>30000</v>
      </c>
      <c r="WV86" s="153" t="n">
        <v>40000</v>
      </c>
      <c r="WW86" s="153" t="n">
        <v>30000</v>
      </c>
      <c r="WX86" s="153" t="n">
        <v>30000</v>
      </c>
      <c r="WY86" s="153" t="n">
        <v>40000</v>
      </c>
      <c r="WZ86" s="0" t="n">
        <f aca="false">SUM(WN86:WY86)</f>
        <v>400000</v>
      </c>
      <c r="XA86" s="0" t="s">
        <v>87</v>
      </c>
      <c r="XB86" s="0" t="s">
        <v>57</v>
      </c>
      <c r="XC86" s="153" t="n">
        <f aca="false">SUM(XD86:XO86)</f>
        <v>400000</v>
      </c>
      <c r="XD86" s="153" t="n">
        <v>30000</v>
      </c>
      <c r="XE86" s="153" t="n">
        <v>30000</v>
      </c>
      <c r="XF86" s="153" t="n">
        <v>30000</v>
      </c>
      <c r="XG86" s="153" t="n">
        <v>30000</v>
      </c>
      <c r="XH86" s="153" t="n">
        <v>30000</v>
      </c>
      <c r="XI86" s="153" t="n">
        <v>40000</v>
      </c>
      <c r="XJ86" s="153" t="n">
        <v>40000</v>
      </c>
      <c r="XK86" s="153" t="n">
        <v>30000</v>
      </c>
      <c r="XL86" s="153" t="n">
        <v>40000</v>
      </c>
      <c r="XM86" s="153" t="n">
        <v>30000</v>
      </c>
      <c r="XN86" s="153" t="n">
        <v>30000</v>
      </c>
      <c r="XO86" s="153" t="n">
        <v>40000</v>
      </c>
      <c r="XP86" s="0" t="n">
        <f aca="false">SUM(XD86:XO86)</f>
        <v>400000</v>
      </c>
      <c r="XQ86" s="0" t="s">
        <v>87</v>
      </c>
      <c r="XR86" s="0" t="s">
        <v>57</v>
      </c>
      <c r="XS86" s="153" t="n">
        <f aca="false">SUM(XT86:YE86)</f>
        <v>400000</v>
      </c>
      <c r="XT86" s="153" t="n">
        <v>30000</v>
      </c>
      <c r="XU86" s="153" t="n">
        <v>30000</v>
      </c>
      <c r="XV86" s="153" t="n">
        <v>30000</v>
      </c>
      <c r="XW86" s="153" t="n">
        <v>30000</v>
      </c>
      <c r="XX86" s="153" t="n">
        <v>30000</v>
      </c>
      <c r="XY86" s="153" t="n">
        <v>40000</v>
      </c>
      <c r="XZ86" s="153" t="n">
        <v>40000</v>
      </c>
      <c r="YA86" s="153" t="n">
        <v>30000</v>
      </c>
      <c r="YB86" s="153" t="n">
        <v>40000</v>
      </c>
      <c r="YC86" s="153" t="n">
        <v>30000</v>
      </c>
      <c r="YD86" s="153" t="n">
        <v>30000</v>
      </c>
      <c r="YE86" s="153" t="n">
        <v>40000</v>
      </c>
      <c r="YF86" s="0" t="n">
        <f aca="false">SUM(XT86:YE86)</f>
        <v>400000</v>
      </c>
      <c r="YG86" s="0" t="s">
        <v>87</v>
      </c>
      <c r="YH86" s="0" t="s">
        <v>57</v>
      </c>
      <c r="YI86" s="153" t="n">
        <f aca="false">SUM(YJ86:YU86)</f>
        <v>400000</v>
      </c>
      <c r="YJ86" s="153" t="n">
        <v>30000</v>
      </c>
      <c r="YK86" s="153" t="n">
        <v>30000</v>
      </c>
      <c r="YL86" s="153" t="n">
        <v>30000</v>
      </c>
      <c r="YM86" s="153" t="n">
        <v>30000</v>
      </c>
      <c r="YN86" s="153" t="n">
        <v>30000</v>
      </c>
      <c r="YO86" s="153" t="n">
        <v>40000</v>
      </c>
      <c r="YP86" s="153" t="n">
        <v>40000</v>
      </c>
      <c r="YQ86" s="153" t="n">
        <v>30000</v>
      </c>
      <c r="YR86" s="153" t="n">
        <v>40000</v>
      </c>
      <c r="YS86" s="153" t="n">
        <v>30000</v>
      </c>
      <c r="YT86" s="153" t="n">
        <v>30000</v>
      </c>
      <c r="YU86" s="153" t="n">
        <v>40000</v>
      </c>
      <c r="YV86" s="0" t="n">
        <f aca="false">SUM(YJ86:YU86)</f>
        <v>400000</v>
      </c>
      <c r="YW86" s="0" t="s">
        <v>87</v>
      </c>
      <c r="YX86" s="0" t="s">
        <v>57</v>
      </c>
      <c r="YY86" s="153" t="n">
        <f aca="false">SUM(YZ86:ZK86)</f>
        <v>400000</v>
      </c>
      <c r="YZ86" s="153" t="n">
        <v>30000</v>
      </c>
      <c r="ZA86" s="153" t="n">
        <v>30000</v>
      </c>
      <c r="ZB86" s="153" t="n">
        <v>30000</v>
      </c>
      <c r="ZC86" s="153" t="n">
        <v>30000</v>
      </c>
      <c r="ZD86" s="153" t="n">
        <v>30000</v>
      </c>
      <c r="ZE86" s="153" t="n">
        <v>40000</v>
      </c>
      <c r="ZF86" s="153" t="n">
        <v>40000</v>
      </c>
      <c r="ZG86" s="153" t="n">
        <v>30000</v>
      </c>
      <c r="ZH86" s="153" t="n">
        <v>40000</v>
      </c>
      <c r="ZI86" s="153" t="n">
        <v>30000</v>
      </c>
      <c r="ZJ86" s="153" t="n">
        <v>30000</v>
      </c>
      <c r="ZK86" s="153" t="n">
        <v>40000</v>
      </c>
      <c r="ZL86" s="0" t="n">
        <f aca="false">SUM(YZ86:ZK86)</f>
        <v>400000</v>
      </c>
      <c r="ZM86" s="0" t="s">
        <v>87</v>
      </c>
      <c r="ZN86" s="0" t="s">
        <v>57</v>
      </c>
      <c r="ZO86" s="153" t="n">
        <f aca="false">SUM(ZP86:AAA86)</f>
        <v>400000</v>
      </c>
      <c r="ZP86" s="153" t="n">
        <v>30000</v>
      </c>
      <c r="ZQ86" s="153" t="n">
        <v>30000</v>
      </c>
      <c r="ZR86" s="153" t="n">
        <v>30000</v>
      </c>
      <c r="ZS86" s="153" t="n">
        <v>30000</v>
      </c>
      <c r="ZT86" s="153" t="n">
        <v>30000</v>
      </c>
      <c r="ZU86" s="153" t="n">
        <v>40000</v>
      </c>
      <c r="ZV86" s="153" t="n">
        <v>40000</v>
      </c>
      <c r="ZW86" s="153" t="n">
        <v>30000</v>
      </c>
      <c r="ZX86" s="153" t="n">
        <v>40000</v>
      </c>
      <c r="ZY86" s="153" t="n">
        <v>30000</v>
      </c>
      <c r="ZZ86" s="153" t="n">
        <v>30000</v>
      </c>
      <c r="AAA86" s="153" t="n">
        <v>40000</v>
      </c>
      <c r="AAB86" s="0" t="n">
        <f aca="false">SUM(ZP86:AAA86)</f>
        <v>400000</v>
      </c>
      <c r="AAC86" s="0" t="s">
        <v>87</v>
      </c>
      <c r="AAD86" s="0" t="s">
        <v>57</v>
      </c>
      <c r="AAE86" s="153" t="n">
        <f aca="false">SUM(AAF86:AAQ86)</f>
        <v>400000</v>
      </c>
      <c r="AAF86" s="153" t="n">
        <v>30000</v>
      </c>
      <c r="AAG86" s="153" t="n">
        <v>30000</v>
      </c>
      <c r="AAH86" s="153" t="n">
        <v>30000</v>
      </c>
      <c r="AAI86" s="153" t="n">
        <v>30000</v>
      </c>
      <c r="AAJ86" s="153" t="n">
        <v>30000</v>
      </c>
      <c r="AAK86" s="153" t="n">
        <v>40000</v>
      </c>
      <c r="AAL86" s="153" t="n">
        <v>40000</v>
      </c>
      <c r="AAM86" s="153" t="n">
        <v>30000</v>
      </c>
      <c r="AAN86" s="153" t="n">
        <v>40000</v>
      </c>
      <c r="AAO86" s="153" t="n">
        <v>30000</v>
      </c>
      <c r="AAP86" s="153" t="n">
        <v>30000</v>
      </c>
      <c r="AAQ86" s="153" t="n">
        <v>40000</v>
      </c>
      <c r="AAR86" s="0" t="n">
        <f aca="false">SUM(AAF86:AAQ86)</f>
        <v>400000</v>
      </c>
      <c r="AAS86" s="0" t="s">
        <v>87</v>
      </c>
      <c r="AAT86" s="0" t="s">
        <v>57</v>
      </c>
      <c r="AAU86" s="153" t="n">
        <f aca="false">SUM(AAV86:ABG86)</f>
        <v>400000</v>
      </c>
      <c r="AAV86" s="153" t="n">
        <v>30000</v>
      </c>
      <c r="AAW86" s="153" t="n">
        <v>30000</v>
      </c>
      <c r="AAX86" s="153" t="n">
        <v>30000</v>
      </c>
      <c r="AAY86" s="153" t="n">
        <v>30000</v>
      </c>
      <c r="AAZ86" s="153" t="n">
        <v>30000</v>
      </c>
      <c r="ABA86" s="153" t="n">
        <v>40000</v>
      </c>
      <c r="ABB86" s="153" t="n">
        <v>40000</v>
      </c>
      <c r="ABC86" s="153" t="n">
        <v>30000</v>
      </c>
      <c r="ABD86" s="153" t="n">
        <v>40000</v>
      </c>
      <c r="ABE86" s="153" t="n">
        <v>30000</v>
      </c>
      <c r="ABF86" s="153" t="n">
        <v>30000</v>
      </c>
      <c r="ABG86" s="153" t="n">
        <v>40000</v>
      </c>
      <c r="ABH86" s="0" t="n">
        <f aca="false">SUM(AAV86:ABG86)</f>
        <v>400000</v>
      </c>
      <c r="ABI86" s="0" t="s">
        <v>87</v>
      </c>
      <c r="ABJ86" s="0" t="s">
        <v>57</v>
      </c>
      <c r="ABK86" s="153" t="n">
        <f aca="false">SUM(ABL86:ABW86)</f>
        <v>400000</v>
      </c>
      <c r="ABL86" s="153" t="n">
        <v>30000</v>
      </c>
      <c r="ABM86" s="153" t="n">
        <v>30000</v>
      </c>
      <c r="ABN86" s="153" t="n">
        <v>30000</v>
      </c>
      <c r="ABO86" s="153" t="n">
        <v>30000</v>
      </c>
      <c r="ABP86" s="153" t="n">
        <v>30000</v>
      </c>
      <c r="ABQ86" s="153" t="n">
        <v>40000</v>
      </c>
      <c r="ABR86" s="153" t="n">
        <v>40000</v>
      </c>
      <c r="ABS86" s="153" t="n">
        <v>30000</v>
      </c>
      <c r="ABT86" s="153" t="n">
        <v>40000</v>
      </c>
      <c r="ABU86" s="153" t="n">
        <v>30000</v>
      </c>
      <c r="ABV86" s="153" t="n">
        <v>30000</v>
      </c>
      <c r="ABW86" s="153" t="n">
        <v>40000</v>
      </c>
      <c r="ABX86" s="0" t="n">
        <f aca="false">SUM(ABL86:ABW86)</f>
        <v>400000</v>
      </c>
      <c r="ABY86" s="0" t="s">
        <v>87</v>
      </c>
      <c r="ABZ86" s="0" t="s">
        <v>57</v>
      </c>
      <c r="ACA86" s="153" t="n">
        <f aca="false">SUM(ACB86:ACM86)</f>
        <v>400000</v>
      </c>
      <c r="ACB86" s="153" t="n">
        <v>30000</v>
      </c>
      <c r="ACC86" s="153" t="n">
        <v>30000</v>
      </c>
      <c r="ACD86" s="153" t="n">
        <v>30000</v>
      </c>
      <c r="ACE86" s="153" t="n">
        <v>30000</v>
      </c>
      <c r="ACF86" s="153" t="n">
        <v>30000</v>
      </c>
      <c r="ACG86" s="153" t="n">
        <v>40000</v>
      </c>
      <c r="ACH86" s="153" t="n">
        <v>40000</v>
      </c>
      <c r="ACI86" s="153" t="n">
        <v>30000</v>
      </c>
      <c r="ACJ86" s="153" t="n">
        <v>40000</v>
      </c>
      <c r="ACK86" s="153" t="n">
        <v>30000</v>
      </c>
      <c r="ACL86" s="153" t="n">
        <v>30000</v>
      </c>
      <c r="ACM86" s="153" t="n">
        <v>40000</v>
      </c>
      <c r="ACN86" s="0" t="n">
        <f aca="false">SUM(ACB86:ACM86)</f>
        <v>400000</v>
      </c>
      <c r="ACO86" s="0" t="s">
        <v>87</v>
      </c>
      <c r="ACP86" s="0" t="s">
        <v>57</v>
      </c>
      <c r="ACQ86" s="153" t="n">
        <f aca="false">SUM(ACR86:ADC86)</f>
        <v>400000</v>
      </c>
      <c r="ACR86" s="153" t="n">
        <v>30000</v>
      </c>
      <c r="ACS86" s="153" t="n">
        <v>30000</v>
      </c>
      <c r="ACT86" s="153" t="n">
        <v>30000</v>
      </c>
      <c r="ACU86" s="153" t="n">
        <v>30000</v>
      </c>
      <c r="ACV86" s="153" t="n">
        <v>30000</v>
      </c>
      <c r="ACW86" s="153" t="n">
        <v>40000</v>
      </c>
      <c r="ACX86" s="153" t="n">
        <v>40000</v>
      </c>
      <c r="ACY86" s="153" t="n">
        <v>30000</v>
      </c>
      <c r="ACZ86" s="153" t="n">
        <v>40000</v>
      </c>
      <c r="ADA86" s="153" t="n">
        <v>30000</v>
      </c>
      <c r="ADB86" s="153" t="n">
        <v>30000</v>
      </c>
      <c r="ADC86" s="153" t="n">
        <v>40000</v>
      </c>
      <c r="ADD86" s="0" t="n">
        <f aca="false">SUM(ACR86:ADC86)</f>
        <v>400000</v>
      </c>
      <c r="ADE86" s="0" t="s">
        <v>87</v>
      </c>
      <c r="ADF86" s="0" t="s">
        <v>57</v>
      </c>
      <c r="ADG86" s="153" t="n">
        <f aca="false">SUM(ADH86:ADS86)</f>
        <v>400000</v>
      </c>
      <c r="ADH86" s="153" t="n">
        <v>30000</v>
      </c>
      <c r="ADI86" s="153" t="n">
        <v>30000</v>
      </c>
      <c r="ADJ86" s="153" t="n">
        <v>30000</v>
      </c>
      <c r="ADK86" s="153" t="n">
        <v>30000</v>
      </c>
      <c r="ADL86" s="153" t="n">
        <v>30000</v>
      </c>
      <c r="ADM86" s="153" t="n">
        <v>40000</v>
      </c>
      <c r="ADN86" s="153" t="n">
        <v>40000</v>
      </c>
      <c r="ADO86" s="153" t="n">
        <v>30000</v>
      </c>
      <c r="ADP86" s="153" t="n">
        <v>40000</v>
      </c>
      <c r="ADQ86" s="153" t="n">
        <v>30000</v>
      </c>
      <c r="ADR86" s="153" t="n">
        <v>30000</v>
      </c>
      <c r="ADS86" s="153" t="n">
        <v>40000</v>
      </c>
      <c r="ADT86" s="0" t="n">
        <f aca="false">SUM(ADH86:ADS86)</f>
        <v>400000</v>
      </c>
      <c r="ADU86" s="0" t="s">
        <v>87</v>
      </c>
      <c r="ADV86" s="0" t="s">
        <v>57</v>
      </c>
      <c r="ADW86" s="153" t="n">
        <f aca="false">SUM(ADX86:AEI86)</f>
        <v>400000</v>
      </c>
      <c r="ADX86" s="153" t="n">
        <v>30000</v>
      </c>
      <c r="ADY86" s="153" t="n">
        <v>30000</v>
      </c>
      <c r="ADZ86" s="153" t="n">
        <v>30000</v>
      </c>
      <c r="AEA86" s="153" t="n">
        <v>30000</v>
      </c>
      <c r="AEB86" s="153" t="n">
        <v>30000</v>
      </c>
      <c r="AEC86" s="153" t="n">
        <v>40000</v>
      </c>
      <c r="AED86" s="153" t="n">
        <v>40000</v>
      </c>
      <c r="AEE86" s="153" t="n">
        <v>30000</v>
      </c>
      <c r="AEF86" s="153" t="n">
        <v>40000</v>
      </c>
      <c r="AEG86" s="153" t="n">
        <v>30000</v>
      </c>
      <c r="AEH86" s="153" t="n">
        <v>30000</v>
      </c>
      <c r="AEI86" s="153" t="n">
        <v>40000</v>
      </c>
      <c r="AEJ86" s="0" t="n">
        <f aca="false">SUM(ADX86:AEI86)</f>
        <v>400000</v>
      </c>
      <c r="AEK86" s="0" t="s">
        <v>87</v>
      </c>
      <c r="AEL86" s="0" t="s">
        <v>57</v>
      </c>
      <c r="AEM86" s="153" t="n">
        <f aca="false">SUM(AEN86:AEY86)</f>
        <v>400000</v>
      </c>
      <c r="AEN86" s="153" t="n">
        <v>30000</v>
      </c>
      <c r="AEO86" s="153" t="n">
        <v>30000</v>
      </c>
      <c r="AEP86" s="153" t="n">
        <v>30000</v>
      </c>
      <c r="AEQ86" s="153" t="n">
        <v>30000</v>
      </c>
      <c r="AER86" s="153" t="n">
        <v>30000</v>
      </c>
      <c r="AES86" s="153" t="n">
        <v>40000</v>
      </c>
      <c r="AET86" s="153" t="n">
        <v>40000</v>
      </c>
      <c r="AEU86" s="153" t="n">
        <v>30000</v>
      </c>
      <c r="AEV86" s="153" t="n">
        <v>40000</v>
      </c>
      <c r="AEW86" s="153" t="n">
        <v>30000</v>
      </c>
      <c r="AEX86" s="153" t="n">
        <v>30000</v>
      </c>
      <c r="AEY86" s="153" t="n">
        <v>40000</v>
      </c>
      <c r="AEZ86" s="0" t="n">
        <f aca="false">SUM(AEN86:AEY86)</f>
        <v>400000</v>
      </c>
      <c r="AFA86" s="0" t="s">
        <v>87</v>
      </c>
      <c r="AFB86" s="0" t="s">
        <v>57</v>
      </c>
      <c r="AFC86" s="153" t="n">
        <f aca="false">SUM(AFD86:AFO86)</f>
        <v>400000</v>
      </c>
      <c r="AFD86" s="153" t="n">
        <v>30000</v>
      </c>
      <c r="AFE86" s="153" t="n">
        <v>30000</v>
      </c>
      <c r="AFF86" s="153" t="n">
        <v>30000</v>
      </c>
      <c r="AFG86" s="153" t="n">
        <v>30000</v>
      </c>
      <c r="AFH86" s="153" t="n">
        <v>30000</v>
      </c>
      <c r="AFI86" s="153" t="n">
        <v>40000</v>
      </c>
      <c r="AFJ86" s="153" t="n">
        <v>40000</v>
      </c>
      <c r="AFK86" s="153" t="n">
        <v>30000</v>
      </c>
      <c r="AFL86" s="153" t="n">
        <v>40000</v>
      </c>
      <c r="AFM86" s="153" t="n">
        <v>30000</v>
      </c>
      <c r="AFN86" s="153" t="n">
        <v>30000</v>
      </c>
      <c r="AFO86" s="153" t="n">
        <v>40000</v>
      </c>
      <c r="AFP86" s="0" t="n">
        <f aca="false">SUM(AFD86:AFO86)</f>
        <v>400000</v>
      </c>
      <c r="AFQ86" s="0" t="s">
        <v>87</v>
      </c>
      <c r="AFR86" s="0" t="s">
        <v>57</v>
      </c>
      <c r="AFS86" s="153" t="n">
        <f aca="false">SUM(AFT86:AGE86)</f>
        <v>400000</v>
      </c>
      <c r="AFT86" s="153" t="n">
        <v>30000</v>
      </c>
      <c r="AFU86" s="153" t="n">
        <v>30000</v>
      </c>
      <c r="AFV86" s="153" t="n">
        <v>30000</v>
      </c>
      <c r="AFW86" s="153" t="n">
        <v>30000</v>
      </c>
      <c r="AFX86" s="153" t="n">
        <v>30000</v>
      </c>
      <c r="AFY86" s="153" t="n">
        <v>40000</v>
      </c>
      <c r="AFZ86" s="153" t="n">
        <v>40000</v>
      </c>
      <c r="AGA86" s="153" t="n">
        <v>30000</v>
      </c>
      <c r="AGB86" s="153" t="n">
        <v>40000</v>
      </c>
      <c r="AGC86" s="153" t="n">
        <v>30000</v>
      </c>
      <c r="AGD86" s="153" t="n">
        <v>30000</v>
      </c>
      <c r="AGE86" s="153" t="n">
        <v>40000</v>
      </c>
      <c r="AGF86" s="0" t="n">
        <f aca="false">SUM(AFT86:AGE86)</f>
        <v>400000</v>
      </c>
      <c r="AGG86" s="0" t="s">
        <v>87</v>
      </c>
      <c r="AGH86" s="0" t="s">
        <v>57</v>
      </c>
      <c r="AGI86" s="153" t="n">
        <f aca="false">SUM(AGJ86:AGU86)</f>
        <v>400000</v>
      </c>
      <c r="AGJ86" s="153" t="n">
        <v>30000</v>
      </c>
      <c r="AGK86" s="153" t="n">
        <v>30000</v>
      </c>
      <c r="AGL86" s="153" t="n">
        <v>30000</v>
      </c>
      <c r="AGM86" s="153" t="n">
        <v>30000</v>
      </c>
      <c r="AGN86" s="153" t="n">
        <v>30000</v>
      </c>
      <c r="AGO86" s="153" t="n">
        <v>40000</v>
      </c>
      <c r="AGP86" s="153" t="n">
        <v>40000</v>
      </c>
      <c r="AGQ86" s="153" t="n">
        <v>30000</v>
      </c>
      <c r="AGR86" s="153" t="n">
        <v>40000</v>
      </c>
      <c r="AGS86" s="153" t="n">
        <v>30000</v>
      </c>
      <c r="AGT86" s="153" t="n">
        <v>30000</v>
      </c>
      <c r="AGU86" s="153" t="n">
        <v>40000</v>
      </c>
      <c r="AGV86" s="0" t="n">
        <f aca="false">SUM(AGJ86:AGU86)</f>
        <v>400000</v>
      </c>
      <c r="AGW86" s="0" t="s">
        <v>87</v>
      </c>
      <c r="AGX86" s="0" t="s">
        <v>57</v>
      </c>
      <c r="AGY86" s="153" t="n">
        <f aca="false">SUM(AGZ86:AHK86)</f>
        <v>400000</v>
      </c>
      <c r="AGZ86" s="153" t="n">
        <v>30000</v>
      </c>
      <c r="AHA86" s="153" t="n">
        <v>30000</v>
      </c>
      <c r="AHB86" s="153" t="n">
        <v>30000</v>
      </c>
      <c r="AHC86" s="153" t="n">
        <v>30000</v>
      </c>
      <c r="AHD86" s="153" t="n">
        <v>30000</v>
      </c>
      <c r="AHE86" s="153" t="n">
        <v>40000</v>
      </c>
      <c r="AHF86" s="153" t="n">
        <v>40000</v>
      </c>
      <c r="AHG86" s="153" t="n">
        <v>30000</v>
      </c>
      <c r="AHH86" s="153" t="n">
        <v>40000</v>
      </c>
      <c r="AHI86" s="153" t="n">
        <v>30000</v>
      </c>
      <c r="AHJ86" s="153" t="n">
        <v>30000</v>
      </c>
      <c r="AHK86" s="153" t="n">
        <v>40000</v>
      </c>
      <c r="AHL86" s="0" t="n">
        <f aca="false">SUM(AGZ86:AHK86)</f>
        <v>400000</v>
      </c>
      <c r="AHM86" s="0" t="s">
        <v>87</v>
      </c>
      <c r="AHN86" s="0" t="s">
        <v>57</v>
      </c>
      <c r="AHO86" s="153" t="n">
        <f aca="false">SUM(AHP86:AIA86)</f>
        <v>400000</v>
      </c>
      <c r="AHP86" s="153" t="n">
        <v>30000</v>
      </c>
      <c r="AHQ86" s="153" t="n">
        <v>30000</v>
      </c>
      <c r="AHR86" s="153" t="n">
        <v>30000</v>
      </c>
      <c r="AHS86" s="153" t="n">
        <v>30000</v>
      </c>
      <c r="AHT86" s="153" t="n">
        <v>30000</v>
      </c>
      <c r="AHU86" s="153" t="n">
        <v>40000</v>
      </c>
      <c r="AHV86" s="153" t="n">
        <v>40000</v>
      </c>
      <c r="AHW86" s="153" t="n">
        <v>30000</v>
      </c>
      <c r="AHX86" s="153" t="n">
        <v>40000</v>
      </c>
      <c r="AHY86" s="153" t="n">
        <v>30000</v>
      </c>
      <c r="AHZ86" s="153" t="n">
        <v>30000</v>
      </c>
      <c r="AIA86" s="153" t="n">
        <v>40000</v>
      </c>
      <c r="AIB86" s="0" t="n">
        <f aca="false">SUM(AHP86:AIA86)</f>
        <v>400000</v>
      </c>
      <c r="AIC86" s="0" t="s">
        <v>87</v>
      </c>
      <c r="AID86" s="0" t="s">
        <v>57</v>
      </c>
      <c r="AIE86" s="153" t="n">
        <f aca="false">SUM(AIF86:AIQ86)</f>
        <v>400000</v>
      </c>
      <c r="AIF86" s="153" t="n">
        <v>30000</v>
      </c>
      <c r="AIG86" s="153" t="n">
        <v>30000</v>
      </c>
      <c r="AIH86" s="153" t="n">
        <v>30000</v>
      </c>
      <c r="AII86" s="153" t="n">
        <v>30000</v>
      </c>
      <c r="AIJ86" s="153" t="n">
        <v>30000</v>
      </c>
      <c r="AIK86" s="153" t="n">
        <v>40000</v>
      </c>
      <c r="AIL86" s="153" t="n">
        <v>40000</v>
      </c>
      <c r="AIM86" s="153" t="n">
        <v>30000</v>
      </c>
      <c r="AIN86" s="153" t="n">
        <v>40000</v>
      </c>
      <c r="AIO86" s="153" t="n">
        <v>30000</v>
      </c>
      <c r="AIP86" s="153" t="n">
        <v>30000</v>
      </c>
      <c r="AIQ86" s="153" t="n">
        <v>40000</v>
      </c>
      <c r="AIR86" s="0" t="n">
        <f aca="false">SUM(AIF86:AIQ86)</f>
        <v>400000</v>
      </c>
      <c r="AIS86" s="0" t="s">
        <v>87</v>
      </c>
      <c r="AIT86" s="0" t="s">
        <v>57</v>
      </c>
      <c r="AIU86" s="153" t="n">
        <f aca="false">SUM(AIV86:AJG86)</f>
        <v>400000</v>
      </c>
      <c r="AIV86" s="153" t="n">
        <v>30000</v>
      </c>
      <c r="AIW86" s="153" t="n">
        <v>30000</v>
      </c>
      <c r="AIX86" s="153" t="n">
        <v>30000</v>
      </c>
      <c r="AIY86" s="153" t="n">
        <v>30000</v>
      </c>
      <c r="AIZ86" s="153" t="n">
        <v>30000</v>
      </c>
      <c r="AJA86" s="153" t="n">
        <v>40000</v>
      </c>
      <c r="AJB86" s="153" t="n">
        <v>40000</v>
      </c>
      <c r="AJC86" s="153" t="n">
        <v>30000</v>
      </c>
      <c r="AJD86" s="153" t="n">
        <v>40000</v>
      </c>
      <c r="AJE86" s="153" t="n">
        <v>30000</v>
      </c>
      <c r="AJF86" s="153" t="n">
        <v>30000</v>
      </c>
      <c r="AJG86" s="153" t="n">
        <v>40000</v>
      </c>
      <c r="AJH86" s="0" t="n">
        <f aca="false">SUM(AIV86:AJG86)</f>
        <v>400000</v>
      </c>
      <c r="AJI86" s="0" t="s">
        <v>87</v>
      </c>
      <c r="AJJ86" s="0" t="s">
        <v>57</v>
      </c>
      <c r="AJK86" s="153" t="n">
        <f aca="false">SUM(AJL86:AJW86)</f>
        <v>400000</v>
      </c>
      <c r="AJL86" s="153" t="n">
        <v>30000</v>
      </c>
      <c r="AJM86" s="153" t="n">
        <v>30000</v>
      </c>
      <c r="AJN86" s="153" t="n">
        <v>30000</v>
      </c>
      <c r="AJO86" s="153" t="n">
        <v>30000</v>
      </c>
      <c r="AJP86" s="153" t="n">
        <v>30000</v>
      </c>
      <c r="AJQ86" s="153" t="n">
        <v>40000</v>
      </c>
      <c r="AJR86" s="153" t="n">
        <v>40000</v>
      </c>
      <c r="AJS86" s="153" t="n">
        <v>30000</v>
      </c>
      <c r="AJT86" s="153" t="n">
        <v>40000</v>
      </c>
      <c r="AJU86" s="153" t="n">
        <v>30000</v>
      </c>
      <c r="AJV86" s="153" t="n">
        <v>30000</v>
      </c>
      <c r="AJW86" s="153" t="n">
        <v>40000</v>
      </c>
      <c r="AJX86" s="0" t="n">
        <f aca="false">SUM(AJL86:AJW86)</f>
        <v>400000</v>
      </c>
      <c r="AJY86" s="0" t="s">
        <v>87</v>
      </c>
      <c r="AJZ86" s="0" t="s">
        <v>57</v>
      </c>
      <c r="AKA86" s="153" t="n">
        <f aca="false">SUM(AKB86:AKM86)</f>
        <v>400000</v>
      </c>
      <c r="AKB86" s="153" t="n">
        <v>30000</v>
      </c>
      <c r="AKC86" s="153" t="n">
        <v>30000</v>
      </c>
      <c r="AKD86" s="153" t="n">
        <v>30000</v>
      </c>
      <c r="AKE86" s="153" t="n">
        <v>30000</v>
      </c>
      <c r="AKF86" s="153" t="n">
        <v>30000</v>
      </c>
      <c r="AKG86" s="153" t="n">
        <v>40000</v>
      </c>
      <c r="AKH86" s="153" t="n">
        <v>40000</v>
      </c>
      <c r="AKI86" s="153" t="n">
        <v>30000</v>
      </c>
      <c r="AKJ86" s="153" t="n">
        <v>40000</v>
      </c>
      <c r="AKK86" s="153" t="n">
        <v>30000</v>
      </c>
      <c r="AKL86" s="153" t="n">
        <v>30000</v>
      </c>
      <c r="AKM86" s="153" t="n">
        <v>40000</v>
      </c>
      <c r="AKN86" s="0" t="n">
        <f aca="false">SUM(AKB86:AKM86)</f>
        <v>400000</v>
      </c>
      <c r="AKO86" s="0" t="s">
        <v>87</v>
      </c>
      <c r="AKP86" s="0" t="s">
        <v>57</v>
      </c>
      <c r="AKQ86" s="153" t="n">
        <f aca="false">SUM(AKR86:ALC86)</f>
        <v>400000</v>
      </c>
      <c r="AKR86" s="153" t="n">
        <v>30000</v>
      </c>
      <c r="AKS86" s="153" t="n">
        <v>30000</v>
      </c>
      <c r="AKT86" s="153" t="n">
        <v>30000</v>
      </c>
      <c r="AKU86" s="153" t="n">
        <v>30000</v>
      </c>
      <c r="AKV86" s="153" t="n">
        <v>30000</v>
      </c>
      <c r="AKW86" s="153" t="n">
        <v>40000</v>
      </c>
      <c r="AKX86" s="153" t="n">
        <v>40000</v>
      </c>
      <c r="AKY86" s="153" t="n">
        <v>30000</v>
      </c>
      <c r="AKZ86" s="153" t="n">
        <v>40000</v>
      </c>
      <c r="ALA86" s="153" t="n">
        <v>30000</v>
      </c>
      <c r="ALB86" s="153" t="n">
        <v>30000</v>
      </c>
      <c r="ALC86" s="153" t="n">
        <v>40000</v>
      </c>
      <c r="ALD86" s="0" t="n">
        <f aca="false">SUM(AKR86:ALC86)</f>
        <v>400000</v>
      </c>
      <c r="ALE86" s="0" t="s">
        <v>87</v>
      </c>
      <c r="ALF86" s="0" t="s">
        <v>57</v>
      </c>
      <c r="ALG86" s="153" t="n">
        <f aca="false">SUM(ALH86:ALS86)</f>
        <v>400000</v>
      </c>
      <c r="ALH86" s="153" t="n">
        <v>30000</v>
      </c>
      <c r="ALI86" s="153" t="n">
        <v>30000</v>
      </c>
      <c r="ALJ86" s="153" t="n">
        <v>30000</v>
      </c>
      <c r="ALK86" s="153" t="n">
        <v>30000</v>
      </c>
      <c r="ALL86" s="153" t="n">
        <v>30000</v>
      </c>
      <c r="ALM86" s="153" t="n">
        <v>40000</v>
      </c>
      <c r="ALN86" s="153" t="n">
        <v>40000</v>
      </c>
      <c r="ALO86" s="153" t="n">
        <v>30000</v>
      </c>
      <c r="ALP86" s="153" t="n">
        <v>40000</v>
      </c>
      <c r="ALQ86" s="153" t="n">
        <v>30000</v>
      </c>
      <c r="ALR86" s="153" t="n">
        <v>30000</v>
      </c>
      <c r="ALS86" s="153" t="n">
        <v>40000</v>
      </c>
      <c r="ALT86" s="0" t="n">
        <f aca="false">SUM(ALH86:ALS86)</f>
        <v>400000</v>
      </c>
      <c r="ALU86" s="0" t="s">
        <v>87</v>
      </c>
      <c r="ALV86" s="0" t="s">
        <v>57</v>
      </c>
      <c r="ALW86" s="153" t="n">
        <f aca="false">SUM(ALX86:AMI86)</f>
        <v>400000</v>
      </c>
      <c r="ALX86" s="153" t="n">
        <v>30000</v>
      </c>
      <c r="ALY86" s="153" t="n">
        <v>30000</v>
      </c>
      <c r="ALZ86" s="153" t="n">
        <v>30000</v>
      </c>
      <c r="AMA86" s="153" t="n">
        <v>30000</v>
      </c>
      <c r="AMB86" s="153" t="n">
        <v>30000</v>
      </c>
      <c r="AMC86" s="153" t="n">
        <v>40000</v>
      </c>
      <c r="AMD86" s="153" t="n">
        <v>40000</v>
      </c>
      <c r="AME86" s="153" t="n">
        <v>30000</v>
      </c>
      <c r="AMF86" s="153" t="n">
        <v>40000</v>
      </c>
      <c r="AMG86" s="153" t="n">
        <v>30000</v>
      </c>
      <c r="AMH86" s="153" t="n">
        <v>30000</v>
      </c>
      <c r="AMI86" s="153" t="n">
        <v>40000</v>
      </c>
      <c r="AMJ86" s="0" t="n">
        <f aca="false">SUM(ALX86:AMI86)</f>
        <v>400000</v>
      </c>
    </row>
    <row r="87" customFormat="false" ht="45" hidden="false" customHeight="true" outlineLevel="0" collapsed="false">
      <c r="A87" s="149" t="s">
        <v>87</v>
      </c>
      <c r="B87" s="150" t="s">
        <v>113</v>
      </c>
      <c r="C87" s="114" t="n">
        <f aca="false">J87</f>
        <v>350000</v>
      </c>
      <c r="D87" s="105" t="n">
        <f aca="false">D86</f>
        <v>50000</v>
      </c>
      <c r="E87" s="106" t="n">
        <f aca="false">D87+E86</f>
        <v>100000</v>
      </c>
      <c r="F87" s="106" t="n">
        <f aca="false">E87+F86</f>
        <v>150000</v>
      </c>
      <c r="G87" s="106" t="n">
        <f aca="false">F87+G86</f>
        <v>200000</v>
      </c>
      <c r="H87" s="106" t="n">
        <f aca="false">G87+H86</f>
        <v>250000</v>
      </c>
      <c r="I87" s="106" t="n">
        <f aca="false">H87+I86</f>
        <v>300000</v>
      </c>
      <c r="J87" s="106" t="n">
        <f aca="false">I87+J86</f>
        <v>350000</v>
      </c>
      <c r="K87" s="106" t="n">
        <f aca="false">J87+K86</f>
        <v>400000</v>
      </c>
      <c r="L87" s="106" t="n">
        <f aca="false">K87+L86</f>
        <v>450000</v>
      </c>
      <c r="M87" s="106" t="n">
        <f aca="false">L87+M86</f>
        <v>500000</v>
      </c>
      <c r="N87" s="106" t="n">
        <f aca="false">M87+N86</f>
        <v>550000</v>
      </c>
      <c r="O87" s="106" t="n">
        <f aca="false">N87+O86</f>
        <v>600000</v>
      </c>
      <c r="P87" s="98" t="n">
        <f aca="false">C87</f>
        <v>350000</v>
      </c>
      <c r="Q87" s="0" t="s">
        <v>87</v>
      </c>
      <c r="R87" s="0" t="s">
        <v>113</v>
      </c>
      <c r="S87" s="153" t="n">
        <f aca="false">T87</f>
        <v>10000</v>
      </c>
      <c r="T87" s="153" t="n">
        <v>10000</v>
      </c>
      <c r="U87" s="153" t="n">
        <f aca="false">T87+U86</f>
        <v>40000</v>
      </c>
      <c r="V87" s="153" t="n">
        <f aca="false">U87+V86</f>
        <v>70000</v>
      </c>
      <c r="W87" s="153" t="n">
        <f aca="false">V87+W86</f>
        <v>100000</v>
      </c>
      <c r="X87" s="153" t="n">
        <f aca="false">W87+X86</f>
        <v>130000</v>
      </c>
      <c r="Y87" s="153" t="n">
        <f aca="false">X87+Y86</f>
        <v>170000</v>
      </c>
      <c r="Z87" s="153" t="n">
        <f aca="false">Y87+Z86</f>
        <v>210000</v>
      </c>
      <c r="AA87" s="153" t="n">
        <f aca="false">Z87+AA86</f>
        <v>240000</v>
      </c>
      <c r="AB87" s="153" t="n">
        <f aca="false">AA87+AB86</f>
        <v>280000</v>
      </c>
      <c r="AC87" s="153" t="n">
        <f aca="false">AB87+AC86</f>
        <v>310000</v>
      </c>
      <c r="AD87" s="153" t="n">
        <f aca="false">AC87+AD86</f>
        <v>340000</v>
      </c>
      <c r="AE87" s="153" t="n">
        <f aca="false">AD87+AE86</f>
        <v>380000</v>
      </c>
      <c r="AF87" s="0" t="n">
        <f aca="false">S87</f>
        <v>10000</v>
      </c>
      <c r="AG87" s="0" t="s">
        <v>87</v>
      </c>
      <c r="AH87" s="0" t="s">
        <v>113</v>
      </c>
      <c r="AI87" s="153" t="n">
        <f aca="false">AJ87</f>
        <v>10000</v>
      </c>
      <c r="AJ87" s="153" t="n">
        <v>10000</v>
      </c>
      <c r="AK87" s="153" t="n">
        <f aca="false">AJ87+AK86</f>
        <v>40000</v>
      </c>
      <c r="AL87" s="153" t="n">
        <f aca="false">AK87+AL86</f>
        <v>70000</v>
      </c>
      <c r="AM87" s="153" t="n">
        <f aca="false">AL87+AM86</f>
        <v>100000</v>
      </c>
      <c r="AN87" s="153" t="n">
        <f aca="false">AM87+AN86</f>
        <v>130000</v>
      </c>
      <c r="AO87" s="153" t="n">
        <f aca="false">AN87+AO86</f>
        <v>170000</v>
      </c>
      <c r="AP87" s="153" t="n">
        <f aca="false">AO87+AP86</f>
        <v>210000</v>
      </c>
      <c r="AQ87" s="153" t="n">
        <f aca="false">AP87+AQ86</f>
        <v>240000</v>
      </c>
      <c r="AR87" s="153" t="n">
        <f aca="false">AQ87+AR86</f>
        <v>280000</v>
      </c>
      <c r="AS87" s="153" t="n">
        <f aca="false">AR87+AS86</f>
        <v>310000</v>
      </c>
      <c r="AT87" s="153" t="n">
        <f aca="false">AS87+AT86</f>
        <v>340000</v>
      </c>
      <c r="AU87" s="153" t="n">
        <f aca="false">AT87+AU86</f>
        <v>380000</v>
      </c>
      <c r="AV87" s="0" t="n">
        <f aca="false">AI87</f>
        <v>10000</v>
      </c>
      <c r="AW87" s="0" t="s">
        <v>87</v>
      </c>
      <c r="AX87" s="0" t="s">
        <v>113</v>
      </c>
      <c r="AY87" s="153" t="n">
        <f aca="false">AZ87</f>
        <v>10000</v>
      </c>
      <c r="AZ87" s="153" t="n">
        <v>10000</v>
      </c>
      <c r="BA87" s="153" t="n">
        <f aca="false">AZ87+BA86</f>
        <v>40000</v>
      </c>
      <c r="BB87" s="153" t="n">
        <f aca="false">BA87+BB86</f>
        <v>70000</v>
      </c>
      <c r="BC87" s="153" t="n">
        <f aca="false">BB87+BC86</f>
        <v>100000</v>
      </c>
      <c r="BD87" s="153" t="n">
        <f aca="false">BC87+BD86</f>
        <v>130000</v>
      </c>
      <c r="BE87" s="153" t="n">
        <f aca="false">BD87+BE86</f>
        <v>170000</v>
      </c>
      <c r="BF87" s="153" t="n">
        <f aca="false">BE87+BF86</f>
        <v>210000</v>
      </c>
      <c r="BG87" s="153" t="n">
        <f aca="false">BF87+BG86</f>
        <v>240000</v>
      </c>
      <c r="BH87" s="153" t="n">
        <f aca="false">BG87+BH86</f>
        <v>280000</v>
      </c>
      <c r="BI87" s="153" t="n">
        <f aca="false">BH87+BI86</f>
        <v>310000</v>
      </c>
      <c r="BJ87" s="153" t="n">
        <f aca="false">BI87+BJ86</f>
        <v>340000</v>
      </c>
      <c r="BK87" s="153" t="n">
        <f aca="false">BJ87+BK86</f>
        <v>380000</v>
      </c>
      <c r="BL87" s="0" t="n">
        <f aca="false">AY87</f>
        <v>10000</v>
      </c>
      <c r="BM87" s="0" t="s">
        <v>87</v>
      </c>
      <c r="BN87" s="0" t="s">
        <v>113</v>
      </c>
      <c r="BO87" s="153" t="n">
        <f aca="false">BP87</f>
        <v>10000</v>
      </c>
      <c r="BP87" s="153" t="n">
        <v>10000</v>
      </c>
      <c r="BQ87" s="153" t="n">
        <f aca="false">BP87+BQ86</f>
        <v>40000</v>
      </c>
      <c r="BR87" s="153" t="n">
        <f aca="false">BQ87+BR86</f>
        <v>70000</v>
      </c>
      <c r="BS87" s="153" t="n">
        <f aca="false">BR87+BS86</f>
        <v>100000</v>
      </c>
      <c r="BT87" s="153" t="n">
        <f aca="false">BS87+BT86</f>
        <v>130000</v>
      </c>
      <c r="BU87" s="153" t="n">
        <f aca="false">BT87+BU86</f>
        <v>170000</v>
      </c>
      <c r="BV87" s="153" t="n">
        <f aca="false">BU87+BV86</f>
        <v>210000</v>
      </c>
      <c r="BW87" s="153" t="n">
        <f aca="false">BV87+BW86</f>
        <v>240000</v>
      </c>
      <c r="BX87" s="153" t="n">
        <f aca="false">BW87+BX86</f>
        <v>280000</v>
      </c>
      <c r="BY87" s="153" t="n">
        <f aca="false">BX87+BY86</f>
        <v>310000</v>
      </c>
      <c r="BZ87" s="153" t="n">
        <f aca="false">BY87+BZ86</f>
        <v>340000</v>
      </c>
      <c r="CA87" s="153" t="n">
        <f aca="false">BZ87+CA86</f>
        <v>380000</v>
      </c>
      <c r="CB87" s="0" t="n">
        <f aca="false">BO87</f>
        <v>10000</v>
      </c>
      <c r="CC87" s="0" t="s">
        <v>87</v>
      </c>
      <c r="CD87" s="0" t="s">
        <v>113</v>
      </c>
      <c r="CE87" s="153" t="n">
        <f aca="false">CF87</f>
        <v>10000</v>
      </c>
      <c r="CF87" s="153" t="n">
        <v>10000</v>
      </c>
      <c r="CG87" s="153" t="n">
        <f aca="false">CF87+CG86</f>
        <v>40000</v>
      </c>
      <c r="CH87" s="153" t="n">
        <f aca="false">CG87+CH86</f>
        <v>70000</v>
      </c>
      <c r="CI87" s="153" t="n">
        <f aca="false">CH87+CI86</f>
        <v>100000</v>
      </c>
      <c r="CJ87" s="153" t="n">
        <f aca="false">CI87+CJ86</f>
        <v>130000</v>
      </c>
      <c r="CK87" s="153" t="n">
        <f aca="false">CJ87+CK86</f>
        <v>170000</v>
      </c>
      <c r="CL87" s="153" t="n">
        <f aca="false">CK87+CL86</f>
        <v>210000</v>
      </c>
      <c r="CM87" s="153" t="n">
        <f aca="false">CL87+CM86</f>
        <v>240000</v>
      </c>
      <c r="CN87" s="153" t="n">
        <f aca="false">CM87+CN86</f>
        <v>280000</v>
      </c>
      <c r="CO87" s="153" t="n">
        <f aca="false">CN87+CO86</f>
        <v>310000</v>
      </c>
      <c r="CP87" s="153" t="n">
        <f aca="false">CO87+CP86</f>
        <v>340000</v>
      </c>
      <c r="CQ87" s="153" t="n">
        <f aca="false">CP87+CQ86</f>
        <v>380000</v>
      </c>
      <c r="CR87" s="0" t="n">
        <f aca="false">CE87</f>
        <v>10000</v>
      </c>
      <c r="CS87" s="0" t="s">
        <v>87</v>
      </c>
      <c r="CT87" s="0" t="s">
        <v>113</v>
      </c>
      <c r="CU87" s="153" t="n">
        <f aca="false">CV87</f>
        <v>10000</v>
      </c>
      <c r="CV87" s="153" t="n">
        <v>10000</v>
      </c>
      <c r="CW87" s="153" t="n">
        <f aca="false">CV87+CW86</f>
        <v>40000</v>
      </c>
      <c r="CX87" s="153" t="n">
        <f aca="false">CW87+CX86</f>
        <v>70000</v>
      </c>
      <c r="CY87" s="153" t="n">
        <f aca="false">CX87+CY86</f>
        <v>100000</v>
      </c>
      <c r="CZ87" s="153" t="n">
        <f aca="false">CY87+CZ86</f>
        <v>130000</v>
      </c>
      <c r="DA87" s="153" t="n">
        <f aca="false">CZ87+DA86</f>
        <v>170000</v>
      </c>
      <c r="DB87" s="153" t="n">
        <f aca="false">DA87+DB86</f>
        <v>210000</v>
      </c>
      <c r="DC87" s="153" t="n">
        <f aca="false">DB87+DC86</f>
        <v>240000</v>
      </c>
      <c r="DD87" s="153" t="n">
        <f aca="false">DC87+DD86</f>
        <v>280000</v>
      </c>
      <c r="DE87" s="153" t="n">
        <f aca="false">DD87+DE86</f>
        <v>310000</v>
      </c>
      <c r="DF87" s="153" t="n">
        <f aca="false">DE87+DF86</f>
        <v>340000</v>
      </c>
      <c r="DG87" s="153" t="n">
        <f aca="false">DF87+DG86</f>
        <v>380000</v>
      </c>
      <c r="DH87" s="0" t="n">
        <f aca="false">CU87</f>
        <v>10000</v>
      </c>
      <c r="DI87" s="0" t="s">
        <v>87</v>
      </c>
      <c r="DJ87" s="0" t="s">
        <v>113</v>
      </c>
      <c r="DK87" s="153" t="n">
        <f aca="false">DL87</f>
        <v>10000</v>
      </c>
      <c r="DL87" s="153" t="n">
        <v>10000</v>
      </c>
      <c r="DM87" s="153" t="n">
        <f aca="false">DL87+DM86</f>
        <v>40000</v>
      </c>
      <c r="DN87" s="153" t="n">
        <f aca="false">DM87+DN86</f>
        <v>70000</v>
      </c>
      <c r="DO87" s="153" t="n">
        <f aca="false">DN87+DO86</f>
        <v>100000</v>
      </c>
      <c r="DP87" s="153" t="n">
        <f aca="false">DO87+DP86</f>
        <v>130000</v>
      </c>
      <c r="DQ87" s="153" t="n">
        <f aca="false">DP87+DQ86</f>
        <v>170000</v>
      </c>
      <c r="DR87" s="153" t="n">
        <f aca="false">DQ87+DR86</f>
        <v>210000</v>
      </c>
      <c r="DS87" s="153" t="n">
        <f aca="false">DR87+DS86</f>
        <v>240000</v>
      </c>
      <c r="DT87" s="153" t="n">
        <f aca="false">DS87+DT86</f>
        <v>280000</v>
      </c>
      <c r="DU87" s="153" t="n">
        <f aca="false">DT87+DU86</f>
        <v>310000</v>
      </c>
      <c r="DV87" s="153" t="n">
        <f aca="false">DU87+DV86</f>
        <v>340000</v>
      </c>
      <c r="DW87" s="153" t="n">
        <f aca="false">DV87+DW86</f>
        <v>380000</v>
      </c>
      <c r="DX87" s="0" t="n">
        <f aca="false">DK87</f>
        <v>10000</v>
      </c>
      <c r="DY87" s="0" t="s">
        <v>87</v>
      </c>
      <c r="DZ87" s="0" t="s">
        <v>113</v>
      </c>
      <c r="EA87" s="153" t="n">
        <f aca="false">EB87</f>
        <v>10000</v>
      </c>
      <c r="EB87" s="153" t="n">
        <v>10000</v>
      </c>
      <c r="EC87" s="153" t="n">
        <f aca="false">EB87+EC86</f>
        <v>40000</v>
      </c>
      <c r="ED87" s="153" t="n">
        <f aca="false">EC87+ED86</f>
        <v>70000</v>
      </c>
      <c r="EE87" s="153" t="n">
        <f aca="false">ED87+EE86</f>
        <v>100000</v>
      </c>
      <c r="EF87" s="153" t="n">
        <f aca="false">EE87+EF86</f>
        <v>130000</v>
      </c>
      <c r="EG87" s="153" t="n">
        <f aca="false">EF87+EG86</f>
        <v>170000</v>
      </c>
      <c r="EH87" s="153" t="n">
        <f aca="false">EG87+EH86</f>
        <v>210000</v>
      </c>
      <c r="EI87" s="153" t="n">
        <f aca="false">EH87+EI86</f>
        <v>240000</v>
      </c>
      <c r="EJ87" s="153" t="n">
        <f aca="false">EI87+EJ86</f>
        <v>280000</v>
      </c>
      <c r="EK87" s="153" t="n">
        <f aca="false">EJ87+EK86</f>
        <v>310000</v>
      </c>
      <c r="EL87" s="153" t="n">
        <f aca="false">EK87+EL86</f>
        <v>340000</v>
      </c>
      <c r="EM87" s="153" t="n">
        <f aca="false">EL87+EM86</f>
        <v>380000</v>
      </c>
      <c r="EN87" s="0" t="n">
        <f aca="false">EA87</f>
        <v>10000</v>
      </c>
      <c r="EO87" s="0" t="s">
        <v>87</v>
      </c>
      <c r="EP87" s="0" t="s">
        <v>113</v>
      </c>
      <c r="EQ87" s="153" t="n">
        <f aca="false">ER87</f>
        <v>10000</v>
      </c>
      <c r="ER87" s="153" t="n">
        <v>10000</v>
      </c>
      <c r="ES87" s="153" t="n">
        <f aca="false">ER87+ES86</f>
        <v>40000</v>
      </c>
      <c r="ET87" s="153" t="n">
        <f aca="false">ES87+ET86</f>
        <v>70000</v>
      </c>
      <c r="EU87" s="153" t="n">
        <f aca="false">ET87+EU86</f>
        <v>100000</v>
      </c>
      <c r="EV87" s="153" t="n">
        <f aca="false">EU87+EV86</f>
        <v>130000</v>
      </c>
      <c r="EW87" s="153" t="n">
        <f aca="false">EV87+EW86</f>
        <v>170000</v>
      </c>
      <c r="EX87" s="153" t="n">
        <f aca="false">EW87+EX86</f>
        <v>210000</v>
      </c>
      <c r="EY87" s="153" t="n">
        <f aca="false">EX87+EY86</f>
        <v>240000</v>
      </c>
      <c r="EZ87" s="153" t="n">
        <f aca="false">EY87+EZ86</f>
        <v>280000</v>
      </c>
      <c r="FA87" s="153" t="n">
        <f aca="false">EZ87+FA86</f>
        <v>310000</v>
      </c>
      <c r="FB87" s="153" t="n">
        <f aca="false">FA87+FB86</f>
        <v>340000</v>
      </c>
      <c r="FC87" s="153" t="n">
        <f aca="false">FB87+FC86</f>
        <v>380000</v>
      </c>
      <c r="FD87" s="0" t="n">
        <f aca="false">EQ87</f>
        <v>10000</v>
      </c>
      <c r="FE87" s="0" t="s">
        <v>87</v>
      </c>
      <c r="FF87" s="0" t="s">
        <v>113</v>
      </c>
      <c r="FG87" s="153" t="n">
        <f aca="false">FH87</f>
        <v>10000</v>
      </c>
      <c r="FH87" s="153" t="n">
        <v>10000</v>
      </c>
      <c r="FI87" s="153" t="n">
        <f aca="false">FH87+FI86</f>
        <v>40000</v>
      </c>
      <c r="FJ87" s="153" t="n">
        <f aca="false">FI87+FJ86</f>
        <v>70000</v>
      </c>
      <c r="FK87" s="153" t="n">
        <f aca="false">FJ87+FK86</f>
        <v>100000</v>
      </c>
      <c r="FL87" s="153" t="n">
        <f aca="false">FK87+FL86</f>
        <v>130000</v>
      </c>
      <c r="FM87" s="153" t="n">
        <f aca="false">FL87+FM86</f>
        <v>170000</v>
      </c>
      <c r="FN87" s="153" t="n">
        <f aca="false">FM87+FN86</f>
        <v>210000</v>
      </c>
      <c r="FO87" s="153" t="n">
        <f aca="false">FN87+FO86</f>
        <v>240000</v>
      </c>
      <c r="FP87" s="153" t="n">
        <f aca="false">FO87+FP86</f>
        <v>280000</v>
      </c>
      <c r="FQ87" s="153" t="n">
        <f aca="false">FP87+FQ86</f>
        <v>310000</v>
      </c>
      <c r="FR87" s="153" t="n">
        <f aca="false">FQ87+FR86</f>
        <v>340000</v>
      </c>
      <c r="FS87" s="153" t="n">
        <f aca="false">FR87+FS86</f>
        <v>380000</v>
      </c>
      <c r="FT87" s="0" t="n">
        <f aca="false">FG87</f>
        <v>10000</v>
      </c>
      <c r="FU87" s="0" t="s">
        <v>87</v>
      </c>
      <c r="FV87" s="0" t="s">
        <v>113</v>
      </c>
      <c r="FW87" s="153" t="n">
        <f aca="false">FX87</f>
        <v>10000</v>
      </c>
      <c r="FX87" s="153" t="n">
        <v>10000</v>
      </c>
      <c r="FY87" s="153" t="n">
        <f aca="false">FX87+FY86</f>
        <v>40000</v>
      </c>
      <c r="FZ87" s="153" t="n">
        <f aca="false">FY87+FZ86</f>
        <v>70000</v>
      </c>
      <c r="GA87" s="153" t="n">
        <f aca="false">FZ87+GA86</f>
        <v>100000</v>
      </c>
      <c r="GB87" s="153" t="n">
        <f aca="false">GA87+GB86</f>
        <v>130000</v>
      </c>
      <c r="GC87" s="153" t="n">
        <f aca="false">GB87+GC86</f>
        <v>170000</v>
      </c>
      <c r="GD87" s="153" t="n">
        <f aca="false">GC87+GD86</f>
        <v>210000</v>
      </c>
      <c r="GE87" s="153" t="n">
        <f aca="false">GD87+GE86</f>
        <v>240000</v>
      </c>
      <c r="GF87" s="153" t="n">
        <f aca="false">GE87+GF86</f>
        <v>280000</v>
      </c>
      <c r="GG87" s="153" t="n">
        <f aca="false">GF87+GG86</f>
        <v>310000</v>
      </c>
      <c r="GH87" s="153" t="n">
        <f aca="false">GG87+GH86</f>
        <v>340000</v>
      </c>
      <c r="GI87" s="153" t="n">
        <f aca="false">GH87+GI86</f>
        <v>380000</v>
      </c>
      <c r="GJ87" s="0" t="n">
        <f aca="false">FW87</f>
        <v>10000</v>
      </c>
      <c r="GK87" s="0" t="s">
        <v>87</v>
      </c>
      <c r="GL87" s="0" t="s">
        <v>113</v>
      </c>
      <c r="GM87" s="153" t="n">
        <f aca="false">GN87</f>
        <v>10000</v>
      </c>
      <c r="GN87" s="153" t="n">
        <v>10000</v>
      </c>
      <c r="GO87" s="153" t="n">
        <f aca="false">GN87+GO86</f>
        <v>40000</v>
      </c>
      <c r="GP87" s="153" t="n">
        <f aca="false">GO87+GP86</f>
        <v>70000</v>
      </c>
      <c r="GQ87" s="153" t="n">
        <f aca="false">GP87+GQ86</f>
        <v>100000</v>
      </c>
      <c r="GR87" s="153" t="n">
        <f aca="false">GQ87+GR86</f>
        <v>130000</v>
      </c>
      <c r="GS87" s="153" t="n">
        <f aca="false">GR87+GS86</f>
        <v>170000</v>
      </c>
      <c r="GT87" s="153" t="n">
        <f aca="false">GS87+GT86</f>
        <v>210000</v>
      </c>
      <c r="GU87" s="153" t="n">
        <f aca="false">GT87+GU86</f>
        <v>240000</v>
      </c>
      <c r="GV87" s="153" t="n">
        <f aca="false">GU87+GV86</f>
        <v>280000</v>
      </c>
      <c r="GW87" s="153" t="n">
        <f aca="false">GV87+GW86</f>
        <v>310000</v>
      </c>
      <c r="GX87" s="153" t="n">
        <f aca="false">GW87+GX86</f>
        <v>340000</v>
      </c>
      <c r="GY87" s="153" t="n">
        <f aca="false">GX87+GY86</f>
        <v>380000</v>
      </c>
      <c r="GZ87" s="0" t="n">
        <f aca="false">GM87</f>
        <v>10000</v>
      </c>
      <c r="HA87" s="0" t="s">
        <v>87</v>
      </c>
      <c r="HB87" s="0" t="s">
        <v>113</v>
      </c>
      <c r="HC87" s="153" t="n">
        <f aca="false">HD87</f>
        <v>10000</v>
      </c>
      <c r="HD87" s="153" t="n">
        <v>10000</v>
      </c>
      <c r="HE87" s="153" t="n">
        <f aca="false">HD87+HE86</f>
        <v>40000</v>
      </c>
      <c r="HF87" s="153" t="n">
        <f aca="false">HE87+HF86</f>
        <v>70000</v>
      </c>
      <c r="HG87" s="153" t="n">
        <f aca="false">HF87+HG86</f>
        <v>100000</v>
      </c>
      <c r="HH87" s="153" t="n">
        <f aca="false">HG87+HH86</f>
        <v>130000</v>
      </c>
      <c r="HI87" s="153" t="n">
        <f aca="false">HH87+HI86</f>
        <v>170000</v>
      </c>
      <c r="HJ87" s="153" t="n">
        <f aca="false">HI87+HJ86</f>
        <v>210000</v>
      </c>
      <c r="HK87" s="153" t="n">
        <f aca="false">HJ87+HK86</f>
        <v>240000</v>
      </c>
      <c r="HL87" s="153" t="n">
        <f aca="false">HK87+HL86</f>
        <v>280000</v>
      </c>
      <c r="HM87" s="153" t="n">
        <f aca="false">HL87+HM86</f>
        <v>310000</v>
      </c>
      <c r="HN87" s="153" t="n">
        <f aca="false">HM87+HN86</f>
        <v>340000</v>
      </c>
      <c r="HO87" s="153" t="n">
        <f aca="false">HN87+HO86</f>
        <v>380000</v>
      </c>
      <c r="HP87" s="0" t="n">
        <f aca="false">HC87</f>
        <v>10000</v>
      </c>
      <c r="HQ87" s="0" t="s">
        <v>87</v>
      </c>
      <c r="HR87" s="0" t="s">
        <v>113</v>
      </c>
      <c r="HS87" s="153" t="n">
        <f aca="false">HT87</f>
        <v>10000</v>
      </c>
      <c r="HT87" s="153" t="n">
        <v>10000</v>
      </c>
      <c r="HU87" s="153" t="n">
        <f aca="false">HT87+HU86</f>
        <v>40000</v>
      </c>
      <c r="HV87" s="153" t="n">
        <f aca="false">HU87+HV86</f>
        <v>70000</v>
      </c>
      <c r="HW87" s="153" t="n">
        <f aca="false">HV87+HW86</f>
        <v>100000</v>
      </c>
      <c r="HX87" s="153" t="n">
        <f aca="false">HW87+HX86</f>
        <v>130000</v>
      </c>
      <c r="HY87" s="153" t="n">
        <f aca="false">HX87+HY86</f>
        <v>170000</v>
      </c>
      <c r="HZ87" s="153" t="n">
        <f aca="false">HY87+HZ86</f>
        <v>210000</v>
      </c>
      <c r="IA87" s="153" t="n">
        <f aca="false">HZ87+IA86</f>
        <v>240000</v>
      </c>
      <c r="IB87" s="153" t="n">
        <f aca="false">IA87+IB86</f>
        <v>280000</v>
      </c>
      <c r="IC87" s="153" t="n">
        <f aca="false">IB87+IC86</f>
        <v>310000</v>
      </c>
      <c r="ID87" s="153" t="n">
        <f aca="false">IC87+ID86</f>
        <v>340000</v>
      </c>
      <c r="IE87" s="153" t="n">
        <f aca="false">ID87+IE86</f>
        <v>380000</v>
      </c>
      <c r="IF87" s="0" t="n">
        <f aca="false">HS87</f>
        <v>10000</v>
      </c>
      <c r="IG87" s="0" t="s">
        <v>87</v>
      </c>
      <c r="IH87" s="0" t="s">
        <v>113</v>
      </c>
      <c r="II87" s="153" t="n">
        <f aca="false">IJ87</f>
        <v>10000</v>
      </c>
      <c r="IJ87" s="153" t="n">
        <v>10000</v>
      </c>
      <c r="IK87" s="153" t="n">
        <f aca="false">IJ87+IK86</f>
        <v>40000</v>
      </c>
      <c r="IL87" s="153" t="n">
        <f aca="false">IK87+IL86</f>
        <v>70000</v>
      </c>
      <c r="IM87" s="153" t="n">
        <f aca="false">IL87+IM86</f>
        <v>100000</v>
      </c>
      <c r="IN87" s="153" t="n">
        <f aca="false">IM87+IN86</f>
        <v>130000</v>
      </c>
      <c r="IO87" s="153" t="n">
        <f aca="false">IN87+IO86</f>
        <v>170000</v>
      </c>
      <c r="IP87" s="153" t="n">
        <f aca="false">IO87+IP86</f>
        <v>210000</v>
      </c>
      <c r="IQ87" s="153" t="n">
        <f aca="false">IP87+IQ86</f>
        <v>240000</v>
      </c>
      <c r="IR87" s="153" t="n">
        <f aca="false">IQ87+IR86</f>
        <v>280000</v>
      </c>
      <c r="IS87" s="153" t="n">
        <f aca="false">IR87+IS86</f>
        <v>310000</v>
      </c>
      <c r="IT87" s="153" t="n">
        <f aca="false">IS87+IT86</f>
        <v>340000</v>
      </c>
      <c r="IU87" s="153" t="n">
        <f aca="false">IT87+IU86</f>
        <v>380000</v>
      </c>
      <c r="IV87" s="0" t="n">
        <f aca="false">II87</f>
        <v>10000</v>
      </c>
      <c r="IW87" s="0" t="s">
        <v>87</v>
      </c>
      <c r="IX87" s="0" t="s">
        <v>113</v>
      </c>
      <c r="IY87" s="153" t="n">
        <f aca="false">IZ87</f>
        <v>10000</v>
      </c>
      <c r="IZ87" s="153" t="n">
        <v>10000</v>
      </c>
      <c r="JA87" s="153" t="n">
        <f aca="false">IZ87+JA86</f>
        <v>40000</v>
      </c>
      <c r="JB87" s="153" t="n">
        <f aca="false">JA87+JB86</f>
        <v>70000</v>
      </c>
      <c r="JC87" s="153" t="n">
        <f aca="false">JB87+JC86</f>
        <v>100000</v>
      </c>
      <c r="JD87" s="153" t="n">
        <f aca="false">JC87+JD86</f>
        <v>130000</v>
      </c>
      <c r="JE87" s="153" t="n">
        <f aca="false">JD87+JE86</f>
        <v>170000</v>
      </c>
      <c r="JF87" s="153" t="n">
        <f aca="false">JE87+JF86</f>
        <v>210000</v>
      </c>
      <c r="JG87" s="153" t="n">
        <f aca="false">JF87+JG86</f>
        <v>240000</v>
      </c>
      <c r="JH87" s="153" t="n">
        <f aca="false">JG87+JH86</f>
        <v>280000</v>
      </c>
      <c r="JI87" s="153" t="n">
        <f aca="false">JH87+JI86</f>
        <v>310000</v>
      </c>
      <c r="JJ87" s="153" t="n">
        <f aca="false">JI87+JJ86</f>
        <v>340000</v>
      </c>
      <c r="JK87" s="153" t="n">
        <f aca="false">JJ87+JK86</f>
        <v>380000</v>
      </c>
      <c r="JL87" s="0" t="n">
        <f aca="false">IY87</f>
        <v>10000</v>
      </c>
      <c r="JM87" s="0" t="s">
        <v>87</v>
      </c>
      <c r="JN87" s="0" t="s">
        <v>113</v>
      </c>
      <c r="JO87" s="153" t="n">
        <f aca="false">JP87</f>
        <v>10000</v>
      </c>
      <c r="JP87" s="153" t="n">
        <v>10000</v>
      </c>
      <c r="JQ87" s="153" t="n">
        <f aca="false">JP87+JQ86</f>
        <v>40000</v>
      </c>
      <c r="JR87" s="153" t="n">
        <f aca="false">JQ87+JR86</f>
        <v>70000</v>
      </c>
      <c r="JS87" s="153" t="n">
        <f aca="false">JR87+JS86</f>
        <v>100000</v>
      </c>
      <c r="JT87" s="153" t="n">
        <f aca="false">JS87+JT86</f>
        <v>130000</v>
      </c>
      <c r="JU87" s="153" t="n">
        <f aca="false">JT87+JU86</f>
        <v>170000</v>
      </c>
      <c r="JV87" s="153" t="n">
        <f aca="false">JU87+JV86</f>
        <v>210000</v>
      </c>
      <c r="JW87" s="153" t="n">
        <f aca="false">JV87+JW86</f>
        <v>240000</v>
      </c>
      <c r="JX87" s="153" t="n">
        <f aca="false">JW87+JX86</f>
        <v>280000</v>
      </c>
      <c r="JY87" s="153" t="n">
        <f aca="false">JX87+JY86</f>
        <v>310000</v>
      </c>
      <c r="JZ87" s="153" t="n">
        <f aca="false">JY87+JZ86</f>
        <v>340000</v>
      </c>
      <c r="KA87" s="153" t="n">
        <f aca="false">JZ87+KA86</f>
        <v>380000</v>
      </c>
      <c r="KB87" s="0" t="n">
        <f aca="false">JO87</f>
        <v>10000</v>
      </c>
      <c r="KC87" s="0" t="s">
        <v>87</v>
      </c>
      <c r="KD87" s="0" t="s">
        <v>113</v>
      </c>
      <c r="KE87" s="153" t="n">
        <f aca="false">KF87</f>
        <v>10000</v>
      </c>
      <c r="KF87" s="153" t="n">
        <v>10000</v>
      </c>
      <c r="KG87" s="153" t="n">
        <f aca="false">KF87+KG86</f>
        <v>40000</v>
      </c>
      <c r="KH87" s="153" t="n">
        <f aca="false">KG87+KH86</f>
        <v>70000</v>
      </c>
      <c r="KI87" s="153" t="n">
        <f aca="false">KH87+KI86</f>
        <v>100000</v>
      </c>
      <c r="KJ87" s="153" t="n">
        <f aca="false">KI87+KJ86</f>
        <v>130000</v>
      </c>
      <c r="KK87" s="153" t="n">
        <f aca="false">KJ87+KK86</f>
        <v>170000</v>
      </c>
      <c r="KL87" s="153" t="n">
        <f aca="false">KK87+KL86</f>
        <v>210000</v>
      </c>
      <c r="KM87" s="153" t="n">
        <f aca="false">KL87+KM86</f>
        <v>240000</v>
      </c>
      <c r="KN87" s="153" t="n">
        <f aca="false">KM87+KN86</f>
        <v>280000</v>
      </c>
      <c r="KO87" s="153" t="n">
        <f aca="false">KN87+KO86</f>
        <v>310000</v>
      </c>
      <c r="KP87" s="153" t="n">
        <f aca="false">KO87+KP86</f>
        <v>340000</v>
      </c>
      <c r="KQ87" s="153" t="n">
        <f aca="false">KP87+KQ86</f>
        <v>380000</v>
      </c>
      <c r="KR87" s="0" t="n">
        <f aca="false">KE87</f>
        <v>10000</v>
      </c>
      <c r="KS87" s="0" t="s">
        <v>87</v>
      </c>
      <c r="KT87" s="0" t="s">
        <v>113</v>
      </c>
      <c r="KU87" s="153" t="n">
        <f aca="false">KV87</f>
        <v>10000</v>
      </c>
      <c r="KV87" s="153" t="n">
        <v>10000</v>
      </c>
      <c r="KW87" s="153" t="n">
        <f aca="false">KV87+KW86</f>
        <v>40000</v>
      </c>
      <c r="KX87" s="153" t="n">
        <f aca="false">KW87+KX86</f>
        <v>70000</v>
      </c>
      <c r="KY87" s="153" t="n">
        <f aca="false">KX87+KY86</f>
        <v>100000</v>
      </c>
      <c r="KZ87" s="153" t="n">
        <f aca="false">KY87+KZ86</f>
        <v>130000</v>
      </c>
      <c r="LA87" s="153" t="n">
        <f aca="false">KZ87+LA86</f>
        <v>170000</v>
      </c>
      <c r="LB87" s="153" t="n">
        <f aca="false">LA87+LB86</f>
        <v>210000</v>
      </c>
      <c r="LC87" s="153" t="n">
        <f aca="false">LB87+LC86</f>
        <v>240000</v>
      </c>
      <c r="LD87" s="153" t="n">
        <f aca="false">LC87+LD86</f>
        <v>280000</v>
      </c>
      <c r="LE87" s="153" t="n">
        <f aca="false">LD87+LE86</f>
        <v>310000</v>
      </c>
      <c r="LF87" s="153" t="n">
        <f aca="false">LE87+LF86</f>
        <v>340000</v>
      </c>
      <c r="LG87" s="153" t="n">
        <f aca="false">LF87+LG86</f>
        <v>380000</v>
      </c>
      <c r="LH87" s="0" t="n">
        <f aca="false">KU87</f>
        <v>10000</v>
      </c>
      <c r="LI87" s="0" t="s">
        <v>87</v>
      </c>
      <c r="LJ87" s="0" t="s">
        <v>113</v>
      </c>
      <c r="LK87" s="153" t="n">
        <f aca="false">LL87</f>
        <v>10000</v>
      </c>
      <c r="LL87" s="153" t="n">
        <v>10000</v>
      </c>
      <c r="LM87" s="153" t="n">
        <f aca="false">LL87+LM86</f>
        <v>40000</v>
      </c>
      <c r="LN87" s="153" t="n">
        <f aca="false">LM87+LN86</f>
        <v>70000</v>
      </c>
      <c r="LO87" s="153" t="n">
        <f aca="false">LN87+LO86</f>
        <v>100000</v>
      </c>
      <c r="LP87" s="153" t="n">
        <f aca="false">LO87+LP86</f>
        <v>130000</v>
      </c>
      <c r="LQ87" s="153" t="n">
        <f aca="false">LP87+LQ86</f>
        <v>170000</v>
      </c>
      <c r="LR87" s="153" t="n">
        <f aca="false">LQ87+LR86</f>
        <v>210000</v>
      </c>
      <c r="LS87" s="153" t="n">
        <f aca="false">LR87+LS86</f>
        <v>240000</v>
      </c>
      <c r="LT87" s="153" t="n">
        <f aca="false">LS87+LT86</f>
        <v>280000</v>
      </c>
      <c r="LU87" s="153" t="n">
        <f aca="false">LT87+LU86</f>
        <v>310000</v>
      </c>
      <c r="LV87" s="153" t="n">
        <f aca="false">LU87+LV86</f>
        <v>340000</v>
      </c>
      <c r="LW87" s="153" t="n">
        <f aca="false">LV87+LW86</f>
        <v>380000</v>
      </c>
      <c r="LX87" s="0" t="n">
        <f aca="false">LK87</f>
        <v>10000</v>
      </c>
      <c r="LY87" s="0" t="s">
        <v>87</v>
      </c>
      <c r="LZ87" s="0" t="s">
        <v>113</v>
      </c>
      <c r="MA87" s="153" t="n">
        <f aca="false">MB87</f>
        <v>10000</v>
      </c>
      <c r="MB87" s="153" t="n">
        <v>10000</v>
      </c>
      <c r="MC87" s="153" t="n">
        <f aca="false">MB87+MC86</f>
        <v>40000</v>
      </c>
      <c r="MD87" s="153" t="n">
        <f aca="false">MC87+MD86</f>
        <v>70000</v>
      </c>
      <c r="ME87" s="153" t="n">
        <f aca="false">MD87+ME86</f>
        <v>100000</v>
      </c>
      <c r="MF87" s="153" t="n">
        <f aca="false">ME87+MF86</f>
        <v>130000</v>
      </c>
      <c r="MG87" s="153" t="n">
        <f aca="false">MF87+MG86</f>
        <v>170000</v>
      </c>
      <c r="MH87" s="153" t="n">
        <f aca="false">MG87+MH86</f>
        <v>210000</v>
      </c>
      <c r="MI87" s="153" t="n">
        <f aca="false">MH87+MI86</f>
        <v>240000</v>
      </c>
      <c r="MJ87" s="153" t="n">
        <f aca="false">MI87+MJ86</f>
        <v>280000</v>
      </c>
      <c r="MK87" s="153" t="n">
        <f aca="false">MJ87+MK86</f>
        <v>310000</v>
      </c>
      <c r="ML87" s="153" t="n">
        <f aca="false">MK87+ML86</f>
        <v>340000</v>
      </c>
      <c r="MM87" s="153" t="n">
        <f aca="false">ML87+MM86</f>
        <v>380000</v>
      </c>
      <c r="MN87" s="0" t="n">
        <f aca="false">MA87</f>
        <v>10000</v>
      </c>
      <c r="MO87" s="0" t="s">
        <v>87</v>
      </c>
      <c r="MP87" s="0" t="s">
        <v>113</v>
      </c>
      <c r="MQ87" s="153" t="n">
        <f aca="false">MR87</f>
        <v>10000</v>
      </c>
      <c r="MR87" s="153" t="n">
        <v>10000</v>
      </c>
      <c r="MS87" s="153" t="n">
        <f aca="false">MR87+MS86</f>
        <v>40000</v>
      </c>
      <c r="MT87" s="153" t="n">
        <f aca="false">MS87+MT86</f>
        <v>70000</v>
      </c>
      <c r="MU87" s="153" t="n">
        <f aca="false">MT87+MU86</f>
        <v>100000</v>
      </c>
      <c r="MV87" s="153" t="n">
        <f aca="false">MU87+MV86</f>
        <v>130000</v>
      </c>
      <c r="MW87" s="153" t="n">
        <f aca="false">MV87+MW86</f>
        <v>170000</v>
      </c>
      <c r="MX87" s="153" t="n">
        <f aca="false">MW87+MX86</f>
        <v>210000</v>
      </c>
      <c r="MY87" s="153" t="n">
        <f aca="false">MX87+MY86</f>
        <v>240000</v>
      </c>
      <c r="MZ87" s="153" t="n">
        <f aca="false">MY87+MZ86</f>
        <v>280000</v>
      </c>
      <c r="NA87" s="153" t="n">
        <f aca="false">MZ87+NA86</f>
        <v>310000</v>
      </c>
      <c r="NB87" s="153" t="n">
        <f aca="false">NA87+NB86</f>
        <v>340000</v>
      </c>
      <c r="NC87" s="153" t="n">
        <f aca="false">NB87+NC86</f>
        <v>380000</v>
      </c>
      <c r="ND87" s="0" t="n">
        <f aca="false">MQ87</f>
        <v>10000</v>
      </c>
      <c r="NE87" s="0" t="s">
        <v>87</v>
      </c>
      <c r="NF87" s="0" t="s">
        <v>113</v>
      </c>
      <c r="NG87" s="153" t="n">
        <f aca="false">NH87</f>
        <v>10000</v>
      </c>
      <c r="NH87" s="153" t="n">
        <v>10000</v>
      </c>
      <c r="NI87" s="153" t="n">
        <f aca="false">NH87+NI86</f>
        <v>40000</v>
      </c>
      <c r="NJ87" s="153" t="n">
        <f aca="false">NI87+NJ86</f>
        <v>70000</v>
      </c>
      <c r="NK87" s="153" t="n">
        <f aca="false">NJ87+NK86</f>
        <v>100000</v>
      </c>
      <c r="NL87" s="153" t="n">
        <f aca="false">NK87+NL86</f>
        <v>130000</v>
      </c>
      <c r="NM87" s="153" t="n">
        <f aca="false">NL87+NM86</f>
        <v>170000</v>
      </c>
      <c r="NN87" s="153" t="n">
        <f aca="false">NM87+NN86</f>
        <v>210000</v>
      </c>
      <c r="NO87" s="153" t="n">
        <f aca="false">NN87+NO86</f>
        <v>240000</v>
      </c>
      <c r="NP87" s="153" t="n">
        <f aca="false">NO87+NP86</f>
        <v>280000</v>
      </c>
      <c r="NQ87" s="153" t="n">
        <f aca="false">NP87+NQ86</f>
        <v>310000</v>
      </c>
      <c r="NR87" s="153" t="n">
        <f aca="false">NQ87+NR86</f>
        <v>340000</v>
      </c>
      <c r="NS87" s="153" t="n">
        <f aca="false">NR87+NS86</f>
        <v>380000</v>
      </c>
      <c r="NT87" s="0" t="n">
        <f aca="false">NG87</f>
        <v>10000</v>
      </c>
      <c r="NU87" s="0" t="s">
        <v>87</v>
      </c>
      <c r="NV87" s="0" t="s">
        <v>113</v>
      </c>
      <c r="NW87" s="153" t="n">
        <f aca="false">NX87</f>
        <v>10000</v>
      </c>
      <c r="NX87" s="153" t="n">
        <v>10000</v>
      </c>
      <c r="NY87" s="153" t="n">
        <f aca="false">NX87+NY86</f>
        <v>40000</v>
      </c>
      <c r="NZ87" s="153" t="n">
        <f aca="false">NY87+NZ86</f>
        <v>70000</v>
      </c>
      <c r="OA87" s="153" t="n">
        <f aca="false">NZ87+OA86</f>
        <v>100000</v>
      </c>
      <c r="OB87" s="153" t="n">
        <f aca="false">OA87+OB86</f>
        <v>130000</v>
      </c>
      <c r="OC87" s="153" t="n">
        <f aca="false">OB87+OC86</f>
        <v>170000</v>
      </c>
      <c r="OD87" s="153" t="n">
        <f aca="false">OC87+OD86</f>
        <v>210000</v>
      </c>
      <c r="OE87" s="153" t="n">
        <f aca="false">OD87+OE86</f>
        <v>240000</v>
      </c>
      <c r="OF87" s="153" t="n">
        <f aca="false">OE87+OF86</f>
        <v>280000</v>
      </c>
      <c r="OG87" s="153" t="n">
        <f aca="false">OF87+OG86</f>
        <v>310000</v>
      </c>
      <c r="OH87" s="153" t="n">
        <f aca="false">OG87+OH86</f>
        <v>340000</v>
      </c>
      <c r="OI87" s="153" t="n">
        <f aca="false">OH87+OI86</f>
        <v>380000</v>
      </c>
      <c r="OJ87" s="0" t="n">
        <f aca="false">NW87</f>
        <v>10000</v>
      </c>
      <c r="OK87" s="0" t="s">
        <v>87</v>
      </c>
      <c r="OL87" s="0" t="s">
        <v>113</v>
      </c>
      <c r="OM87" s="153" t="n">
        <f aca="false">ON87</f>
        <v>10000</v>
      </c>
      <c r="ON87" s="153" t="n">
        <v>10000</v>
      </c>
      <c r="OO87" s="153" t="n">
        <f aca="false">ON87+OO86</f>
        <v>40000</v>
      </c>
      <c r="OP87" s="153" t="n">
        <f aca="false">OO87+OP86</f>
        <v>70000</v>
      </c>
      <c r="OQ87" s="153" t="n">
        <f aca="false">OP87+OQ86</f>
        <v>100000</v>
      </c>
      <c r="OR87" s="153" t="n">
        <f aca="false">OQ87+OR86</f>
        <v>130000</v>
      </c>
      <c r="OS87" s="153" t="n">
        <f aca="false">OR87+OS86</f>
        <v>170000</v>
      </c>
      <c r="OT87" s="153" t="n">
        <f aca="false">OS87+OT86</f>
        <v>210000</v>
      </c>
      <c r="OU87" s="153" t="n">
        <f aca="false">OT87+OU86</f>
        <v>240000</v>
      </c>
      <c r="OV87" s="153" t="n">
        <f aca="false">OU87+OV86</f>
        <v>280000</v>
      </c>
      <c r="OW87" s="153" t="n">
        <f aca="false">OV87+OW86</f>
        <v>310000</v>
      </c>
      <c r="OX87" s="153" t="n">
        <f aca="false">OW87+OX86</f>
        <v>340000</v>
      </c>
      <c r="OY87" s="153" t="n">
        <f aca="false">OX87+OY86</f>
        <v>380000</v>
      </c>
      <c r="OZ87" s="0" t="n">
        <f aca="false">OM87</f>
        <v>10000</v>
      </c>
      <c r="PA87" s="0" t="s">
        <v>87</v>
      </c>
      <c r="PB87" s="0" t="s">
        <v>113</v>
      </c>
      <c r="PC87" s="153" t="n">
        <f aca="false">PD87</f>
        <v>10000</v>
      </c>
      <c r="PD87" s="153" t="n">
        <v>10000</v>
      </c>
      <c r="PE87" s="153" t="n">
        <f aca="false">PD87+PE86</f>
        <v>40000</v>
      </c>
      <c r="PF87" s="153" t="n">
        <f aca="false">PE87+PF86</f>
        <v>70000</v>
      </c>
      <c r="PG87" s="153" t="n">
        <f aca="false">PF87+PG86</f>
        <v>100000</v>
      </c>
      <c r="PH87" s="153" t="n">
        <f aca="false">PG87+PH86</f>
        <v>130000</v>
      </c>
      <c r="PI87" s="153" t="n">
        <f aca="false">PH87+PI86</f>
        <v>170000</v>
      </c>
      <c r="PJ87" s="153" t="n">
        <f aca="false">PI87+PJ86</f>
        <v>210000</v>
      </c>
      <c r="PK87" s="153" t="n">
        <f aca="false">PJ87+PK86</f>
        <v>240000</v>
      </c>
      <c r="PL87" s="153" t="n">
        <f aca="false">PK87+PL86</f>
        <v>280000</v>
      </c>
      <c r="PM87" s="153" t="n">
        <f aca="false">PL87+PM86</f>
        <v>310000</v>
      </c>
      <c r="PN87" s="153" t="n">
        <f aca="false">PM87+PN86</f>
        <v>340000</v>
      </c>
      <c r="PO87" s="153" t="n">
        <f aca="false">PN87+PO86</f>
        <v>380000</v>
      </c>
      <c r="PP87" s="0" t="n">
        <f aca="false">PC87</f>
        <v>10000</v>
      </c>
      <c r="PQ87" s="0" t="s">
        <v>87</v>
      </c>
      <c r="PR87" s="0" t="s">
        <v>113</v>
      </c>
      <c r="PS87" s="153" t="n">
        <f aca="false">PT87</f>
        <v>10000</v>
      </c>
      <c r="PT87" s="153" t="n">
        <v>10000</v>
      </c>
      <c r="PU87" s="153" t="n">
        <f aca="false">PT87+PU86</f>
        <v>40000</v>
      </c>
      <c r="PV87" s="153" t="n">
        <f aca="false">PU87+PV86</f>
        <v>70000</v>
      </c>
      <c r="PW87" s="153" t="n">
        <f aca="false">PV87+PW86</f>
        <v>100000</v>
      </c>
      <c r="PX87" s="153" t="n">
        <f aca="false">PW87+PX86</f>
        <v>130000</v>
      </c>
      <c r="PY87" s="153" t="n">
        <f aca="false">PX87+PY86</f>
        <v>170000</v>
      </c>
      <c r="PZ87" s="153" t="n">
        <f aca="false">PY87+PZ86</f>
        <v>210000</v>
      </c>
      <c r="QA87" s="153" t="n">
        <f aca="false">PZ87+QA86</f>
        <v>240000</v>
      </c>
      <c r="QB87" s="153" t="n">
        <f aca="false">QA87+QB86</f>
        <v>280000</v>
      </c>
      <c r="QC87" s="153" t="n">
        <f aca="false">QB87+QC86</f>
        <v>310000</v>
      </c>
      <c r="QD87" s="153" t="n">
        <f aca="false">QC87+QD86</f>
        <v>340000</v>
      </c>
      <c r="QE87" s="153" t="n">
        <f aca="false">QD87+QE86</f>
        <v>380000</v>
      </c>
      <c r="QF87" s="0" t="n">
        <f aca="false">PS87</f>
        <v>10000</v>
      </c>
      <c r="QG87" s="0" t="s">
        <v>87</v>
      </c>
      <c r="QH87" s="0" t="s">
        <v>113</v>
      </c>
      <c r="QI87" s="153" t="n">
        <f aca="false">QJ87</f>
        <v>10000</v>
      </c>
      <c r="QJ87" s="153" t="n">
        <v>10000</v>
      </c>
      <c r="QK87" s="153" t="n">
        <f aca="false">QJ87+QK86</f>
        <v>40000</v>
      </c>
      <c r="QL87" s="153" t="n">
        <f aca="false">QK87+QL86</f>
        <v>70000</v>
      </c>
      <c r="QM87" s="153" t="n">
        <f aca="false">QL87+QM86</f>
        <v>100000</v>
      </c>
      <c r="QN87" s="153" t="n">
        <f aca="false">QM87+QN86</f>
        <v>130000</v>
      </c>
      <c r="QO87" s="153" t="n">
        <f aca="false">QN87+QO86</f>
        <v>170000</v>
      </c>
      <c r="QP87" s="153" t="n">
        <f aca="false">QO87+QP86</f>
        <v>210000</v>
      </c>
      <c r="QQ87" s="153" t="n">
        <f aca="false">QP87+QQ86</f>
        <v>240000</v>
      </c>
      <c r="QR87" s="153" t="n">
        <f aca="false">QQ87+QR86</f>
        <v>280000</v>
      </c>
      <c r="QS87" s="153" t="n">
        <f aca="false">QR87+QS86</f>
        <v>310000</v>
      </c>
      <c r="QT87" s="153" t="n">
        <f aca="false">QS87+QT86</f>
        <v>340000</v>
      </c>
      <c r="QU87" s="153" t="n">
        <f aca="false">QT87+QU86</f>
        <v>380000</v>
      </c>
      <c r="QV87" s="0" t="n">
        <f aca="false">QI87</f>
        <v>10000</v>
      </c>
      <c r="QW87" s="0" t="s">
        <v>87</v>
      </c>
      <c r="QX87" s="0" t="s">
        <v>113</v>
      </c>
      <c r="QY87" s="153" t="n">
        <f aca="false">QZ87</f>
        <v>10000</v>
      </c>
      <c r="QZ87" s="153" t="n">
        <v>10000</v>
      </c>
      <c r="RA87" s="153" t="n">
        <f aca="false">QZ87+RA86</f>
        <v>40000</v>
      </c>
      <c r="RB87" s="153" t="n">
        <f aca="false">RA87+RB86</f>
        <v>70000</v>
      </c>
      <c r="RC87" s="153" t="n">
        <f aca="false">RB87+RC86</f>
        <v>100000</v>
      </c>
      <c r="RD87" s="153" t="n">
        <f aca="false">RC87+RD86</f>
        <v>130000</v>
      </c>
      <c r="RE87" s="153" t="n">
        <f aca="false">RD87+RE86</f>
        <v>170000</v>
      </c>
      <c r="RF87" s="153" t="n">
        <f aca="false">RE87+RF86</f>
        <v>210000</v>
      </c>
      <c r="RG87" s="153" t="n">
        <f aca="false">RF87+RG86</f>
        <v>240000</v>
      </c>
      <c r="RH87" s="153" t="n">
        <f aca="false">RG87+RH86</f>
        <v>280000</v>
      </c>
      <c r="RI87" s="153" t="n">
        <f aca="false">RH87+RI86</f>
        <v>310000</v>
      </c>
      <c r="RJ87" s="153" t="n">
        <f aca="false">RI87+RJ86</f>
        <v>340000</v>
      </c>
      <c r="RK87" s="153" t="n">
        <f aca="false">RJ87+RK86</f>
        <v>380000</v>
      </c>
      <c r="RL87" s="0" t="n">
        <f aca="false">QY87</f>
        <v>10000</v>
      </c>
      <c r="RM87" s="0" t="s">
        <v>87</v>
      </c>
      <c r="RN87" s="0" t="s">
        <v>113</v>
      </c>
      <c r="RO87" s="153" t="n">
        <f aca="false">RP87</f>
        <v>10000</v>
      </c>
      <c r="RP87" s="153" t="n">
        <v>10000</v>
      </c>
      <c r="RQ87" s="153" t="n">
        <f aca="false">RP87+RQ86</f>
        <v>40000</v>
      </c>
      <c r="RR87" s="153" t="n">
        <f aca="false">RQ87+RR86</f>
        <v>70000</v>
      </c>
      <c r="RS87" s="153" t="n">
        <f aca="false">RR87+RS86</f>
        <v>100000</v>
      </c>
      <c r="RT87" s="153" t="n">
        <f aca="false">RS87+RT86</f>
        <v>130000</v>
      </c>
      <c r="RU87" s="153" t="n">
        <f aca="false">RT87+RU86</f>
        <v>170000</v>
      </c>
      <c r="RV87" s="153" t="n">
        <f aca="false">RU87+RV86</f>
        <v>210000</v>
      </c>
      <c r="RW87" s="153" t="n">
        <f aca="false">RV87+RW86</f>
        <v>240000</v>
      </c>
      <c r="RX87" s="153" t="n">
        <f aca="false">RW87+RX86</f>
        <v>280000</v>
      </c>
      <c r="RY87" s="153" t="n">
        <f aca="false">RX87+RY86</f>
        <v>310000</v>
      </c>
      <c r="RZ87" s="153" t="n">
        <f aca="false">RY87+RZ86</f>
        <v>340000</v>
      </c>
      <c r="SA87" s="153" t="n">
        <f aca="false">RZ87+SA86</f>
        <v>380000</v>
      </c>
      <c r="SB87" s="0" t="n">
        <f aca="false">RO87</f>
        <v>10000</v>
      </c>
      <c r="SC87" s="0" t="s">
        <v>87</v>
      </c>
      <c r="SD87" s="0" t="s">
        <v>113</v>
      </c>
      <c r="SE87" s="153" t="n">
        <f aca="false">SF87</f>
        <v>10000</v>
      </c>
      <c r="SF87" s="153" t="n">
        <v>10000</v>
      </c>
      <c r="SG87" s="153" t="n">
        <f aca="false">SF87+SG86</f>
        <v>40000</v>
      </c>
      <c r="SH87" s="153" t="n">
        <f aca="false">SG87+SH86</f>
        <v>70000</v>
      </c>
      <c r="SI87" s="153" t="n">
        <f aca="false">SH87+SI86</f>
        <v>100000</v>
      </c>
      <c r="SJ87" s="153" t="n">
        <f aca="false">SI87+SJ86</f>
        <v>130000</v>
      </c>
      <c r="SK87" s="153" t="n">
        <f aca="false">SJ87+SK86</f>
        <v>170000</v>
      </c>
      <c r="SL87" s="153" t="n">
        <f aca="false">SK87+SL86</f>
        <v>210000</v>
      </c>
      <c r="SM87" s="153" t="n">
        <f aca="false">SL87+SM86</f>
        <v>240000</v>
      </c>
      <c r="SN87" s="153" t="n">
        <f aca="false">SM87+SN86</f>
        <v>280000</v>
      </c>
      <c r="SO87" s="153" t="n">
        <f aca="false">SN87+SO86</f>
        <v>310000</v>
      </c>
      <c r="SP87" s="153" t="n">
        <f aca="false">SO87+SP86</f>
        <v>340000</v>
      </c>
      <c r="SQ87" s="153" t="n">
        <f aca="false">SP87+SQ86</f>
        <v>380000</v>
      </c>
      <c r="SR87" s="0" t="n">
        <f aca="false">SE87</f>
        <v>10000</v>
      </c>
      <c r="SS87" s="0" t="s">
        <v>87</v>
      </c>
      <c r="ST87" s="0" t="s">
        <v>113</v>
      </c>
      <c r="SU87" s="153" t="n">
        <f aca="false">SV87</f>
        <v>10000</v>
      </c>
      <c r="SV87" s="153" t="n">
        <v>10000</v>
      </c>
      <c r="SW87" s="153" t="n">
        <f aca="false">SV87+SW86</f>
        <v>40000</v>
      </c>
      <c r="SX87" s="153" t="n">
        <f aca="false">SW87+SX86</f>
        <v>70000</v>
      </c>
      <c r="SY87" s="153" t="n">
        <f aca="false">SX87+SY86</f>
        <v>100000</v>
      </c>
      <c r="SZ87" s="153" t="n">
        <f aca="false">SY87+SZ86</f>
        <v>130000</v>
      </c>
      <c r="TA87" s="153" t="n">
        <f aca="false">SZ87+TA86</f>
        <v>170000</v>
      </c>
      <c r="TB87" s="153" t="n">
        <f aca="false">TA87+TB86</f>
        <v>210000</v>
      </c>
      <c r="TC87" s="153" t="n">
        <f aca="false">TB87+TC86</f>
        <v>240000</v>
      </c>
      <c r="TD87" s="153" t="n">
        <f aca="false">TC87+TD86</f>
        <v>280000</v>
      </c>
      <c r="TE87" s="153" t="n">
        <f aca="false">TD87+TE86</f>
        <v>310000</v>
      </c>
      <c r="TF87" s="153" t="n">
        <f aca="false">TE87+TF86</f>
        <v>340000</v>
      </c>
      <c r="TG87" s="153" t="n">
        <f aca="false">TF87+TG86</f>
        <v>380000</v>
      </c>
      <c r="TH87" s="0" t="n">
        <f aca="false">SU87</f>
        <v>10000</v>
      </c>
      <c r="TI87" s="0" t="s">
        <v>87</v>
      </c>
      <c r="TJ87" s="0" t="s">
        <v>113</v>
      </c>
      <c r="TK87" s="153" t="n">
        <f aca="false">TL87</f>
        <v>10000</v>
      </c>
      <c r="TL87" s="153" t="n">
        <v>10000</v>
      </c>
      <c r="TM87" s="153" t="n">
        <f aca="false">TL87+TM86</f>
        <v>40000</v>
      </c>
      <c r="TN87" s="153" t="n">
        <f aca="false">TM87+TN86</f>
        <v>70000</v>
      </c>
      <c r="TO87" s="153" t="n">
        <f aca="false">TN87+TO86</f>
        <v>100000</v>
      </c>
      <c r="TP87" s="153" t="n">
        <f aca="false">TO87+TP86</f>
        <v>130000</v>
      </c>
      <c r="TQ87" s="153" t="n">
        <f aca="false">TP87+TQ86</f>
        <v>170000</v>
      </c>
      <c r="TR87" s="153" t="n">
        <f aca="false">TQ87+TR86</f>
        <v>210000</v>
      </c>
      <c r="TS87" s="153" t="n">
        <f aca="false">TR87+TS86</f>
        <v>240000</v>
      </c>
      <c r="TT87" s="153" t="n">
        <f aca="false">TS87+TT86</f>
        <v>280000</v>
      </c>
      <c r="TU87" s="153" t="n">
        <f aca="false">TT87+TU86</f>
        <v>310000</v>
      </c>
      <c r="TV87" s="153" t="n">
        <f aca="false">TU87+TV86</f>
        <v>340000</v>
      </c>
      <c r="TW87" s="153" t="n">
        <f aca="false">TV87+TW86</f>
        <v>380000</v>
      </c>
      <c r="TX87" s="0" t="n">
        <f aca="false">TK87</f>
        <v>10000</v>
      </c>
      <c r="TY87" s="0" t="s">
        <v>87</v>
      </c>
      <c r="TZ87" s="0" t="s">
        <v>113</v>
      </c>
      <c r="UA87" s="153" t="n">
        <f aca="false">UB87</f>
        <v>10000</v>
      </c>
      <c r="UB87" s="153" t="n">
        <v>10000</v>
      </c>
      <c r="UC87" s="153" t="n">
        <f aca="false">UB87+UC86</f>
        <v>40000</v>
      </c>
      <c r="UD87" s="153" t="n">
        <f aca="false">UC87+UD86</f>
        <v>70000</v>
      </c>
      <c r="UE87" s="153" t="n">
        <f aca="false">UD87+UE86</f>
        <v>100000</v>
      </c>
      <c r="UF87" s="153" t="n">
        <f aca="false">UE87+UF86</f>
        <v>130000</v>
      </c>
      <c r="UG87" s="153" t="n">
        <f aca="false">UF87+UG86</f>
        <v>170000</v>
      </c>
      <c r="UH87" s="153" t="n">
        <f aca="false">UG87+UH86</f>
        <v>210000</v>
      </c>
      <c r="UI87" s="153" t="n">
        <f aca="false">UH87+UI86</f>
        <v>240000</v>
      </c>
      <c r="UJ87" s="153" t="n">
        <f aca="false">UI87+UJ86</f>
        <v>280000</v>
      </c>
      <c r="UK87" s="153" t="n">
        <f aca="false">UJ87+UK86</f>
        <v>310000</v>
      </c>
      <c r="UL87" s="153" t="n">
        <f aca="false">UK87+UL86</f>
        <v>340000</v>
      </c>
      <c r="UM87" s="153" t="n">
        <f aca="false">UL87+UM86</f>
        <v>380000</v>
      </c>
      <c r="UN87" s="0" t="n">
        <f aca="false">UA87</f>
        <v>10000</v>
      </c>
      <c r="UO87" s="0" t="s">
        <v>87</v>
      </c>
      <c r="UP87" s="0" t="s">
        <v>113</v>
      </c>
      <c r="UQ87" s="153" t="n">
        <f aca="false">UR87</f>
        <v>10000</v>
      </c>
      <c r="UR87" s="153" t="n">
        <v>10000</v>
      </c>
      <c r="US87" s="153" t="n">
        <f aca="false">UR87+US86</f>
        <v>40000</v>
      </c>
      <c r="UT87" s="153" t="n">
        <f aca="false">US87+UT86</f>
        <v>70000</v>
      </c>
      <c r="UU87" s="153" t="n">
        <f aca="false">UT87+UU86</f>
        <v>100000</v>
      </c>
      <c r="UV87" s="153" t="n">
        <f aca="false">UU87+UV86</f>
        <v>130000</v>
      </c>
      <c r="UW87" s="153" t="n">
        <f aca="false">UV87+UW86</f>
        <v>170000</v>
      </c>
      <c r="UX87" s="153" t="n">
        <f aca="false">UW87+UX86</f>
        <v>210000</v>
      </c>
      <c r="UY87" s="153" t="n">
        <f aca="false">UX87+UY86</f>
        <v>240000</v>
      </c>
      <c r="UZ87" s="153" t="n">
        <f aca="false">UY87+UZ86</f>
        <v>280000</v>
      </c>
      <c r="VA87" s="153" t="n">
        <f aca="false">UZ87+VA86</f>
        <v>310000</v>
      </c>
      <c r="VB87" s="153" t="n">
        <f aca="false">VA87+VB86</f>
        <v>340000</v>
      </c>
      <c r="VC87" s="153" t="n">
        <f aca="false">VB87+VC86</f>
        <v>380000</v>
      </c>
      <c r="VD87" s="0" t="n">
        <f aca="false">UQ87</f>
        <v>10000</v>
      </c>
      <c r="VE87" s="0" t="s">
        <v>87</v>
      </c>
      <c r="VF87" s="0" t="s">
        <v>113</v>
      </c>
      <c r="VG87" s="153" t="n">
        <f aca="false">VH87</f>
        <v>10000</v>
      </c>
      <c r="VH87" s="153" t="n">
        <v>10000</v>
      </c>
      <c r="VI87" s="153" t="n">
        <f aca="false">VH87+VI86</f>
        <v>40000</v>
      </c>
      <c r="VJ87" s="153" t="n">
        <f aca="false">VI87+VJ86</f>
        <v>70000</v>
      </c>
      <c r="VK87" s="153" t="n">
        <f aca="false">VJ87+VK86</f>
        <v>100000</v>
      </c>
      <c r="VL87" s="153" t="n">
        <f aca="false">VK87+VL86</f>
        <v>130000</v>
      </c>
      <c r="VM87" s="153" t="n">
        <f aca="false">VL87+VM86</f>
        <v>170000</v>
      </c>
      <c r="VN87" s="153" t="n">
        <f aca="false">VM87+VN86</f>
        <v>210000</v>
      </c>
      <c r="VO87" s="153" t="n">
        <f aca="false">VN87+VO86</f>
        <v>240000</v>
      </c>
      <c r="VP87" s="153" t="n">
        <f aca="false">VO87+VP86</f>
        <v>280000</v>
      </c>
      <c r="VQ87" s="153" t="n">
        <f aca="false">VP87+VQ86</f>
        <v>310000</v>
      </c>
      <c r="VR87" s="153" t="n">
        <f aca="false">VQ87+VR86</f>
        <v>340000</v>
      </c>
      <c r="VS87" s="153" t="n">
        <f aca="false">VR87+VS86</f>
        <v>380000</v>
      </c>
      <c r="VT87" s="0" t="n">
        <f aca="false">VG87</f>
        <v>10000</v>
      </c>
      <c r="VU87" s="0" t="s">
        <v>87</v>
      </c>
      <c r="VV87" s="0" t="s">
        <v>113</v>
      </c>
      <c r="VW87" s="153" t="n">
        <f aca="false">VX87</f>
        <v>10000</v>
      </c>
      <c r="VX87" s="153" t="n">
        <v>10000</v>
      </c>
      <c r="VY87" s="153" t="n">
        <f aca="false">VX87+VY86</f>
        <v>40000</v>
      </c>
      <c r="VZ87" s="153" t="n">
        <f aca="false">VY87+VZ86</f>
        <v>70000</v>
      </c>
      <c r="WA87" s="153" t="n">
        <f aca="false">VZ87+WA86</f>
        <v>100000</v>
      </c>
      <c r="WB87" s="153" t="n">
        <f aca="false">WA87+WB86</f>
        <v>130000</v>
      </c>
      <c r="WC87" s="153" t="n">
        <f aca="false">WB87+WC86</f>
        <v>170000</v>
      </c>
      <c r="WD87" s="153" t="n">
        <f aca="false">WC87+WD86</f>
        <v>210000</v>
      </c>
      <c r="WE87" s="153" t="n">
        <f aca="false">WD87+WE86</f>
        <v>240000</v>
      </c>
      <c r="WF87" s="153" t="n">
        <f aca="false">WE87+WF86</f>
        <v>280000</v>
      </c>
      <c r="WG87" s="153" t="n">
        <f aca="false">WF87+WG86</f>
        <v>310000</v>
      </c>
      <c r="WH87" s="153" t="n">
        <f aca="false">WG87+WH86</f>
        <v>340000</v>
      </c>
      <c r="WI87" s="153" t="n">
        <f aca="false">WH87+WI86</f>
        <v>380000</v>
      </c>
      <c r="WJ87" s="0" t="n">
        <f aca="false">VW87</f>
        <v>10000</v>
      </c>
      <c r="WK87" s="0" t="s">
        <v>87</v>
      </c>
      <c r="WL87" s="0" t="s">
        <v>113</v>
      </c>
      <c r="WM87" s="153" t="n">
        <f aca="false">WN87</f>
        <v>10000</v>
      </c>
      <c r="WN87" s="153" t="n">
        <v>10000</v>
      </c>
      <c r="WO87" s="153" t="n">
        <f aca="false">WN87+WO86</f>
        <v>40000</v>
      </c>
      <c r="WP87" s="153" t="n">
        <f aca="false">WO87+WP86</f>
        <v>70000</v>
      </c>
      <c r="WQ87" s="153" t="n">
        <f aca="false">WP87+WQ86</f>
        <v>100000</v>
      </c>
      <c r="WR87" s="153" t="n">
        <f aca="false">WQ87+WR86</f>
        <v>130000</v>
      </c>
      <c r="WS87" s="153" t="n">
        <f aca="false">WR87+WS86</f>
        <v>170000</v>
      </c>
      <c r="WT87" s="153" t="n">
        <f aca="false">WS87+WT86</f>
        <v>210000</v>
      </c>
      <c r="WU87" s="153" t="n">
        <f aca="false">WT87+WU86</f>
        <v>240000</v>
      </c>
      <c r="WV87" s="153" t="n">
        <f aca="false">WU87+WV86</f>
        <v>280000</v>
      </c>
      <c r="WW87" s="153" t="n">
        <f aca="false">WV87+WW86</f>
        <v>310000</v>
      </c>
      <c r="WX87" s="153" t="n">
        <f aca="false">WW87+WX86</f>
        <v>340000</v>
      </c>
      <c r="WY87" s="153" t="n">
        <f aca="false">WX87+WY86</f>
        <v>380000</v>
      </c>
      <c r="WZ87" s="0" t="n">
        <f aca="false">WM87</f>
        <v>10000</v>
      </c>
      <c r="XA87" s="0" t="s">
        <v>87</v>
      </c>
      <c r="XB87" s="0" t="s">
        <v>113</v>
      </c>
      <c r="XC87" s="153" t="n">
        <f aca="false">XD87</f>
        <v>10000</v>
      </c>
      <c r="XD87" s="153" t="n">
        <v>10000</v>
      </c>
      <c r="XE87" s="153" t="n">
        <f aca="false">XD87+XE86</f>
        <v>40000</v>
      </c>
      <c r="XF87" s="153" t="n">
        <f aca="false">XE87+XF86</f>
        <v>70000</v>
      </c>
      <c r="XG87" s="153" t="n">
        <f aca="false">XF87+XG86</f>
        <v>100000</v>
      </c>
      <c r="XH87" s="153" t="n">
        <f aca="false">XG87+XH86</f>
        <v>130000</v>
      </c>
      <c r="XI87" s="153" t="n">
        <f aca="false">XH87+XI86</f>
        <v>170000</v>
      </c>
      <c r="XJ87" s="153" t="n">
        <f aca="false">XI87+XJ86</f>
        <v>210000</v>
      </c>
      <c r="XK87" s="153" t="n">
        <f aca="false">XJ87+XK86</f>
        <v>240000</v>
      </c>
      <c r="XL87" s="153" t="n">
        <f aca="false">XK87+XL86</f>
        <v>280000</v>
      </c>
      <c r="XM87" s="153" t="n">
        <f aca="false">XL87+XM86</f>
        <v>310000</v>
      </c>
      <c r="XN87" s="153" t="n">
        <f aca="false">XM87+XN86</f>
        <v>340000</v>
      </c>
      <c r="XO87" s="153" t="n">
        <f aca="false">XN87+XO86</f>
        <v>380000</v>
      </c>
      <c r="XP87" s="0" t="n">
        <f aca="false">XC87</f>
        <v>10000</v>
      </c>
      <c r="XQ87" s="0" t="s">
        <v>87</v>
      </c>
      <c r="XR87" s="0" t="s">
        <v>113</v>
      </c>
      <c r="XS87" s="153" t="n">
        <f aca="false">XT87</f>
        <v>10000</v>
      </c>
      <c r="XT87" s="153" t="n">
        <v>10000</v>
      </c>
      <c r="XU87" s="153" t="n">
        <f aca="false">XT87+XU86</f>
        <v>40000</v>
      </c>
      <c r="XV87" s="153" t="n">
        <f aca="false">XU87+XV86</f>
        <v>70000</v>
      </c>
      <c r="XW87" s="153" t="n">
        <f aca="false">XV87+XW86</f>
        <v>100000</v>
      </c>
      <c r="XX87" s="153" t="n">
        <f aca="false">XW87+XX86</f>
        <v>130000</v>
      </c>
      <c r="XY87" s="153" t="n">
        <f aca="false">XX87+XY86</f>
        <v>170000</v>
      </c>
      <c r="XZ87" s="153" t="n">
        <f aca="false">XY87+XZ86</f>
        <v>210000</v>
      </c>
      <c r="YA87" s="153" t="n">
        <f aca="false">XZ87+YA86</f>
        <v>240000</v>
      </c>
      <c r="YB87" s="153" t="n">
        <f aca="false">YA87+YB86</f>
        <v>280000</v>
      </c>
      <c r="YC87" s="153" t="n">
        <f aca="false">YB87+YC86</f>
        <v>310000</v>
      </c>
      <c r="YD87" s="153" t="n">
        <f aca="false">YC87+YD86</f>
        <v>340000</v>
      </c>
      <c r="YE87" s="153" t="n">
        <f aca="false">YD87+YE86</f>
        <v>380000</v>
      </c>
      <c r="YF87" s="0" t="n">
        <f aca="false">XS87</f>
        <v>10000</v>
      </c>
      <c r="YG87" s="0" t="s">
        <v>87</v>
      </c>
      <c r="YH87" s="0" t="s">
        <v>113</v>
      </c>
      <c r="YI87" s="153" t="n">
        <f aca="false">YJ87</f>
        <v>10000</v>
      </c>
      <c r="YJ87" s="153" t="n">
        <v>10000</v>
      </c>
      <c r="YK87" s="153" t="n">
        <f aca="false">YJ87+YK86</f>
        <v>40000</v>
      </c>
      <c r="YL87" s="153" t="n">
        <f aca="false">YK87+YL86</f>
        <v>70000</v>
      </c>
      <c r="YM87" s="153" t="n">
        <f aca="false">YL87+YM86</f>
        <v>100000</v>
      </c>
      <c r="YN87" s="153" t="n">
        <f aca="false">YM87+YN86</f>
        <v>130000</v>
      </c>
      <c r="YO87" s="153" t="n">
        <f aca="false">YN87+YO86</f>
        <v>170000</v>
      </c>
      <c r="YP87" s="153" t="n">
        <f aca="false">YO87+YP86</f>
        <v>210000</v>
      </c>
      <c r="YQ87" s="153" t="n">
        <f aca="false">YP87+YQ86</f>
        <v>240000</v>
      </c>
      <c r="YR87" s="153" t="n">
        <f aca="false">YQ87+YR86</f>
        <v>280000</v>
      </c>
      <c r="YS87" s="153" t="n">
        <f aca="false">YR87+YS86</f>
        <v>310000</v>
      </c>
      <c r="YT87" s="153" t="n">
        <f aca="false">YS87+YT86</f>
        <v>340000</v>
      </c>
      <c r="YU87" s="153" t="n">
        <f aca="false">YT87+YU86</f>
        <v>380000</v>
      </c>
      <c r="YV87" s="0" t="n">
        <f aca="false">YI87</f>
        <v>10000</v>
      </c>
      <c r="YW87" s="0" t="s">
        <v>87</v>
      </c>
      <c r="YX87" s="0" t="s">
        <v>113</v>
      </c>
      <c r="YY87" s="153" t="n">
        <f aca="false">YZ87</f>
        <v>10000</v>
      </c>
      <c r="YZ87" s="153" t="n">
        <v>10000</v>
      </c>
      <c r="ZA87" s="153" t="n">
        <f aca="false">YZ87+ZA86</f>
        <v>40000</v>
      </c>
      <c r="ZB87" s="153" t="n">
        <f aca="false">ZA87+ZB86</f>
        <v>70000</v>
      </c>
      <c r="ZC87" s="153" t="n">
        <f aca="false">ZB87+ZC86</f>
        <v>100000</v>
      </c>
      <c r="ZD87" s="153" t="n">
        <f aca="false">ZC87+ZD86</f>
        <v>130000</v>
      </c>
      <c r="ZE87" s="153" t="n">
        <f aca="false">ZD87+ZE86</f>
        <v>170000</v>
      </c>
      <c r="ZF87" s="153" t="n">
        <f aca="false">ZE87+ZF86</f>
        <v>210000</v>
      </c>
      <c r="ZG87" s="153" t="n">
        <f aca="false">ZF87+ZG86</f>
        <v>240000</v>
      </c>
      <c r="ZH87" s="153" t="n">
        <f aca="false">ZG87+ZH86</f>
        <v>280000</v>
      </c>
      <c r="ZI87" s="153" t="n">
        <f aca="false">ZH87+ZI86</f>
        <v>310000</v>
      </c>
      <c r="ZJ87" s="153" t="n">
        <f aca="false">ZI87+ZJ86</f>
        <v>340000</v>
      </c>
      <c r="ZK87" s="153" t="n">
        <f aca="false">ZJ87+ZK86</f>
        <v>380000</v>
      </c>
      <c r="ZL87" s="0" t="n">
        <f aca="false">YY87</f>
        <v>10000</v>
      </c>
      <c r="ZM87" s="0" t="s">
        <v>87</v>
      </c>
      <c r="ZN87" s="0" t="s">
        <v>113</v>
      </c>
      <c r="ZO87" s="153" t="n">
        <f aca="false">ZP87</f>
        <v>10000</v>
      </c>
      <c r="ZP87" s="153" t="n">
        <v>10000</v>
      </c>
      <c r="ZQ87" s="153" t="n">
        <f aca="false">ZP87+ZQ86</f>
        <v>40000</v>
      </c>
      <c r="ZR87" s="153" t="n">
        <f aca="false">ZQ87+ZR86</f>
        <v>70000</v>
      </c>
      <c r="ZS87" s="153" t="n">
        <f aca="false">ZR87+ZS86</f>
        <v>100000</v>
      </c>
      <c r="ZT87" s="153" t="n">
        <f aca="false">ZS87+ZT86</f>
        <v>130000</v>
      </c>
      <c r="ZU87" s="153" t="n">
        <f aca="false">ZT87+ZU86</f>
        <v>170000</v>
      </c>
      <c r="ZV87" s="153" t="n">
        <f aca="false">ZU87+ZV86</f>
        <v>210000</v>
      </c>
      <c r="ZW87" s="153" t="n">
        <f aca="false">ZV87+ZW86</f>
        <v>240000</v>
      </c>
      <c r="ZX87" s="153" t="n">
        <f aca="false">ZW87+ZX86</f>
        <v>280000</v>
      </c>
      <c r="ZY87" s="153" t="n">
        <f aca="false">ZX87+ZY86</f>
        <v>310000</v>
      </c>
      <c r="ZZ87" s="153" t="n">
        <f aca="false">ZY87+ZZ86</f>
        <v>340000</v>
      </c>
      <c r="AAA87" s="153" t="n">
        <f aca="false">ZZ87+AAA86</f>
        <v>380000</v>
      </c>
      <c r="AAB87" s="0" t="n">
        <f aca="false">ZO87</f>
        <v>10000</v>
      </c>
      <c r="AAC87" s="0" t="s">
        <v>87</v>
      </c>
      <c r="AAD87" s="0" t="s">
        <v>113</v>
      </c>
      <c r="AAE87" s="153" t="n">
        <f aca="false">AAF87</f>
        <v>10000</v>
      </c>
      <c r="AAF87" s="153" t="n">
        <v>10000</v>
      </c>
      <c r="AAG87" s="153" t="n">
        <f aca="false">AAF87+AAG86</f>
        <v>40000</v>
      </c>
      <c r="AAH87" s="153" t="n">
        <f aca="false">AAG87+AAH86</f>
        <v>70000</v>
      </c>
      <c r="AAI87" s="153" t="n">
        <f aca="false">AAH87+AAI86</f>
        <v>100000</v>
      </c>
      <c r="AAJ87" s="153" t="n">
        <f aca="false">AAI87+AAJ86</f>
        <v>130000</v>
      </c>
      <c r="AAK87" s="153" t="n">
        <f aca="false">AAJ87+AAK86</f>
        <v>170000</v>
      </c>
      <c r="AAL87" s="153" t="n">
        <f aca="false">AAK87+AAL86</f>
        <v>210000</v>
      </c>
      <c r="AAM87" s="153" t="n">
        <f aca="false">AAL87+AAM86</f>
        <v>240000</v>
      </c>
      <c r="AAN87" s="153" t="n">
        <f aca="false">AAM87+AAN86</f>
        <v>280000</v>
      </c>
      <c r="AAO87" s="153" t="n">
        <f aca="false">AAN87+AAO86</f>
        <v>310000</v>
      </c>
      <c r="AAP87" s="153" t="n">
        <f aca="false">AAO87+AAP86</f>
        <v>340000</v>
      </c>
      <c r="AAQ87" s="153" t="n">
        <f aca="false">AAP87+AAQ86</f>
        <v>380000</v>
      </c>
      <c r="AAR87" s="0" t="n">
        <f aca="false">AAE87</f>
        <v>10000</v>
      </c>
      <c r="AAS87" s="0" t="s">
        <v>87</v>
      </c>
      <c r="AAT87" s="0" t="s">
        <v>113</v>
      </c>
      <c r="AAU87" s="153" t="n">
        <f aca="false">AAV87</f>
        <v>10000</v>
      </c>
      <c r="AAV87" s="153" t="n">
        <v>10000</v>
      </c>
      <c r="AAW87" s="153" t="n">
        <f aca="false">AAV87+AAW86</f>
        <v>40000</v>
      </c>
      <c r="AAX87" s="153" t="n">
        <f aca="false">AAW87+AAX86</f>
        <v>70000</v>
      </c>
      <c r="AAY87" s="153" t="n">
        <f aca="false">AAX87+AAY86</f>
        <v>100000</v>
      </c>
      <c r="AAZ87" s="153" t="n">
        <f aca="false">AAY87+AAZ86</f>
        <v>130000</v>
      </c>
      <c r="ABA87" s="153" t="n">
        <f aca="false">AAZ87+ABA86</f>
        <v>170000</v>
      </c>
      <c r="ABB87" s="153" t="n">
        <f aca="false">ABA87+ABB86</f>
        <v>210000</v>
      </c>
      <c r="ABC87" s="153" t="n">
        <f aca="false">ABB87+ABC86</f>
        <v>240000</v>
      </c>
      <c r="ABD87" s="153" t="n">
        <f aca="false">ABC87+ABD86</f>
        <v>280000</v>
      </c>
      <c r="ABE87" s="153" t="n">
        <f aca="false">ABD87+ABE86</f>
        <v>310000</v>
      </c>
      <c r="ABF87" s="153" t="n">
        <f aca="false">ABE87+ABF86</f>
        <v>340000</v>
      </c>
      <c r="ABG87" s="153" t="n">
        <f aca="false">ABF87+ABG86</f>
        <v>380000</v>
      </c>
      <c r="ABH87" s="0" t="n">
        <f aca="false">AAU87</f>
        <v>10000</v>
      </c>
      <c r="ABI87" s="0" t="s">
        <v>87</v>
      </c>
      <c r="ABJ87" s="0" t="s">
        <v>113</v>
      </c>
      <c r="ABK87" s="153" t="n">
        <f aca="false">ABL87</f>
        <v>10000</v>
      </c>
      <c r="ABL87" s="153" t="n">
        <v>10000</v>
      </c>
      <c r="ABM87" s="153" t="n">
        <f aca="false">ABL87+ABM86</f>
        <v>40000</v>
      </c>
      <c r="ABN87" s="153" t="n">
        <f aca="false">ABM87+ABN86</f>
        <v>70000</v>
      </c>
      <c r="ABO87" s="153" t="n">
        <f aca="false">ABN87+ABO86</f>
        <v>100000</v>
      </c>
      <c r="ABP87" s="153" t="n">
        <f aca="false">ABO87+ABP86</f>
        <v>130000</v>
      </c>
      <c r="ABQ87" s="153" t="n">
        <f aca="false">ABP87+ABQ86</f>
        <v>170000</v>
      </c>
      <c r="ABR87" s="153" t="n">
        <f aca="false">ABQ87+ABR86</f>
        <v>210000</v>
      </c>
      <c r="ABS87" s="153" t="n">
        <f aca="false">ABR87+ABS86</f>
        <v>240000</v>
      </c>
      <c r="ABT87" s="153" t="n">
        <f aca="false">ABS87+ABT86</f>
        <v>280000</v>
      </c>
      <c r="ABU87" s="153" t="n">
        <f aca="false">ABT87+ABU86</f>
        <v>310000</v>
      </c>
      <c r="ABV87" s="153" t="n">
        <f aca="false">ABU87+ABV86</f>
        <v>340000</v>
      </c>
      <c r="ABW87" s="153" t="n">
        <f aca="false">ABV87+ABW86</f>
        <v>380000</v>
      </c>
      <c r="ABX87" s="0" t="n">
        <f aca="false">ABK87</f>
        <v>10000</v>
      </c>
      <c r="ABY87" s="0" t="s">
        <v>87</v>
      </c>
      <c r="ABZ87" s="0" t="s">
        <v>113</v>
      </c>
      <c r="ACA87" s="153" t="n">
        <f aca="false">ACB87</f>
        <v>10000</v>
      </c>
      <c r="ACB87" s="153" t="n">
        <v>10000</v>
      </c>
      <c r="ACC87" s="153" t="n">
        <f aca="false">ACB87+ACC86</f>
        <v>40000</v>
      </c>
      <c r="ACD87" s="153" t="n">
        <f aca="false">ACC87+ACD86</f>
        <v>70000</v>
      </c>
      <c r="ACE87" s="153" t="n">
        <f aca="false">ACD87+ACE86</f>
        <v>100000</v>
      </c>
      <c r="ACF87" s="153" t="n">
        <f aca="false">ACE87+ACF86</f>
        <v>130000</v>
      </c>
      <c r="ACG87" s="153" t="n">
        <f aca="false">ACF87+ACG86</f>
        <v>170000</v>
      </c>
      <c r="ACH87" s="153" t="n">
        <f aca="false">ACG87+ACH86</f>
        <v>210000</v>
      </c>
      <c r="ACI87" s="153" t="n">
        <f aca="false">ACH87+ACI86</f>
        <v>240000</v>
      </c>
      <c r="ACJ87" s="153" t="n">
        <f aca="false">ACI87+ACJ86</f>
        <v>280000</v>
      </c>
      <c r="ACK87" s="153" t="n">
        <f aca="false">ACJ87+ACK86</f>
        <v>310000</v>
      </c>
      <c r="ACL87" s="153" t="n">
        <f aca="false">ACK87+ACL86</f>
        <v>340000</v>
      </c>
      <c r="ACM87" s="153" t="n">
        <f aca="false">ACL87+ACM86</f>
        <v>380000</v>
      </c>
      <c r="ACN87" s="0" t="n">
        <f aca="false">ACA87</f>
        <v>10000</v>
      </c>
      <c r="ACO87" s="0" t="s">
        <v>87</v>
      </c>
      <c r="ACP87" s="0" t="s">
        <v>113</v>
      </c>
      <c r="ACQ87" s="153" t="n">
        <f aca="false">ACR87</f>
        <v>10000</v>
      </c>
      <c r="ACR87" s="153" t="n">
        <v>10000</v>
      </c>
      <c r="ACS87" s="153" t="n">
        <f aca="false">ACR87+ACS86</f>
        <v>40000</v>
      </c>
      <c r="ACT87" s="153" t="n">
        <f aca="false">ACS87+ACT86</f>
        <v>70000</v>
      </c>
      <c r="ACU87" s="153" t="n">
        <f aca="false">ACT87+ACU86</f>
        <v>100000</v>
      </c>
      <c r="ACV87" s="153" t="n">
        <f aca="false">ACU87+ACV86</f>
        <v>130000</v>
      </c>
      <c r="ACW87" s="153" t="n">
        <f aca="false">ACV87+ACW86</f>
        <v>170000</v>
      </c>
      <c r="ACX87" s="153" t="n">
        <f aca="false">ACW87+ACX86</f>
        <v>210000</v>
      </c>
      <c r="ACY87" s="153" t="n">
        <f aca="false">ACX87+ACY86</f>
        <v>240000</v>
      </c>
      <c r="ACZ87" s="153" t="n">
        <f aca="false">ACY87+ACZ86</f>
        <v>280000</v>
      </c>
      <c r="ADA87" s="153" t="n">
        <f aca="false">ACZ87+ADA86</f>
        <v>310000</v>
      </c>
      <c r="ADB87" s="153" t="n">
        <f aca="false">ADA87+ADB86</f>
        <v>340000</v>
      </c>
      <c r="ADC87" s="153" t="n">
        <f aca="false">ADB87+ADC86</f>
        <v>380000</v>
      </c>
      <c r="ADD87" s="0" t="n">
        <f aca="false">ACQ87</f>
        <v>10000</v>
      </c>
      <c r="ADE87" s="0" t="s">
        <v>87</v>
      </c>
      <c r="ADF87" s="0" t="s">
        <v>113</v>
      </c>
      <c r="ADG87" s="153" t="n">
        <f aca="false">ADH87</f>
        <v>10000</v>
      </c>
      <c r="ADH87" s="153" t="n">
        <v>10000</v>
      </c>
      <c r="ADI87" s="153" t="n">
        <f aca="false">ADH87+ADI86</f>
        <v>40000</v>
      </c>
      <c r="ADJ87" s="153" t="n">
        <f aca="false">ADI87+ADJ86</f>
        <v>70000</v>
      </c>
      <c r="ADK87" s="153" t="n">
        <f aca="false">ADJ87+ADK86</f>
        <v>100000</v>
      </c>
      <c r="ADL87" s="153" t="n">
        <f aca="false">ADK87+ADL86</f>
        <v>130000</v>
      </c>
      <c r="ADM87" s="153" t="n">
        <f aca="false">ADL87+ADM86</f>
        <v>170000</v>
      </c>
      <c r="ADN87" s="153" t="n">
        <f aca="false">ADM87+ADN86</f>
        <v>210000</v>
      </c>
      <c r="ADO87" s="153" t="n">
        <f aca="false">ADN87+ADO86</f>
        <v>240000</v>
      </c>
      <c r="ADP87" s="153" t="n">
        <f aca="false">ADO87+ADP86</f>
        <v>280000</v>
      </c>
      <c r="ADQ87" s="153" t="n">
        <f aca="false">ADP87+ADQ86</f>
        <v>310000</v>
      </c>
      <c r="ADR87" s="153" t="n">
        <f aca="false">ADQ87+ADR86</f>
        <v>340000</v>
      </c>
      <c r="ADS87" s="153" t="n">
        <f aca="false">ADR87+ADS86</f>
        <v>380000</v>
      </c>
      <c r="ADT87" s="0" t="n">
        <f aca="false">ADG87</f>
        <v>10000</v>
      </c>
      <c r="ADU87" s="0" t="s">
        <v>87</v>
      </c>
      <c r="ADV87" s="0" t="s">
        <v>113</v>
      </c>
      <c r="ADW87" s="153" t="n">
        <f aca="false">ADX87</f>
        <v>10000</v>
      </c>
      <c r="ADX87" s="153" t="n">
        <v>10000</v>
      </c>
      <c r="ADY87" s="153" t="n">
        <f aca="false">ADX87+ADY86</f>
        <v>40000</v>
      </c>
      <c r="ADZ87" s="153" t="n">
        <f aca="false">ADY87+ADZ86</f>
        <v>70000</v>
      </c>
      <c r="AEA87" s="153" t="n">
        <f aca="false">ADZ87+AEA86</f>
        <v>100000</v>
      </c>
      <c r="AEB87" s="153" t="n">
        <f aca="false">AEA87+AEB86</f>
        <v>130000</v>
      </c>
      <c r="AEC87" s="153" t="n">
        <f aca="false">AEB87+AEC86</f>
        <v>170000</v>
      </c>
      <c r="AED87" s="153" t="n">
        <f aca="false">AEC87+AED86</f>
        <v>210000</v>
      </c>
      <c r="AEE87" s="153" t="n">
        <f aca="false">AED87+AEE86</f>
        <v>240000</v>
      </c>
      <c r="AEF87" s="153" t="n">
        <f aca="false">AEE87+AEF86</f>
        <v>280000</v>
      </c>
      <c r="AEG87" s="153" t="n">
        <f aca="false">AEF87+AEG86</f>
        <v>310000</v>
      </c>
      <c r="AEH87" s="153" t="n">
        <f aca="false">AEG87+AEH86</f>
        <v>340000</v>
      </c>
      <c r="AEI87" s="153" t="n">
        <f aca="false">AEH87+AEI86</f>
        <v>380000</v>
      </c>
      <c r="AEJ87" s="0" t="n">
        <f aca="false">ADW87</f>
        <v>10000</v>
      </c>
      <c r="AEK87" s="0" t="s">
        <v>87</v>
      </c>
      <c r="AEL87" s="0" t="s">
        <v>113</v>
      </c>
      <c r="AEM87" s="153" t="n">
        <f aca="false">AEN87</f>
        <v>10000</v>
      </c>
      <c r="AEN87" s="153" t="n">
        <v>10000</v>
      </c>
      <c r="AEO87" s="153" t="n">
        <f aca="false">AEN87+AEO86</f>
        <v>40000</v>
      </c>
      <c r="AEP87" s="153" t="n">
        <f aca="false">AEO87+AEP86</f>
        <v>70000</v>
      </c>
      <c r="AEQ87" s="153" t="n">
        <f aca="false">AEP87+AEQ86</f>
        <v>100000</v>
      </c>
      <c r="AER87" s="153" t="n">
        <f aca="false">AEQ87+AER86</f>
        <v>130000</v>
      </c>
      <c r="AES87" s="153" t="n">
        <f aca="false">AER87+AES86</f>
        <v>170000</v>
      </c>
      <c r="AET87" s="153" t="n">
        <f aca="false">AES87+AET86</f>
        <v>210000</v>
      </c>
      <c r="AEU87" s="153" t="n">
        <f aca="false">AET87+AEU86</f>
        <v>240000</v>
      </c>
      <c r="AEV87" s="153" t="n">
        <f aca="false">AEU87+AEV86</f>
        <v>280000</v>
      </c>
      <c r="AEW87" s="153" t="n">
        <f aca="false">AEV87+AEW86</f>
        <v>310000</v>
      </c>
      <c r="AEX87" s="153" t="n">
        <f aca="false">AEW87+AEX86</f>
        <v>340000</v>
      </c>
      <c r="AEY87" s="153" t="n">
        <f aca="false">AEX87+AEY86</f>
        <v>380000</v>
      </c>
      <c r="AEZ87" s="0" t="n">
        <f aca="false">AEM87</f>
        <v>10000</v>
      </c>
      <c r="AFA87" s="0" t="s">
        <v>87</v>
      </c>
      <c r="AFB87" s="0" t="s">
        <v>113</v>
      </c>
      <c r="AFC87" s="153" t="n">
        <f aca="false">AFD87</f>
        <v>10000</v>
      </c>
      <c r="AFD87" s="153" t="n">
        <v>10000</v>
      </c>
      <c r="AFE87" s="153" t="n">
        <f aca="false">AFD87+AFE86</f>
        <v>40000</v>
      </c>
      <c r="AFF87" s="153" t="n">
        <f aca="false">AFE87+AFF86</f>
        <v>70000</v>
      </c>
      <c r="AFG87" s="153" t="n">
        <f aca="false">AFF87+AFG86</f>
        <v>100000</v>
      </c>
      <c r="AFH87" s="153" t="n">
        <f aca="false">AFG87+AFH86</f>
        <v>130000</v>
      </c>
      <c r="AFI87" s="153" t="n">
        <f aca="false">AFH87+AFI86</f>
        <v>170000</v>
      </c>
      <c r="AFJ87" s="153" t="n">
        <f aca="false">AFI87+AFJ86</f>
        <v>210000</v>
      </c>
      <c r="AFK87" s="153" t="n">
        <f aca="false">AFJ87+AFK86</f>
        <v>240000</v>
      </c>
      <c r="AFL87" s="153" t="n">
        <f aca="false">AFK87+AFL86</f>
        <v>280000</v>
      </c>
      <c r="AFM87" s="153" t="n">
        <f aca="false">AFL87+AFM86</f>
        <v>310000</v>
      </c>
      <c r="AFN87" s="153" t="n">
        <f aca="false">AFM87+AFN86</f>
        <v>340000</v>
      </c>
      <c r="AFO87" s="153" t="n">
        <f aca="false">AFN87+AFO86</f>
        <v>380000</v>
      </c>
      <c r="AFP87" s="0" t="n">
        <f aca="false">AFC87</f>
        <v>10000</v>
      </c>
      <c r="AFQ87" s="0" t="s">
        <v>87</v>
      </c>
      <c r="AFR87" s="0" t="s">
        <v>113</v>
      </c>
      <c r="AFS87" s="153" t="n">
        <f aca="false">AFT87</f>
        <v>10000</v>
      </c>
      <c r="AFT87" s="153" t="n">
        <v>10000</v>
      </c>
      <c r="AFU87" s="153" t="n">
        <f aca="false">AFT87+AFU86</f>
        <v>40000</v>
      </c>
      <c r="AFV87" s="153" t="n">
        <f aca="false">AFU87+AFV86</f>
        <v>70000</v>
      </c>
      <c r="AFW87" s="153" t="n">
        <f aca="false">AFV87+AFW86</f>
        <v>100000</v>
      </c>
      <c r="AFX87" s="153" t="n">
        <f aca="false">AFW87+AFX86</f>
        <v>130000</v>
      </c>
      <c r="AFY87" s="153" t="n">
        <f aca="false">AFX87+AFY86</f>
        <v>170000</v>
      </c>
      <c r="AFZ87" s="153" t="n">
        <f aca="false">AFY87+AFZ86</f>
        <v>210000</v>
      </c>
      <c r="AGA87" s="153" t="n">
        <f aca="false">AFZ87+AGA86</f>
        <v>240000</v>
      </c>
      <c r="AGB87" s="153" t="n">
        <f aca="false">AGA87+AGB86</f>
        <v>280000</v>
      </c>
      <c r="AGC87" s="153" t="n">
        <f aca="false">AGB87+AGC86</f>
        <v>310000</v>
      </c>
      <c r="AGD87" s="153" t="n">
        <f aca="false">AGC87+AGD86</f>
        <v>340000</v>
      </c>
      <c r="AGE87" s="153" t="n">
        <f aca="false">AGD87+AGE86</f>
        <v>380000</v>
      </c>
      <c r="AGF87" s="0" t="n">
        <f aca="false">AFS87</f>
        <v>10000</v>
      </c>
      <c r="AGG87" s="0" t="s">
        <v>87</v>
      </c>
      <c r="AGH87" s="0" t="s">
        <v>113</v>
      </c>
      <c r="AGI87" s="153" t="n">
        <f aca="false">AGJ87</f>
        <v>10000</v>
      </c>
      <c r="AGJ87" s="153" t="n">
        <v>10000</v>
      </c>
      <c r="AGK87" s="153" t="n">
        <f aca="false">AGJ87+AGK86</f>
        <v>40000</v>
      </c>
      <c r="AGL87" s="153" t="n">
        <f aca="false">AGK87+AGL86</f>
        <v>70000</v>
      </c>
      <c r="AGM87" s="153" t="n">
        <f aca="false">AGL87+AGM86</f>
        <v>100000</v>
      </c>
      <c r="AGN87" s="153" t="n">
        <f aca="false">AGM87+AGN86</f>
        <v>130000</v>
      </c>
      <c r="AGO87" s="153" t="n">
        <f aca="false">AGN87+AGO86</f>
        <v>170000</v>
      </c>
      <c r="AGP87" s="153" t="n">
        <f aca="false">AGO87+AGP86</f>
        <v>210000</v>
      </c>
      <c r="AGQ87" s="153" t="n">
        <f aca="false">AGP87+AGQ86</f>
        <v>240000</v>
      </c>
      <c r="AGR87" s="153" t="n">
        <f aca="false">AGQ87+AGR86</f>
        <v>280000</v>
      </c>
      <c r="AGS87" s="153" t="n">
        <f aca="false">AGR87+AGS86</f>
        <v>310000</v>
      </c>
      <c r="AGT87" s="153" t="n">
        <f aca="false">AGS87+AGT86</f>
        <v>340000</v>
      </c>
      <c r="AGU87" s="153" t="n">
        <f aca="false">AGT87+AGU86</f>
        <v>380000</v>
      </c>
      <c r="AGV87" s="0" t="n">
        <f aca="false">AGI87</f>
        <v>10000</v>
      </c>
      <c r="AGW87" s="0" t="s">
        <v>87</v>
      </c>
      <c r="AGX87" s="0" t="s">
        <v>113</v>
      </c>
      <c r="AGY87" s="153" t="n">
        <f aca="false">AGZ87</f>
        <v>10000</v>
      </c>
      <c r="AGZ87" s="153" t="n">
        <v>10000</v>
      </c>
      <c r="AHA87" s="153" t="n">
        <f aca="false">AGZ87+AHA86</f>
        <v>40000</v>
      </c>
      <c r="AHB87" s="153" t="n">
        <f aca="false">AHA87+AHB86</f>
        <v>70000</v>
      </c>
      <c r="AHC87" s="153" t="n">
        <f aca="false">AHB87+AHC86</f>
        <v>100000</v>
      </c>
      <c r="AHD87" s="153" t="n">
        <f aca="false">AHC87+AHD86</f>
        <v>130000</v>
      </c>
      <c r="AHE87" s="153" t="n">
        <f aca="false">AHD87+AHE86</f>
        <v>170000</v>
      </c>
      <c r="AHF87" s="153" t="n">
        <f aca="false">AHE87+AHF86</f>
        <v>210000</v>
      </c>
      <c r="AHG87" s="153" t="n">
        <f aca="false">AHF87+AHG86</f>
        <v>240000</v>
      </c>
      <c r="AHH87" s="153" t="n">
        <f aca="false">AHG87+AHH86</f>
        <v>280000</v>
      </c>
      <c r="AHI87" s="153" t="n">
        <f aca="false">AHH87+AHI86</f>
        <v>310000</v>
      </c>
      <c r="AHJ87" s="153" t="n">
        <f aca="false">AHI87+AHJ86</f>
        <v>340000</v>
      </c>
      <c r="AHK87" s="153" t="n">
        <f aca="false">AHJ87+AHK86</f>
        <v>380000</v>
      </c>
      <c r="AHL87" s="0" t="n">
        <f aca="false">AGY87</f>
        <v>10000</v>
      </c>
      <c r="AHM87" s="0" t="s">
        <v>87</v>
      </c>
      <c r="AHN87" s="0" t="s">
        <v>113</v>
      </c>
      <c r="AHO87" s="153" t="n">
        <f aca="false">AHP87</f>
        <v>10000</v>
      </c>
      <c r="AHP87" s="153" t="n">
        <v>10000</v>
      </c>
      <c r="AHQ87" s="153" t="n">
        <f aca="false">AHP87+AHQ86</f>
        <v>40000</v>
      </c>
      <c r="AHR87" s="153" t="n">
        <f aca="false">AHQ87+AHR86</f>
        <v>70000</v>
      </c>
      <c r="AHS87" s="153" t="n">
        <f aca="false">AHR87+AHS86</f>
        <v>100000</v>
      </c>
      <c r="AHT87" s="153" t="n">
        <f aca="false">AHS87+AHT86</f>
        <v>130000</v>
      </c>
      <c r="AHU87" s="153" t="n">
        <f aca="false">AHT87+AHU86</f>
        <v>170000</v>
      </c>
      <c r="AHV87" s="153" t="n">
        <f aca="false">AHU87+AHV86</f>
        <v>210000</v>
      </c>
      <c r="AHW87" s="153" t="n">
        <f aca="false">AHV87+AHW86</f>
        <v>240000</v>
      </c>
      <c r="AHX87" s="153" t="n">
        <f aca="false">AHW87+AHX86</f>
        <v>280000</v>
      </c>
      <c r="AHY87" s="153" t="n">
        <f aca="false">AHX87+AHY86</f>
        <v>310000</v>
      </c>
      <c r="AHZ87" s="153" t="n">
        <f aca="false">AHY87+AHZ86</f>
        <v>340000</v>
      </c>
      <c r="AIA87" s="153" t="n">
        <f aca="false">AHZ87+AIA86</f>
        <v>380000</v>
      </c>
      <c r="AIB87" s="0" t="n">
        <f aca="false">AHO87</f>
        <v>10000</v>
      </c>
      <c r="AIC87" s="0" t="s">
        <v>87</v>
      </c>
      <c r="AID87" s="0" t="s">
        <v>113</v>
      </c>
      <c r="AIE87" s="153" t="n">
        <f aca="false">AIF87</f>
        <v>10000</v>
      </c>
      <c r="AIF87" s="153" t="n">
        <v>10000</v>
      </c>
      <c r="AIG87" s="153" t="n">
        <f aca="false">AIF87+AIG86</f>
        <v>40000</v>
      </c>
      <c r="AIH87" s="153" t="n">
        <f aca="false">AIG87+AIH86</f>
        <v>70000</v>
      </c>
      <c r="AII87" s="153" t="n">
        <f aca="false">AIH87+AII86</f>
        <v>100000</v>
      </c>
      <c r="AIJ87" s="153" t="n">
        <f aca="false">AII87+AIJ86</f>
        <v>130000</v>
      </c>
      <c r="AIK87" s="153" t="n">
        <f aca="false">AIJ87+AIK86</f>
        <v>170000</v>
      </c>
      <c r="AIL87" s="153" t="n">
        <f aca="false">AIK87+AIL86</f>
        <v>210000</v>
      </c>
      <c r="AIM87" s="153" t="n">
        <f aca="false">AIL87+AIM86</f>
        <v>240000</v>
      </c>
      <c r="AIN87" s="153" t="n">
        <f aca="false">AIM87+AIN86</f>
        <v>280000</v>
      </c>
      <c r="AIO87" s="153" t="n">
        <f aca="false">AIN87+AIO86</f>
        <v>310000</v>
      </c>
      <c r="AIP87" s="153" t="n">
        <f aca="false">AIO87+AIP86</f>
        <v>340000</v>
      </c>
      <c r="AIQ87" s="153" t="n">
        <f aca="false">AIP87+AIQ86</f>
        <v>380000</v>
      </c>
      <c r="AIR87" s="0" t="n">
        <f aca="false">AIE87</f>
        <v>10000</v>
      </c>
      <c r="AIS87" s="0" t="s">
        <v>87</v>
      </c>
      <c r="AIT87" s="0" t="s">
        <v>113</v>
      </c>
      <c r="AIU87" s="153" t="n">
        <f aca="false">AIV87</f>
        <v>10000</v>
      </c>
      <c r="AIV87" s="153" t="n">
        <v>10000</v>
      </c>
      <c r="AIW87" s="153" t="n">
        <f aca="false">AIV87+AIW86</f>
        <v>40000</v>
      </c>
      <c r="AIX87" s="153" t="n">
        <f aca="false">AIW87+AIX86</f>
        <v>70000</v>
      </c>
      <c r="AIY87" s="153" t="n">
        <f aca="false">AIX87+AIY86</f>
        <v>100000</v>
      </c>
      <c r="AIZ87" s="153" t="n">
        <f aca="false">AIY87+AIZ86</f>
        <v>130000</v>
      </c>
      <c r="AJA87" s="153" t="n">
        <f aca="false">AIZ87+AJA86</f>
        <v>170000</v>
      </c>
      <c r="AJB87" s="153" t="n">
        <f aca="false">AJA87+AJB86</f>
        <v>210000</v>
      </c>
      <c r="AJC87" s="153" t="n">
        <f aca="false">AJB87+AJC86</f>
        <v>240000</v>
      </c>
      <c r="AJD87" s="153" t="n">
        <f aca="false">AJC87+AJD86</f>
        <v>280000</v>
      </c>
      <c r="AJE87" s="153" t="n">
        <f aca="false">AJD87+AJE86</f>
        <v>310000</v>
      </c>
      <c r="AJF87" s="153" t="n">
        <f aca="false">AJE87+AJF86</f>
        <v>340000</v>
      </c>
      <c r="AJG87" s="153" t="n">
        <f aca="false">AJF87+AJG86</f>
        <v>380000</v>
      </c>
      <c r="AJH87" s="0" t="n">
        <f aca="false">AIU87</f>
        <v>10000</v>
      </c>
      <c r="AJI87" s="0" t="s">
        <v>87</v>
      </c>
      <c r="AJJ87" s="0" t="s">
        <v>113</v>
      </c>
      <c r="AJK87" s="153" t="n">
        <f aca="false">AJL87</f>
        <v>10000</v>
      </c>
      <c r="AJL87" s="153" t="n">
        <v>10000</v>
      </c>
      <c r="AJM87" s="153" t="n">
        <f aca="false">AJL87+AJM86</f>
        <v>40000</v>
      </c>
      <c r="AJN87" s="153" t="n">
        <f aca="false">AJM87+AJN86</f>
        <v>70000</v>
      </c>
      <c r="AJO87" s="153" t="n">
        <f aca="false">AJN87+AJO86</f>
        <v>100000</v>
      </c>
      <c r="AJP87" s="153" t="n">
        <f aca="false">AJO87+AJP86</f>
        <v>130000</v>
      </c>
      <c r="AJQ87" s="153" t="n">
        <f aca="false">AJP87+AJQ86</f>
        <v>170000</v>
      </c>
      <c r="AJR87" s="153" t="n">
        <f aca="false">AJQ87+AJR86</f>
        <v>210000</v>
      </c>
      <c r="AJS87" s="153" t="n">
        <f aca="false">AJR87+AJS86</f>
        <v>240000</v>
      </c>
      <c r="AJT87" s="153" t="n">
        <f aca="false">AJS87+AJT86</f>
        <v>280000</v>
      </c>
      <c r="AJU87" s="153" t="n">
        <f aca="false">AJT87+AJU86</f>
        <v>310000</v>
      </c>
      <c r="AJV87" s="153" t="n">
        <f aca="false">AJU87+AJV86</f>
        <v>340000</v>
      </c>
      <c r="AJW87" s="153" t="n">
        <f aca="false">AJV87+AJW86</f>
        <v>380000</v>
      </c>
      <c r="AJX87" s="0" t="n">
        <f aca="false">AJK87</f>
        <v>10000</v>
      </c>
      <c r="AJY87" s="0" t="s">
        <v>87</v>
      </c>
      <c r="AJZ87" s="0" t="s">
        <v>113</v>
      </c>
      <c r="AKA87" s="153" t="n">
        <f aca="false">AKB87</f>
        <v>10000</v>
      </c>
      <c r="AKB87" s="153" t="n">
        <v>10000</v>
      </c>
      <c r="AKC87" s="153" t="n">
        <f aca="false">AKB87+AKC86</f>
        <v>40000</v>
      </c>
      <c r="AKD87" s="153" t="n">
        <f aca="false">AKC87+AKD86</f>
        <v>70000</v>
      </c>
      <c r="AKE87" s="153" t="n">
        <f aca="false">AKD87+AKE86</f>
        <v>100000</v>
      </c>
      <c r="AKF87" s="153" t="n">
        <f aca="false">AKE87+AKF86</f>
        <v>130000</v>
      </c>
      <c r="AKG87" s="153" t="n">
        <f aca="false">AKF87+AKG86</f>
        <v>170000</v>
      </c>
      <c r="AKH87" s="153" t="n">
        <f aca="false">AKG87+AKH86</f>
        <v>210000</v>
      </c>
      <c r="AKI87" s="153" t="n">
        <f aca="false">AKH87+AKI86</f>
        <v>240000</v>
      </c>
      <c r="AKJ87" s="153" t="n">
        <f aca="false">AKI87+AKJ86</f>
        <v>280000</v>
      </c>
      <c r="AKK87" s="153" t="n">
        <f aca="false">AKJ87+AKK86</f>
        <v>310000</v>
      </c>
      <c r="AKL87" s="153" t="n">
        <f aca="false">AKK87+AKL86</f>
        <v>340000</v>
      </c>
      <c r="AKM87" s="153" t="n">
        <f aca="false">AKL87+AKM86</f>
        <v>380000</v>
      </c>
      <c r="AKN87" s="0" t="n">
        <f aca="false">AKA87</f>
        <v>10000</v>
      </c>
      <c r="AKO87" s="0" t="s">
        <v>87</v>
      </c>
      <c r="AKP87" s="0" t="s">
        <v>113</v>
      </c>
      <c r="AKQ87" s="153" t="n">
        <f aca="false">AKR87</f>
        <v>10000</v>
      </c>
      <c r="AKR87" s="153" t="n">
        <v>10000</v>
      </c>
      <c r="AKS87" s="153" t="n">
        <f aca="false">AKR87+AKS86</f>
        <v>40000</v>
      </c>
      <c r="AKT87" s="153" t="n">
        <f aca="false">AKS87+AKT86</f>
        <v>70000</v>
      </c>
      <c r="AKU87" s="153" t="n">
        <f aca="false">AKT87+AKU86</f>
        <v>100000</v>
      </c>
      <c r="AKV87" s="153" t="n">
        <f aca="false">AKU87+AKV86</f>
        <v>130000</v>
      </c>
      <c r="AKW87" s="153" t="n">
        <f aca="false">AKV87+AKW86</f>
        <v>170000</v>
      </c>
      <c r="AKX87" s="153" t="n">
        <f aca="false">AKW87+AKX86</f>
        <v>210000</v>
      </c>
      <c r="AKY87" s="153" t="n">
        <f aca="false">AKX87+AKY86</f>
        <v>240000</v>
      </c>
      <c r="AKZ87" s="153" t="n">
        <f aca="false">AKY87+AKZ86</f>
        <v>280000</v>
      </c>
      <c r="ALA87" s="153" t="n">
        <f aca="false">AKZ87+ALA86</f>
        <v>310000</v>
      </c>
      <c r="ALB87" s="153" t="n">
        <f aca="false">ALA87+ALB86</f>
        <v>340000</v>
      </c>
      <c r="ALC87" s="153" t="n">
        <f aca="false">ALB87+ALC86</f>
        <v>380000</v>
      </c>
      <c r="ALD87" s="0" t="n">
        <f aca="false">AKQ87</f>
        <v>10000</v>
      </c>
      <c r="ALE87" s="0" t="s">
        <v>87</v>
      </c>
      <c r="ALF87" s="0" t="s">
        <v>113</v>
      </c>
      <c r="ALG87" s="153" t="n">
        <f aca="false">ALH87</f>
        <v>10000</v>
      </c>
      <c r="ALH87" s="153" t="n">
        <v>10000</v>
      </c>
      <c r="ALI87" s="153" t="n">
        <f aca="false">ALH87+ALI86</f>
        <v>40000</v>
      </c>
      <c r="ALJ87" s="153" t="n">
        <f aca="false">ALI87+ALJ86</f>
        <v>70000</v>
      </c>
      <c r="ALK87" s="153" t="n">
        <f aca="false">ALJ87+ALK86</f>
        <v>100000</v>
      </c>
      <c r="ALL87" s="153" t="n">
        <f aca="false">ALK87+ALL86</f>
        <v>130000</v>
      </c>
      <c r="ALM87" s="153" t="n">
        <f aca="false">ALL87+ALM86</f>
        <v>170000</v>
      </c>
      <c r="ALN87" s="153" t="n">
        <f aca="false">ALM87+ALN86</f>
        <v>210000</v>
      </c>
      <c r="ALO87" s="153" t="n">
        <f aca="false">ALN87+ALO86</f>
        <v>240000</v>
      </c>
      <c r="ALP87" s="153" t="n">
        <f aca="false">ALO87+ALP86</f>
        <v>280000</v>
      </c>
      <c r="ALQ87" s="153" t="n">
        <f aca="false">ALP87+ALQ86</f>
        <v>310000</v>
      </c>
      <c r="ALR87" s="153" t="n">
        <f aca="false">ALQ87+ALR86</f>
        <v>340000</v>
      </c>
      <c r="ALS87" s="153" t="n">
        <f aca="false">ALR87+ALS86</f>
        <v>380000</v>
      </c>
      <c r="ALT87" s="0" t="n">
        <f aca="false">ALG87</f>
        <v>10000</v>
      </c>
      <c r="ALU87" s="0" t="s">
        <v>87</v>
      </c>
      <c r="ALV87" s="0" t="s">
        <v>113</v>
      </c>
      <c r="ALW87" s="153" t="n">
        <f aca="false">ALX87</f>
        <v>10000</v>
      </c>
      <c r="ALX87" s="153" t="n">
        <v>10000</v>
      </c>
      <c r="ALY87" s="153" t="n">
        <f aca="false">ALX87+ALY86</f>
        <v>40000</v>
      </c>
      <c r="ALZ87" s="153" t="n">
        <f aca="false">ALY87+ALZ86</f>
        <v>70000</v>
      </c>
      <c r="AMA87" s="153" t="n">
        <f aca="false">ALZ87+AMA86</f>
        <v>100000</v>
      </c>
      <c r="AMB87" s="153" t="n">
        <f aca="false">AMA87+AMB86</f>
        <v>130000</v>
      </c>
      <c r="AMC87" s="153" t="n">
        <f aca="false">AMB87+AMC86</f>
        <v>170000</v>
      </c>
      <c r="AMD87" s="153" t="n">
        <f aca="false">AMC87+AMD86</f>
        <v>210000</v>
      </c>
      <c r="AME87" s="153" t="n">
        <f aca="false">AMD87+AME86</f>
        <v>240000</v>
      </c>
      <c r="AMF87" s="153" t="n">
        <f aca="false">AME87+AMF86</f>
        <v>280000</v>
      </c>
      <c r="AMG87" s="153" t="n">
        <f aca="false">AMF87+AMG86</f>
        <v>310000</v>
      </c>
      <c r="AMH87" s="153" t="n">
        <f aca="false">AMG87+AMH86</f>
        <v>340000</v>
      </c>
      <c r="AMI87" s="153" t="n">
        <f aca="false">AMH87+AMI86</f>
        <v>380000</v>
      </c>
      <c r="AMJ87" s="0" t="n">
        <f aca="false">ALW87</f>
        <v>10000</v>
      </c>
    </row>
    <row r="88" s="153" customFormat="true" ht="45" hidden="false" customHeight="true" outlineLevel="0" collapsed="false">
      <c r="A88" s="151" t="s">
        <v>88</v>
      </c>
      <c r="B88" s="152" t="s">
        <v>112</v>
      </c>
      <c r="C88" s="114" t="n">
        <f aca="false">SUM(D88:O88)</f>
        <v>446663.85</v>
      </c>
      <c r="D88" s="134" t="n">
        <v>12957.75</v>
      </c>
      <c r="E88" s="135" t="n">
        <v>33732.9</v>
      </c>
      <c r="F88" s="135" t="n">
        <v>57940.41</v>
      </c>
      <c r="G88" s="135" t="n">
        <v>70190.81</v>
      </c>
      <c r="H88" s="135" t="n">
        <v>62787.55</v>
      </c>
      <c r="I88" s="135" t="n">
        <v>128146.5</v>
      </c>
      <c r="J88" s="135" t="n">
        <v>80907.93</v>
      </c>
      <c r="K88" s="135"/>
      <c r="L88" s="135"/>
      <c r="M88" s="135"/>
      <c r="N88" s="135"/>
      <c r="O88" s="136"/>
      <c r="P88" s="98"/>
      <c r="Q88" s="0" t="s">
        <v>88</v>
      </c>
      <c r="R88" s="0" t="s">
        <v>112</v>
      </c>
      <c r="S88" s="153" t="n">
        <f aca="false">SUM(T88:AE88)</f>
        <v>0</v>
      </c>
      <c r="AF88" s="0"/>
      <c r="AG88" s="0" t="s">
        <v>88</v>
      </c>
      <c r="AH88" s="0" t="s">
        <v>112</v>
      </c>
      <c r="AI88" s="153" t="n">
        <f aca="false">SUM(AJ88:AU88)</f>
        <v>0</v>
      </c>
      <c r="AV88" s="0"/>
      <c r="AW88" s="0" t="s">
        <v>88</v>
      </c>
      <c r="AX88" s="0" t="s">
        <v>112</v>
      </c>
      <c r="AY88" s="153" t="n">
        <f aca="false">SUM(AZ88:BK88)</f>
        <v>0</v>
      </c>
      <c r="BL88" s="0"/>
      <c r="BM88" s="0" t="s">
        <v>88</v>
      </c>
      <c r="BN88" s="0" t="s">
        <v>112</v>
      </c>
      <c r="BO88" s="153" t="n">
        <f aca="false">SUM(BP88:CA88)</f>
        <v>0</v>
      </c>
      <c r="CB88" s="0"/>
      <c r="CC88" s="0" t="s">
        <v>88</v>
      </c>
      <c r="CD88" s="0" t="s">
        <v>112</v>
      </c>
      <c r="CE88" s="153" t="n">
        <f aca="false">SUM(CF88:CQ88)</f>
        <v>0</v>
      </c>
      <c r="CR88" s="0"/>
      <c r="CS88" s="0" t="s">
        <v>88</v>
      </c>
      <c r="CT88" s="0" t="s">
        <v>112</v>
      </c>
      <c r="CU88" s="153" t="n">
        <f aca="false">SUM(CV88:DG88)</f>
        <v>0</v>
      </c>
      <c r="DH88" s="0"/>
      <c r="DI88" s="0" t="s">
        <v>88</v>
      </c>
      <c r="DJ88" s="0" t="s">
        <v>112</v>
      </c>
      <c r="DK88" s="153" t="n">
        <f aca="false">SUM(DL88:DW88)</f>
        <v>0</v>
      </c>
      <c r="DX88" s="0"/>
      <c r="DY88" s="0" t="s">
        <v>88</v>
      </c>
      <c r="DZ88" s="0" t="s">
        <v>112</v>
      </c>
      <c r="EA88" s="153" t="n">
        <f aca="false">SUM(EB88:EM88)</f>
        <v>0</v>
      </c>
      <c r="EN88" s="0"/>
      <c r="EO88" s="0" t="s">
        <v>88</v>
      </c>
      <c r="EP88" s="0" t="s">
        <v>112</v>
      </c>
      <c r="EQ88" s="153" t="n">
        <f aca="false">SUM(ER88:FC88)</f>
        <v>0</v>
      </c>
      <c r="FD88" s="0"/>
      <c r="FE88" s="0" t="s">
        <v>88</v>
      </c>
      <c r="FF88" s="0" t="s">
        <v>112</v>
      </c>
      <c r="FG88" s="153" t="n">
        <f aca="false">SUM(FH88:FS88)</f>
        <v>0</v>
      </c>
      <c r="FT88" s="0"/>
      <c r="FU88" s="0" t="s">
        <v>88</v>
      </c>
      <c r="FV88" s="0" t="s">
        <v>112</v>
      </c>
      <c r="FW88" s="153" t="n">
        <f aca="false">SUM(FX88:GI88)</f>
        <v>0</v>
      </c>
      <c r="GJ88" s="0"/>
      <c r="GK88" s="0" t="s">
        <v>88</v>
      </c>
      <c r="GL88" s="0" t="s">
        <v>112</v>
      </c>
      <c r="GM88" s="153" t="n">
        <f aca="false">SUM(GN88:GY88)</f>
        <v>0</v>
      </c>
      <c r="GZ88" s="0"/>
      <c r="HA88" s="0" t="s">
        <v>88</v>
      </c>
      <c r="HB88" s="0" t="s">
        <v>112</v>
      </c>
      <c r="HC88" s="153" t="n">
        <f aca="false">SUM(HD88:HO88)</f>
        <v>0</v>
      </c>
      <c r="HP88" s="0"/>
      <c r="HQ88" s="0" t="s">
        <v>88</v>
      </c>
      <c r="HR88" s="0" t="s">
        <v>112</v>
      </c>
      <c r="HS88" s="153" t="n">
        <f aca="false">SUM(HT88:IE88)</f>
        <v>0</v>
      </c>
      <c r="IF88" s="0"/>
      <c r="IG88" s="0" t="s">
        <v>88</v>
      </c>
      <c r="IH88" s="0" t="s">
        <v>112</v>
      </c>
      <c r="II88" s="153" t="n">
        <f aca="false">SUM(IJ88:IU88)</f>
        <v>0</v>
      </c>
      <c r="IV88" s="0"/>
      <c r="IW88" s="0" t="s">
        <v>88</v>
      </c>
      <c r="IX88" s="0" t="s">
        <v>112</v>
      </c>
      <c r="IY88" s="153" t="n">
        <f aca="false">SUM(IZ88:JK88)</f>
        <v>0</v>
      </c>
      <c r="JL88" s="0"/>
      <c r="JM88" s="0" t="s">
        <v>88</v>
      </c>
      <c r="JN88" s="0" t="s">
        <v>112</v>
      </c>
      <c r="JO88" s="153" t="n">
        <f aca="false">SUM(JP88:KA88)</f>
        <v>0</v>
      </c>
      <c r="KB88" s="0"/>
      <c r="KC88" s="0" t="s">
        <v>88</v>
      </c>
      <c r="KD88" s="0" t="s">
        <v>112</v>
      </c>
      <c r="KE88" s="153" t="n">
        <f aca="false">SUM(KF88:KQ88)</f>
        <v>0</v>
      </c>
      <c r="KR88" s="0"/>
      <c r="KS88" s="0" t="s">
        <v>88</v>
      </c>
      <c r="KT88" s="0" t="s">
        <v>112</v>
      </c>
      <c r="KU88" s="153" t="n">
        <f aca="false">SUM(KV88:LG88)</f>
        <v>0</v>
      </c>
      <c r="LH88" s="0"/>
      <c r="LI88" s="0" t="s">
        <v>88</v>
      </c>
      <c r="LJ88" s="0" t="s">
        <v>112</v>
      </c>
      <c r="LK88" s="153" t="n">
        <f aca="false">SUM(LL88:LW88)</f>
        <v>0</v>
      </c>
      <c r="LX88" s="0"/>
      <c r="LY88" s="0" t="s">
        <v>88</v>
      </c>
      <c r="LZ88" s="0" t="s">
        <v>112</v>
      </c>
      <c r="MA88" s="153" t="n">
        <f aca="false">SUM(MB88:MM88)</f>
        <v>0</v>
      </c>
      <c r="MN88" s="0"/>
      <c r="MO88" s="0" t="s">
        <v>88</v>
      </c>
      <c r="MP88" s="0" t="s">
        <v>112</v>
      </c>
      <c r="MQ88" s="153" t="n">
        <f aca="false">SUM(MR88:NC88)</f>
        <v>0</v>
      </c>
      <c r="ND88" s="0"/>
      <c r="NE88" s="0" t="s">
        <v>88</v>
      </c>
      <c r="NF88" s="0" t="s">
        <v>112</v>
      </c>
      <c r="NG88" s="153" t="n">
        <f aca="false">SUM(NH88:NS88)</f>
        <v>0</v>
      </c>
      <c r="NT88" s="0"/>
      <c r="NU88" s="0" t="s">
        <v>88</v>
      </c>
      <c r="NV88" s="0" t="s">
        <v>112</v>
      </c>
      <c r="NW88" s="153" t="n">
        <f aca="false">SUM(NX88:OI88)</f>
        <v>0</v>
      </c>
      <c r="OJ88" s="0"/>
      <c r="OK88" s="0" t="s">
        <v>88</v>
      </c>
      <c r="OL88" s="0" t="s">
        <v>112</v>
      </c>
      <c r="OM88" s="153" t="n">
        <f aca="false">SUM(ON88:OY88)</f>
        <v>0</v>
      </c>
      <c r="OZ88" s="0"/>
      <c r="PA88" s="0" t="s">
        <v>88</v>
      </c>
      <c r="PB88" s="0" t="s">
        <v>112</v>
      </c>
      <c r="PC88" s="153" t="n">
        <f aca="false">SUM(PD88:PO88)</f>
        <v>0</v>
      </c>
      <c r="PP88" s="0"/>
      <c r="PQ88" s="0" t="s">
        <v>88</v>
      </c>
      <c r="PR88" s="0" t="s">
        <v>112</v>
      </c>
      <c r="PS88" s="153" t="n">
        <f aca="false">SUM(PT88:QE88)</f>
        <v>0</v>
      </c>
      <c r="QF88" s="0"/>
      <c r="QG88" s="0" t="s">
        <v>88</v>
      </c>
      <c r="QH88" s="0" t="s">
        <v>112</v>
      </c>
      <c r="QI88" s="153" t="n">
        <f aca="false">SUM(QJ88:QU88)</f>
        <v>0</v>
      </c>
      <c r="QV88" s="0"/>
      <c r="QW88" s="0" t="s">
        <v>88</v>
      </c>
      <c r="QX88" s="0" t="s">
        <v>112</v>
      </c>
      <c r="QY88" s="153" t="n">
        <f aca="false">SUM(QZ88:RK88)</f>
        <v>0</v>
      </c>
      <c r="RL88" s="0"/>
      <c r="RM88" s="0" t="s">
        <v>88</v>
      </c>
      <c r="RN88" s="0" t="s">
        <v>112</v>
      </c>
      <c r="RO88" s="153" t="n">
        <f aca="false">SUM(RP88:SA88)</f>
        <v>0</v>
      </c>
      <c r="SB88" s="0"/>
      <c r="SC88" s="0" t="s">
        <v>88</v>
      </c>
      <c r="SD88" s="0" t="s">
        <v>112</v>
      </c>
      <c r="SE88" s="153" t="n">
        <f aca="false">SUM(SF88:SQ88)</f>
        <v>0</v>
      </c>
      <c r="SR88" s="0"/>
      <c r="SS88" s="0" t="s">
        <v>88</v>
      </c>
      <c r="ST88" s="0" t="s">
        <v>112</v>
      </c>
      <c r="SU88" s="153" t="n">
        <f aca="false">SUM(SV88:TG88)</f>
        <v>0</v>
      </c>
      <c r="TH88" s="0"/>
      <c r="TI88" s="0" t="s">
        <v>88</v>
      </c>
      <c r="TJ88" s="0" t="s">
        <v>112</v>
      </c>
      <c r="TK88" s="153" t="n">
        <f aca="false">SUM(TL88:TW88)</f>
        <v>0</v>
      </c>
      <c r="TX88" s="0"/>
      <c r="TY88" s="0" t="s">
        <v>88</v>
      </c>
      <c r="TZ88" s="0" t="s">
        <v>112</v>
      </c>
      <c r="UA88" s="153" t="n">
        <f aca="false">SUM(UB88:UM88)</f>
        <v>0</v>
      </c>
      <c r="UN88" s="0"/>
      <c r="UO88" s="0" t="s">
        <v>88</v>
      </c>
      <c r="UP88" s="0" t="s">
        <v>112</v>
      </c>
      <c r="UQ88" s="153" t="n">
        <f aca="false">SUM(UR88:VC88)</f>
        <v>0</v>
      </c>
      <c r="VD88" s="0"/>
      <c r="VE88" s="0" t="s">
        <v>88</v>
      </c>
      <c r="VF88" s="0" t="s">
        <v>112</v>
      </c>
      <c r="VG88" s="153" t="n">
        <f aca="false">SUM(VH88:VS88)</f>
        <v>0</v>
      </c>
      <c r="VT88" s="0"/>
      <c r="VU88" s="0" t="s">
        <v>88</v>
      </c>
      <c r="VV88" s="0" t="s">
        <v>112</v>
      </c>
      <c r="VW88" s="153" t="n">
        <f aca="false">SUM(VX88:WI88)</f>
        <v>0</v>
      </c>
      <c r="WJ88" s="0"/>
      <c r="WK88" s="0" t="s">
        <v>88</v>
      </c>
      <c r="WL88" s="0" t="s">
        <v>112</v>
      </c>
      <c r="WM88" s="153" t="n">
        <f aca="false">SUM(WN88:WY88)</f>
        <v>0</v>
      </c>
      <c r="WZ88" s="0"/>
      <c r="XA88" s="0" t="s">
        <v>88</v>
      </c>
      <c r="XB88" s="0" t="s">
        <v>112</v>
      </c>
      <c r="XC88" s="153" t="n">
        <f aca="false">SUM(XD88:XO88)</f>
        <v>0</v>
      </c>
      <c r="XP88" s="0"/>
      <c r="XQ88" s="0" t="s">
        <v>88</v>
      </c>
      <c r="XR88" s="0" t="s">
        <v>112</v>
      </c>
      <c r="XS88" s="153" t="n">
        <f aca="false">SUM(XT88:YE88)</f>
        <v>0</v>
      </c>
      <c r="YF88" s="0"/>
      <c r="YG88" s="0" t="s">
        <v>88</v>
      </c>
      <c r="YH88" s="0" t="s">
        <v>112</v>
      </c>
      <c r="YI88" s="153" t="n">
        <f aca="false">SUM(YJ88:YU88)</f>
        <v>0</v>
      </c>
      <c r="YV88" s="0"/>
      <c r="YW88" s="0" t="s">
        <v>88</v>
      </c>
      <c r="YX88" s="0" t="s">
        <v>112</v>
      </c>
      <c r="YY88" s="153" t="n">
        <f aca="false">SUM(YZ88:ZK88)</f>
        <v>0</v>
      </c>
      <c r="ZL88" s="0"/>
      <c r="ZM88" s="0" t="s">
        <v>88</v>
      </c>
      <c r="ZN88" s="0" t="s">
        <v>112</v>
      </c>
      <c r="ZO88" s="153" t="n">
        <f aca="false">SUM(ZP88:AAA88)</f>
        <v>0</v>
      </c>
      <c r="AAB88" s="0"/>
      <c r="AAC88" s="0" t="s">
        <v>88</v>
      </c>
      <c r="AAD88" s="0" t="s">
        <v>112</v>
      </c>
      <c r="AAE88" s="153" t="n">
        <f aca="false">SUM(AAF88:AAQ88)</f>
        <v>0</v>
      </c>
      <c r="AAR88" s="0"/>
      <c r="AAS88" s="0" t="s">
        <v>88</v>
      </c>
      <c r="AAT88" s="0" t="s">
        <v>112</v>
      </c>
      <c r="AAU88" s="153" t="n">
        <f aca="false">SUM(AAV88:ABG88)</f>
        <v>0</v>
      </c>
      <c r="ABH88" s="0"/>
      <c r="ABI88" s="0" t="s">
        <v>88</v>
      </c>
      <c r="ABJ88" s="0" t="s">
        <v>112</v>
      </c>
      <c r="ABK88" s="153" t="n">
        <f aca="false">SUM(ABL88:ABW88)</f>
        <v>0</v>
      </c>
      <c r="ABX88" s="0"/>
      <c r="ABY88" s="0" t="s">
        <v>88</v>
      </c>
      <c r="ABZ88" s="0" t="s">
        <v>112</v>
      </c>
      <c r="ACA88" s="153" t="n">
        <f aca="false">SUM(ACB88:ACM88)</f>
        <v>0</v>
      </c>
      <c r="ACN88" s="0"/>
      <c r="ACO88" s="0" t="s">
        <v>88</v>
      </c>
      <c r="ACP88" s="0" t="s">
        <v>112</v>
      </c>
      <c r="ACQ88" s="153" t="n">
        <f aca="false">SUM(ACR88:ADC88)</f>
        <v>0</v>
      </c>
      <c r="ADD88" s="0"/>
      <c r="ADE88" s="0" t="s">
        <v>88</v>
      </c>
      <c r="ADF88" s="0" t="s">
        <v>112</v>
      </c>
      <c r="ADG88" s="153" t="n">
        <f aca="false">SUM(ADH88:ADS88)</f>
        <v>0</v>
      </c>
      <c r="ADT88" s="0"/>
      <c r="ADU88" s="0" t="s">
        <v>88</v>
      </c>
      <c r="ADV88" s="0" t="s">
        <v>112</v>
      </c>
      <c r="ADW88" s="153" t="n">
        <f aca="false">SUM(ADX88:AEI88)</f>
        <v>0</v>
      </c>
      <c r="AEJ88" s="0"/>
      <c r="AEK88" s="0" t="s">
        <v>88</v>
      </c>
      <c r="AEL88" s="0" t="s">
        <v>112</v>
      </c>
      <c r="AEM88" s="153" t="n">
        <f aca="false">SUM(AEN88:AEY88)</f>
        <v>0</v>
      </c>
      <c r="AEZ88" s="0"/>
      <c r="AFA88" s="0" t="s">
        <v>88</v>
      </c>
      <c r="AFB88" s="0" t="s">
        <v>112</v>
      </c>
      <c r="AFC88" s="153" t="n">
        <f aca="false">SUM(AFD88:AFO88)</f>
        <v>0</v>
      </c>
      <c r="AFP88" s="0"/>
      <c r="AFQ88" s="0" t="s">
        <v>88</v>
      </c>
      <c r="AFR88" s="0" t="s">
        <v>112</v>
      </c>
      <c r="AFS88" s="153" t="n">
        <f aca="false">SUM(AFT88:AGE88)</f>
        <v>0</v>
      </c>
      <c r="AGF88" s="0"/>
      <c r="AGG88" s="0" t="s">
        <v>88</v>
      </c>
      <c r="AGH88" s="0" t="s">
        <v>112</v>
      </c>
      <c r="AGI88" s="153" t="n">
        <f aca="false">SUM(AGJ88:AGU88)</f>
        <v>0</v>
      </c>
      <c r="AGV88" s="0"/>
      <c r="AGW88" s="0" t="s">
        <v>88</v>
      </c>
      <c r="AGX88" s="0" t="s">
        <v>112</v>
      </c>
      <c r="AGY88" s="153" t="n">
        <f aca="false">SUM(AGZ88:AHK88)</f>
        <v>0</v>
      </c>
      <c r="AHL88" s="0"/>
      <c r="AHM88" s="0" t="s">
        <v>88</v>
      </c>
      <c r="AHN88" s="0" t="s">
        <v>112</v>
      </c>
      <c r="AHO88" s="153" t="n">
        <f aca="false">SUM(AHP88:AIA88)</f>
        <v>0</v>
      </c>
      <c r="AIB88" s="0"/>
      <c r="AIC88" s="0" t="s">
        <v>88</v>
      </c>
      <c r="AID88" s="0" t="s">
        <v>112</v>
      </c>
      <c r="AIE88" s="153" t="n">
        <f aca="false">SUM(AIF88:AIQ88)</f>
        <v>0</v>
      </c>
      <c r="AIR88" s="0"/>
      <c r="AIS88" s="0" t="s">
        <v>88</v>
      </c>
      <c r="AIT88" s="0" t="s">
        <v>112</v>
      </c>
      <c r="AIU88" s="153" t="n">
        <f aca="false">SUM(AIV88:AJG88)</f>
        <v>0</v>
      </c>
      <c r="AJH88" s="0"/>
      <c r="AJI88" s="0" t="s">
        <v>88</v>
      </c>
      <c r="AJJ88" s="0" t="s">
        <v>112</v>
      </c>
      <c r="AJK88" s="153" t="n">
        <f aca="false">SUM(AJL88:AJW88)</f>
        <v>0</v>
      </c>
      <c r="AJX88" s="0"/>
      <c r="AJY88" s="0" t="s">
        <v>88</v>
      </c>
      <c r="AJZ88" s="0" t="s">
        <v>112</v>
      </c>
      <c r="AKA88" s="153" t="n">
        <f aca="false">SUM(AKB88:AKM88)</f>
        <v>0</v>
      </c>
      <c r="AKN88" s="0"/>
      <c r="AKO88" s="0" t="s">
        <v>88</v>
      </c>
      <c r="AKP88" s="0" t="s">
        <v>112</v>
      </c>
      <c r="AKQ88" s="153" t="n">
        <f aca="false">SUM(AKR88:ALC88)</f>
        <v>0</v>
      </c>
      <c r="ALD88" s="0"/>
      <c r="ALE88" s="0" t="s">
        <v>88</v>
      </c>
      <c r="ALF88" s="0" t="s">
        <v>112</v>
      </c>
      <c r="ALG88" s="153" t="n">
        <f aca="false">SUM(ALH88:ALS88)</f>
        <v>0</v>
      </c>
      <c r="ALT88" s="0"/>
      <c r="ALU88" s="0" t="s">
        <v>88</v>
      </c>
      <c r="ALV88" s="0" t="s">
        <v>112</v>
      </c>
      <c r="ALW88" s="153" t="n">
        <f aca="false">SUM(ALX88:AMI88)</f>
        <v>0</v>
      </c>
      <c r="AMJ88" s="0"/>
    </row>
    <row r="89" customFormat="false" ht="45" hidden="false" customHeight="true" outlineLevel="0" collapsed="false">
      <c r="A89" s="87"/>
      <c r="B89" s="0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98" t="s">
        <v>33</v>
      </c>
    </row>
    <row r="90" customFormat="false" ht="45" hidden="false" customHeight="true" outlineLevel="0" collapsed="false">
      <c r="A90" s="154" t="s">
        <v>88</v>
      </c>
      <c r="B90" s="155" t="s">
        <v>116</v>
      </c>
      <c r="C90" s="114" t="n">
        <f aca="false">SUM(D90:O90)</f>
        <v>0</v>
      </c>
      <c r="D90" s="156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8"/>
      <c r="P90" s="98" t="n">
        <f aca="false">SUM(D90:O90)</f>
        <v>0</v>
      </c>
    </row>
    <row r="91" customFormat="false" ht="45" hidden="false" customHeight="true" outlineLevel="0" collapsed="false">
      <c r="A91" s="87"/>
      <c r="B91" s="86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98"/>
    </row>
    <row r="92" customFormat="false" ht="45" hidden="false" customHeight="true" outlineLevel="0" collapsed="false">
      <c r="A92" s="143" t="s">
        <v>87</v>
      </c>
      <c r="B92" s="144" t="s">
        <v>40</v>
      </c>
      <c r="C92" s="114" t="n">
        <f aca="false">SUM(D92:J92)</f>
        <v>10000000</v>
      </c>
      <c r="D92" s="95" t="n">
        <f aca="false">D50+D58+D62+D66+D70+D74+D78+D82+D86+D54</f>
        <v>1390000</v>
      </c>
      <c r="E92" s="95" t="n">
        <f aca="false">E50+E58+E62+E66+E70+E74+E78+E82+E86+E54</f>
        <v>1390000</v>
      </c>
      <c r="F92" s="95" t="n">
        <f aca="false">F50+F58+F62+F66+F70+F74+F78+F82+F86+F54</f>
        <v>1400000</v>
      </c>
      <c r="G92" s="95" t="n">
        <f aca="false">G50+G58+G62+G66+G70+G74+G78+G82+G86+G54</f>
        <v>1425000</v>
      </c>
      <c r="H92" s="95" t="n">
        <f aca="false">H50+H58+H62+H66+H70+H74+H78+H82+H86+H54</f>
        <v>1455000</v>
      </c>
      <c r="I92" s="95" t="n">
        <f aca="false">I50+I58+I62+I66+I70+I74+I78+I82+I86+I54</f>
        <v>1465000</v>
      </c>
      <c r="J92" s="95" t="n">
        <f aca="false">J50+J58+J62+J66+J70+J74+J78+J82+J86+J54</f>
        <v>1475000</v>
      </c>
      <c r="K92" s="95" t="n">
        <f aca="false">K50+K58+K62+K66+K70+K74+K78+K82+K86+K54</f>
        <v>1465000</v>
      </c>
      <c r="L92" s="95" t="n">
        <f aca="false">L50+L58+L62+L66+L70+L74+L78+L82+L86+L54</f>
        <v>1390000</v>
      </c>
      <c r="M92" s="95" t="n">
        <f aca="false">M50+M58+M62+M66+M70+M74+M78+M82+M86+M54</f>
        <v>1425000</v>
      </c>
      <c r="N92" s="95" t="n">
        <f aca="false">N50+N58+N62+N66+N70+N74+N78+N82+N86+N54</f>
        <v>1475000</v>
      </c>
      <c r="O92" s="95" t="n">
        <f aca="false">O50+O58+O62+O66+O70+O74+O78+O82+O86+O54</f>
        <v>1475000</v>
      </c>
      <c r="P92" s="98" t="n">
        <f aca="false">SUM(D92:O92)</f>
        <v>17230000</v>
      </c>
    </row>
    <row r="93" customFormat="false" ht="45" hidden="false" customHeight="true" outlineLevel="0" collapsed="false">
      <c r="A93" s="115" t="s">
        <v>88</v>
      </c>
      <c r="B93" s="133" t="s">
        <v>117</v>
      </c>
      <c r="C93" s="114" t="n">
        <f aca="false">SUM(D93:O93)</f>
        <v>11262900.97</v>
      </c>
      <c r="D93" s="134" t="n">
        <f aca="false">D52+D60+D64+D68+D72+D76+D80+D84+D88+D56</f>
        <v>1558539.64</v>
      </c>
      <c r="E93" s="134" t="n">
        <f aca="false">E52+E60+E64+E68+E72+E76+E80+E84+E88+E56</f>
        <v>1450485.6</v>
      </c>
      <c r="F93" s="134" t="n">
        <f aca="false">F52+F60+F64+F68+F72+F76+F80+F84+F88+F56</f>
        <v>1455305.32</v>
      </c>
      <c r="G93" s="134" t="n">
        <f aca="false">G52+G60+G64+G68+G72+G76+G80+G84+G88+G56</f>
        <v>1966802.37</v>
      </c>
      <c r="H93" s="134" t="n">
        <f aca="false">H52+H60+H64+H68+H72+H76+H80+H84+H88+H56</f>
        <v>1481586.3</v>
      </c>
      <c r="I93" s="134" t="n">
        <f aca="false">I52+I60+I64+I68+I72+I76+I80+I84+I88+I56</f>
        <v>1680094.75</v>
      </c>
      <c r="J93" s="134" t="n">
        <f aca="false">J52+J60+J64+J68+J72+J76+J80+J84+J88+J56</f>
        <v>1670086.99</v>
      </c>
      <c r="K93" s="134" t="n">
        <f aca="false">K52+K60+K64+K68+K72+K76+K80+K84+K88+K56</f>
        <v>0</v>
      </c>
      <c r="L93" s="134" t="n">
        <f aca="false">L52+L60+L64+L68+L72+L76+L80+L84+L88+L56</f>
        <v>0</v>
      </c>
      <c r="M93" s="134" t="n">
        <f aca="false">M52+M60+M64+M68+M72+M76+M80+M84+M88+M56</f>
        <v>0</v>
      </c>
      <c r="N93" s="134" t="n">
        <f aca="false">N52+N60+N64+N68+N72+N76+N80+N84+N88+N56</f>
        <v>0</v>
      </c>
      <c r="O93" s="134" t="n">
        <f aca="false">O52+O60+O64+O68+O72+O76+O80+O84+O88+O56</f>
        <v>0</v>
      </c>
      <c r="P93" s="135" t="n">
        <v>0</v>
      </c>
    </row>
    <row r="94" customFormat="false" ht="45" hidden="false" customHeight="true" outlineLevel="0" collapsed="false">
      <c r="A94" s="87" t="s">
        <v>33</v>
      </c>
      <c r="B94" s="86" t="s">
        <v>33</v>
      </c>
      <c r="C94" s="119" t="s">
        <v>33</v>
      </c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98" t="s">
        <v>33</v>
      </c>
    </row>
    <row r="95" customFormat="false" ht="45" hidden="false" customHeight="true" outlineLevel="0" collapsed="false">
      <c r="A95" s="143" t="s">
        <v>87</v>
      </c>
      <c r="B95" s="144" t="s">
        <v>118</v>
      </c>
      <c r="C95" s="114" t="n">
        <f aca="false">J95</f>
        <v>10000000</v>
      </c>
      <c r="D95" s="95" t="n">
        <f aca="false">D92</f>
        <v>1390000</v>
      </c>
      <c r="E95" s="96" t="n">
        <f aca="false">D95+E92</f>
        <v>2780000</v>
      </c>
      <c r="F95" s="96" t="n">
        <f aca="false">E95+F92</f>
        <v>4180000</v>
      </c>
      <c r="G95" s="96" t="n">
        <f aca="false">F95+G92</f>
        <v>5605000</v>
      </c>
      <c r="H95" s="96" t="n">
        <f aca="false">G95+H92</f>
        <v>7060000</v>
      </c>
      <c r="I95" s="96" t="n">
        <f aca="false">H95+I92</f>
        <v>8525000</v>
      </c>
      <c r="J95" s="96" t="n">
        <f aca="false">I95+J92</f>
        <v>10000000</v>
      </c>
      <c r="K95" s="96" t="n">
        <f aca="false">J95+K92</f>
        <v>11465000</v>
      </c>
      <c r="L95" s="96" t="n">
        <f aca="false">K95+L92</f>
        <v>12855000</v>
      </c>
      <c r="M95" s="96" t="n">
        <f aca="false">L95+M92</f>
        <v>14280000</v>
      </c>
      <c r="N95" s="96" t="n">
        <f aca="false">M95+N92</f>
        <v>15755000</v>
      </c>
      <c r="O95" s="97" t="n">
        <f aca="false">N95+O92</f>
        <v>17230000</v>
      </c>
      <c r="P95" s="98" t="n">
        <f aca="false">C95</f>
        <v>10000000</v>
      </c>
    </row>
    <row r="96" customFormat="false" ht="45" hidden="false" customHeight="true" outlineLevel="0" collapsed="false">
      <c r="A96" s="99" t="s">
        <v>88</v>
      </c>
      <c r="B96" s="145" t="s">
        <v>119</v>
      </c>
      <c r="C96" s="114" t="n">
        <f aca="false">O96</f>
        <v>11262900.97</v>
      </c>
      <c r="D96" s="105" t="n">
        <f aca="false">D93</f>
        <v>1558539.64</v>
      </c>
      <c r="E96" s="106" t="n">
        <f aca="false">D96+E93</f>
        <v>3009025.24</v>
      </c>
      <c r="F96" s="106" t="n">
        <f aca="false">E96+F93</f>
        <v>4464330.56</v>
      </c>
      <c r="G96" s="106" t="n">
        <f aca="false">F96+G93</f>
        <v>6431132.93</v>
      </c>
      <c r="H96" s="106" t="n">
        <f aca="false">G96+H93</f>
        <v>7912719.23</v>
      </c>
      <c r="I96" s="106" t="n">
        <f aca="false">H96+I93</f>
        <v>9592813.98</v>
      </c>
      <c r="J96" s="106" t="n">
        <f aca="false">I96+J93</f>
        <v>11262900.97</v>
      </c>
      <c r="K96" s="106" t="n">
        <f aca="false">J96+K93</f>
        <v>11262900.97</v>
      </c>
      <c r="L96" s="106" t="n">
        <f aca="false">K96+L93</f>
        <v>11262900.97</v>
      </c>
      <c r="M96" s="106" t="n">
        <f aca="false">L96+M93</f>
        <v>11262900.97</v>
      </c>
      <c r="N96" s="106" t="n">
        <f aca="false">M96+N93</f>
        <v>11262900.97</v>
      </c>
      <c r="O96" s="107" t="n">
        <f aca="false">N96+O93</f>
        <v>11262900.97</v>
      </c>
      <c r="P96" s="98" t="n">
        <f aca="false">C96</f>
        <v>11262900.97</v>
      </c>
    </row>
    <row r="97" customFormat="false" ht="45" hidden="false" customHeight="true" outlineLevel="0" collapsed="false">
      <c r="A97" s="115" t="s">
        <v>88</v>
      </c>
      <c r="B97" s="133" t="s">
        <v>120</v>
      </c>
      <c r="C97" s="114" t="n">
        <f aca="false">J97</f>
        <v>1262900.97</v>
      </c>
      <c r="D97" s="134" t="n">
        <f aca="false">D96-D95</f>
        <v>168539.64</v>
      </c>
      <c r="E97" s="135" t="n">
        <f aca="false">E96-E95</f>
        <v>229025.24</v>
      </c>
      <c r="F97" s="135" t="n">
        <f aca="false">F96-F95</f>
        <v>284330.56</v>
      </c>
      <c r="G97" s="135" t="n">
        <f aca="false">G96-G95</f>
        <v>826132.93</v>
      </c>
      <c r="H97" s="135" t="n">
        <f aca="false">H96-H95</f>
        <v>852719.23</v>
      </c>
      <c r="I97" s="135" t="n">
        <f aca="false">I96-I95</f>
        <v>1067813.98</v>
      </c>
      <c r="J97" s="135" t="n">
        <f aca="false">J96-J95</f>
        <v>1262900.97</v>
      </c>
      <c r="K97" s="135" t="n">
        <f aca="false">K96-K95</f>
        <v>-202099.029999999</v>
      </c>
      <c r="L97" s="135" t="n">
        <f aca="false">L96-L95</f>
        <v>-1592099.03</v>
      </c>
      <c r="M97" s="135" t="n">
        <f aca="false">M96-M95</f>
        <v>-3017099.03</v>
      </c>
      <c r="N97" s="135" t="n">
        <f aca="false">N96-N95</f>
        <v>-4492099.03</v>
      </c>
      <c r="O97" s="135" t="n">
        <f aca="false">O96-O95</f>
        <v>-5967099.03</v>
      </c>
      <c r="P97" s="135"/>
    </row>
    <row r="98" customFormat="false" ht="45" hidden="false" customHeight="true" outlineLevel="0" collapsed="false">
      <c r="A98" s="159" t="s">
        <v>121</v>
      </c>
      <c r="B98" s="160" t="s">
        <v>122</v>
      </c>
      <c r="C98" s="114" t="n">
        <f aca="false">C96/ 7*12</f>
        <v>19307830.2342857</v>
      </c>
      <c r="D98" s="161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19"/>
      <c r="P98" s="98" t="s">
        <v>33</v>
      </c>
    </row>
    <row r="99" customFormat="false" ht="45" hidden="false" customHeight="true" outlineLevel="0" collapsed="false">
      <c r="A99" s="87"/>
      <c r="B99" s="86"/>
      <c r="C99" s="119"/>
      <c r="D99" s="161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19"/>
      <c r="P99" s="98" t="s">
        <v>33</v>
      </c>
    </row>
    <row r="100" customFormat="false" ht="45" hidden="false" customHeight="true" outlineLevel="0" collapsed="false">
      <c r="A100" s="87"/>
      <c r="B100" s="162" t="s">
        <v>33</v>
      </c>
      <c r="C100" s="119"/>
      <c r="D100" s="161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19"/>
      <c r="P100" s="98"/>
    </row>
    <row r="101" customFormat="false" ht="45" hidden="false" customHeight="true" outlineLevel="0" collapsed="false">
      <c r="A101" s="163" t="s">
        <v>33</v>
      </c>
      <c r="B101" s="164" t="s">
        <v>123</v>
      </c>
      <c r="C101" s="165" t="s">
        <v>2</v>
      </c>
      <c r="D101" s="124" t="s">
        <v>3</v>
      </c>
      <c r="E101" s="125" t="s">
        <v>4</v>
      </c>
      <c r="F101" s="125" t="s">
        <v>5</v>
      </c>
      <c r="G101" s="125" t="s">
        <v>6</v>
      </c>
      <c r="H101" s="125" t="s">
        <v>80</v>
      </c>
      <c r="I101" s="125" t="s">
        <v>81</v>
      </c>
      <c r="J101" s="125" t="s">
        <v>82</v>
      </c>
      <c r="K101" s="125" t="s">
        <v>83</v>
      </c>
      <c r="L101" s="125" t="s">
        <v>84</v>
      </c>
      <c r="M101" s="125" t="s">
        <v>85</v>
      </c>
      <c r="N101" s="125" t="s">
        <v>86</v>
      </c>
      <c r="O101" s="126" t="s">
        <v>14</v>
      </c>
      <c r="P101" s="98" t="s">
        <v>33</v>
      </c>
    </row>
    <row r="102" customFormat="false" ht="45" hidden="false" customHeight="true" outlineLevel="0" collapsed="false">
      <c r="A102" s="143" t="s">
        <v>87</v>
      </c>
      <c r="B102" s="166" t="s">
        <v>124</v>
      </c>
      <c r="C102" s="114" t="n">
        <f aca="false">SUM(D102:J102)</f>
        <v>777600</v>
      </c>
      <c r="D102" s="95" t="n">
        <f aca="false">SUM(D50+D66)*0.24</f>
        <v>110400</v>
      </c>
      <c r="E102" s="95" t="n">
        <f aca="false">SUM(E50+E66)*0.24</f>
        <v>110400</v>
      </c>
      <c r="F102" s="95" t="n">
        <f aca="false">SUM(F50+F66)*0.24</f>
        <v>110400</v>
      </c>
      <c r="G102" s="95" t="n">
        <f aca="false">SUM(G50+G66)*0.24</f>
        <v>110400</v>
      </c>
      <c r="H102" s="95" t="n">
        <f aca="false">SUM(H50+H66)*0.24</f>
        <v>110400</v>
      </c>
      <c r="I102" s="95" t="n">
        <f aca="false">SUM(I50+I66)*0.24</f>
        <v>112800</v>
      </c>
      <c r="J102" s="95" t="n">
        <f aca="false">SUM(J50+J66)*0.24</f>
        <v>112800</v>
      </c>
      <c r="K102" s="95" t="n">
        <f aca="false">SUM(K50+K66)*0.24</f>
        <v>112800</v>
      </c>
      <c r="L102" s="95" t="n">
        <f aca="false">SUM(L50+L66)*0.24</f>
        <v>112800</v>
      </c>
      <c r="M102" s="95" t="n">
        <f aca="false">SUM(M50+M66)*0.24</f>
        <v>112800</v>
      </c>
      <c r="N102" s="95" t="n">
        <f aca="false">SUM(N50+N66)*0.24</f>
        <v>112800</v>
      </c>
      <c r="O102" s="95" t="n">
        <f aca="false">SUM(O50+O66)*0.24</f>
        <v>112800</v>
      </c>
      <c r="P102" s="96" t="n">
        <f aca="false">SUM(D102:O102)</f>
        <v>1341600</v>
      </c>
    </row>
    <row r="103" customFormat="false" ht="45" hidden="false" customHeight="true" outlineLevel="0" collapsed="false">
      <c r="A103" s="167" t="s">
        <v>88</v>
      </c>
      <c r="B103" s="100" t="s">
        <v>125</v>
      </c>
      <c r="C103" s="114" t="n">
        <f aca="false">SUM(D103:O103)</f>
        <v>832624.61</v>
      </c>
      <c r="D103" s="101" t="n">
        <v>110600.97</v>
      </c>
      <c r="E103" s="102" t="n">
        <v>109616.68</v>
      </c>
      <c r="F103" s="102" t="n">
        <v>135819.31</v>
      </c>
      <c r="G103" s="102" t="n">
        <v>111589.36</v>
      </c>
      <c r="H103" s="102" t="n">
        <v>111043.17</v>
      </c>
      <c r="I103" s="102" t="n">
        <v>139005.5</v>
      </c>
      <c r="J103" s="102" t="n">
        <v>114949.62</v>
      </c>
      <c r="K103" s="102"/>
      <c r="L103" s="102"/>
      <c r="M103" s="102"/>
      <c r="N103" s="102"/>
      <c r="O103" s="104"/>
      <c r="P103" s="98" t="n">
        <f aca="false">SUM(D103:O103)</f>
        <v>832624.61</v>
      </c>
    </row>
    <row r="104" customFormat="false" ht="45" hidden="false" customHeight="true" outlineLevel="0" collapsed="false">
      <c r="A104" s="168" t="s">
        <v>126</v>
      </c>
      <c r="B104" s="169" t="s">
        <v>127</v>
      </c>
      <c r="C104" s="114" t="n">
        <f aca="false">SUM(D104:O104)</f>
        <v>695986.3416</v>
      </c>
      <c r="D104" s="134" t="n">
        <f aca="false">SUM(D52+D68)*0.24</f>
        <v>99552.348</v>
      </c>
      <c r="E104" s="134" t="n">
        <f aca="false">SUM(E52+E68)*0.24</f>
        <v>99438.2616</v>
      </c>
      <c r="F104" s="134" t="n">
        <f aca="false">SUM(F52+F68)*0.24</f>
        <v>95973.5736</v>
      </c>
      <c r="G104" s="134" t="n">
        <f aca="false">SUM(G52+G68)*0.24</f>
        <v>99695.844</v>
      </c>
      <c r="H104" s="134" t="n">
        <f aca="false">SUM(H52+H68)*0.24</f>
        <v>101752.5768</v>
      </c>
      <c r="I104" s="134" t="n">
        <f aca="false">SUM(I52+I68)*0.24</f>
        <v>97921.7016</v>
      </c>
      <c r="J104" s="134" t="n">
        <f aca="false">SUM(J52+J68)*0.24</f>
        <v>101652.036</v>
      </c>
      <c r="K104" s="134" t="n">
        <f aca="false">SUM(K52+K68)*0.24</f>
        <v>0</v>
      </c>
      <c r="L104" s="134" t="n">
        <f aca="false">SUM(L52+L68)*0.24</f>
        <v>0</v>
      </c>
      <c r="M104" s="134" t="n">
        <f aca="false">SUM(M52+M68)*0.24</f>
        <v>0</v>
      </c>
      <c r="N104" s="134" t="n">
        <f aca="false">SUM(N52+N68)*0.24</f>
        <v>0</v>
      </c>
      <c r="O104" s="134" t="n">
        <f aca="false">SUM(O52+O68)*0.24</f>
        <v>0</v>
      </c>
      <c r="P104" s="135"/>
    </row>
    <row r="105" customFormat="false" ht="45" hidden="false" customHeight="true" outlineLevel="0" collapsed="false">
      <c r="A105" s="87" t="s">
        <v>33</v>
      </c>
      <c r="B105" s="170"/>
      <c r="C105" s="146" t="s">
        <v>33</v>
      </c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98" t="s">
        <v>33</v>
      </c>
    </row>
    <row r="106" customFormat="false" ht="45" hidden="false" customHeight="true" outlineLevel="0" collapsed="false">
      <c r="A106" s="143" t="s">
        <v>87</v>
      </c>
      <c r="B106" s="148" t="s">
        <v>128</v>
      </c>
      <c r="C106" s="114" t="n">
        <f aca="false">SUM(D106:J106)</f>
        <v>102000</v>
      </c>
      <c r="D106" s="95" t="n">
        <f aca="false">D58*0.34</f>
        <v>13600</v>
      </c>
      <c r="E106" s="95" t="n">
        <f aca="false">E58*0.34</f>
        <v>13600</v>
      </c>
      <c r="F106" s="95" t="n">
        <f aca="false">F58*0.34</f>
        <v>17000</v>
      </c>
      <c r="G106" s="95" t="n">
        <f aca="false">G58*0.34</f>
        <v>13600</v>
      </c>
      <c r="H106" s="95" t="n">
        <f aca="false">H58*0.34</f>
        <v>13600</v>
      </c>
      <c r="I106" s="95" t="n">
        <f aca="false">I58*0.34</f>
        <v>13600</v>
      </c>
      <c r="J106" s="95" t="n">
        <f aca="false">J58*0.34</f>
        <v>17000</v>
      </c>
      <c r="K106" s="95" t="n">
        <f aca="false">K58*0.34</f>
        <v>13600</v>
      </c>
      <c r="L106" s="95" t="n">
        <f aca="false">L58*0.34</f>
        <v>13600</v>
      </c>
      <c r="M106" s="95" t="n">
        <f aca="false">M58*0.34</f>
        <v>13600</v>
      </c>
      <c r="N106" s="95" t="n">
        <f aca="false">N58*0.34</f>
        <v>13600</v>
      </c>
      <c r="O106" s="95" t="n">
        <f aca="false">O58*0.34</f>
        <v>13600</v>
      </c>
      <c r="P106" s="98" t="n">
        <f aca="false">SUM(D106:O106)</f>
        <v>170000</v>
      </c>
    </row>
    <row r="107" customFormat="false" ht="45" hidden="false" customHeight="true" outlineLevel="0" collapsed="false">
      <c r="A107" s="99" t="s">
        <v>88</v>
      </c>
      <c r="B107" s="150" t="s">
        <v>125</v>
      </c>
      <c r="C107" s="114" t="n">
        <f aca="false">SUM(D107:O107)</f>
        <v>112082.18</v>
      </c>
      <c r="D107" s="101" t="n">
        <v>15854.27</v>
      </c>
      <c r="E107" s="102" t="n">
        <v>16439.14</v>
      </c>
      <c r="F107" s="102" t="n">
        <v>21346.23</v>
      </c>
      <c r="G107" s="102" t="n">
        <v>20370.27</v>
      </c>
      <c r="H107" s="102" t="n">
        <v>11628.14</v>
      </c>
      <c r="I107" s="102" t="n">
        <v>11977.48</v>
      </c>
      <c r="J107" s="102" t="n">
        <v>14466.65</v>
      </c>
      <c r="K107" s="102"/>
      <c r="L107" s="102"/>
      <c r="M107" s="102"/>
      <c r="N107" s="102"/>
      <c r="O107" s="104"/>
      <c r="P107" s="98" t="n">
        <f aca="false">SUM(D107:O107)</f>
        <v>112082.18</v>
      </c>
    </row>
    <row r="108" customFormat="false" ht="45" hidden="false" customHeight="true" outlineLevel="0" collapsed="false">
      <c r="A108" s="115" t="s">
        <v>126</v>
      </c>
      <c r="B108" s="152" t="s">
        <v>129</v>
      </c>
      <c r="C108" s="114" t="n">
        <f aca="false">SUM(D108:O108)</f>
        <v>109067.75</v>
      </c>
      <c r="D108" s="134" t="n">
        <f aca="false">D60*0.34</f>
        <v>21284</v>
      </c>
      <c r="E108" s="134" t="n">
        <f aca="false">E60*0.34</f>
        <v>5176.5</v>
      </c>
      <c r="F108" s="134" t="n">
        <f aca="false">F60*0.34</f>
        <v>24832.75</v>
      </c>
      <c r="G108" s="134" t="n">
        <f aca="false">G60*0.34</f>
        <v>17123.25</v>
      </c>
      <c r="H108" s="134" t="n">
        <f aca="false">H60*0.34</f>
        <v>13430.85</v>
      </c>
      <c r="I108" s="134" t="n">
        <f aca="false">I60*0.34</f>
        <v>21070.65</v>
      </c>
      <c r="J108" s="134" t="n">
        <f aca="false">J60*0.34</f>
        <v>6149.75</v>
      </c>
      <c r="K108" s="134" t="n">
        <f aca="false">K60*0.34</f>
        <v>0</v>
      </c>
      <c r="L108" s="134" t="n">
        <f aca="false">L60*0.34</f>
        <v>0</v>
      </c>
      <c r="M108" s="134" t="n">
        <f aca="false">M60*0.34</f>
        <v>0</v>
      </c>
      <c r="N108" s="134" t="n">
        <f aca="false">N60*0.34</f>
        <v>0</v>
      </c>
      <c r="O108" s="134" t="n">
        <f aca="false">O60*0.34</f>
        <v>0</v>
      </c>
      <c r="P108" s="171"/>
    </row>
    <row r="109" customFormat="false" ht="45" hidden="false" customHeight="true" outlineLevel="0" collapsed="false">
      <c r="A109" s="172" t="s">
        <v>33</v>
      </c>
      <c r="B109" s="86"/>
      <c r="C109" s="146" t="s">
        <v>33</v>
      </c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98" t="s">
        <v>33</v>
      </c>
    </row>
    <row r="110" customFormat="false" ht="45" hidden="false" customHeight="true" outlineLevel="0" collapsed="false">
      <c r="A110" s="143" t="s">
        <v>87</v>
      </c>
      <c r="B110" s="166" t="s">
        <v>130</v>
      </c>
      <c r="C110" s="114" t="n">
        <f aca="false">SUM(D110:J110)</f>
        <v>147000</v>
      </c>
      <c r="D110" s="95" t="n">
        <f aca="false">D62*0.7</f>
        <v>21000</v>
      </c>
      <c r="E110" s="96" t="n">
        <f aca="false">E62*0.7</f>
        <v>21000</v>
      </c>
      <c r="F110" s="96" t="n">
        <f aca="false">F62*0.7</f>
        <v>21000</v>
      </c>
      <c r="G110" s="96" t="n">
        <f aca="false">G62*0.7</f>
        <v>21000</v>
      </c>
      <c r="H110" s="96" t="n">
        <f aca="false">H62*0.7</f>
        <v>21000</v>
      </c>
      <c r="I110" s="96" t="n">
        <f aca="false">I62*0.7</f>
        <v>21000</v>
      </c>
      <c r="J110" s="96" t="n">
        <f aca="false">J62*0.7</f>
        <v>21000</v>
      </c>
      <c r="K110" s="96" t="n">
        <f aca="false">K62*0.7</f>
        <v>21000</v>
      </c>
      <c r="L110" s="96" t="n">
        <f aca="false">L62*0.7</f>
        <v>21000</v>
      </c>
      <c r="M110" s="96" t="n">
        <f aca="false">M62*0.7</f>
        <v>21000</v>
      </c>
      <c r="N110" s="96" t="n">
        <f aca="false">N62*0.7</f>
        <v>21000</v>
      </c>
      <c r="O110" s="96" t="n">
        <f aca="false">O62*0.7</f>
        <v>21000</v>
      </c>
      <c r="P110" s="98" t="n">
        <f aca="false">SUM(D110:O110)</f>
        <v>252000</v>
      </c>
    </row>
    <row r="111" customFormat="false" ht="45" hidden="false" customHeight="true" outlineLevel="0" collapsed="false">
      <c r="A111" s="99" t="s">
        <v>88</v>
      </c>
      <c r="B111" s="100" t="s">
        <v>125</v>
      </c>
      <c r="C111" s="114" t="n">
        <f aca="false">SUM(D111:O111)</f>
        <v>148532.46</v>
      </c>
      <c r="D111" s="101" t="n">
        <v>9626.79</v>
      </c>
      <c r="E111" s="102" t="n">
        <v>7827.36</v>
      </c>
      <c r="F111" s="102" t="n">
        <v>6263.45</v>
      </c>
      <c r="G111" s="102" t="n">
        <v>91481.53</v>
      </c>
      <c r="H111" s="102" t="n">
        <v>4945.82</v>
      </c>
      <c r="I111" s="102" t="n">
        <v>7985.5</v>
      </c>
      <c r="J111" s="102" t="n">
        <v>20402.01</v>
      </c>
      <c r="K111" s="102"/>
      <c r="L111" s="102"/>
      <c r="M111" s="102"/>
      <c r="N111" s="102"/>
      <c r="O111" s="104"/>
      <c r="P111" s="98" t="n">
        <f aca="false">SUM(D111:O111)</f>
        <v>148532.46</v>
      </c>
    </row>
    <row r="112" customFormat="false" ht="45" hidden="false" customHeight="true" outlineLevel="0" collapsed="false">
      <c r="A112" s="115" t="s">
        <v>126</v>
      </c>
      <c r="B112" s="116" t="s">
        <v>131</v>
      </c>
      <c r="C112" s="114" t="n">
        <f aca="false">SUM(D112:O112)</f>
        <v>240379.139</v>
      </c>
      <c r="D112" s="134" t="n">
        <f aca="false">D64*0.7</f>
        <v>16495.15</v>
      </c>
      <c r="E112" s="135" t="n">
        <f aca="false">E64*0.7</f>
        <v>19133.45</v>
      </c>
      <c r="F112" s="135" t="n">
        <f aca="false">F64*0.7</f>
        <v>28447.146</v>
      </c>
      <c r="G112" s="135" t="n">
        <f aca="false">G64*0.7</f>
        <v>83328.98</v>
      </c>
      <c r="H112" s="135" t="n">
        <f aca="false">H64*0.7</f>
        <v>23517.221</v>
      </c>
      <c r="I112" s="135" t="n">
        <f aca="false">I64*0.7</f>
        <v>56977.48</v>
      </c>
      <c r="J112" s="135" t="n">
        <f aca="false">J64*0.7</f>
        <v>12479.712</v>
      </c>
      <c r="K112" s="135" t="n">
        <f aca="false">K64*0.7</f>
        <v>0</v>
      </c>
      <c r="L112" s="135" t="n">
        <f aca="false">L64*0.7</f>
        <v>0</v>
      </c>
      <c r="M112" s="135" t="n">
        <f aca="false">M64*0.7</f>
        <v>0</v>
      </c>
      <c r="N112" s="135" t="n">
        <f aca="false">N64*0.7</f>
        <v>0</v>
      </c>
      <c r="O112" s="135" t="n">
        <f aca="false">O64*0.7</f>
        <v>0</v>
      </c>
      <c r="P112" s="135"/>
    </row>
    <row r="113" customFormat="false" ht="45" hidden="false" customHeight="true" outlineLevel="0" collapsed="false">
      <c r="A113" s="87" t="s">
        <v>33</v>
      </c>
      <c r="B113" s="86"/>
      <c r="C113" s="146" t="s">
        <v>33</v>
      </c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98" t="s">
        <v>33</v>
      </c>
    </row>
    <row r="114" customFormat="false" ht="45" hidden="false" customHeight="true" outlineLevel="0" collapsed="false">
      <c r="A114" s="143" t="s">
        <v>87</v>
      </c>
      <c r="B114" s="166" t="s">
        <v>132</v>
      </c>
      <c r="C114" s="114" t="n">
        <f aca="false">SUM(D114:J114)</f>
        <v>105000</v>
      </c>
      <c r="D114" s="95" t="n">
        <v>15000</v>
      </c>
      <c r="E114" s="96" t="n">
        <v>15000</v>
      </c>
      <c r="F114" s="96" t="n">
        <v>15000</v>
      </c>
      <c r="G114" s="96" t="n">
        <v>15000</v>
      </c>
      <c r="H114" s="96" t="n">
        <v>15000</v>
      </c>
      <c r="I114" s="96" t="n">
        <v>15000</v>
      </c>
      <c r="J114" s="96" t="n">
        <v>15000</v>
      </c>
      <c r="K114" s="96" t="n">
        <v>15000</v>
      </c>
      <c r="L114" s="96" t="n">
        <v>15000</v>
      </c>
      <c r="M114" s="96" t="n">
        <v>15000</v>
      </c>
      <c r="N114" s="96" t="n">
        <v>15000</v>
      </c>
      <c r="O114" s="97" t="n">
        <v>15000</v>
      </c>
      <c r="P114" s="98" t="n">
        <f aca="false">SUM(D114:O114)</f>
        <v>180000</v>
      </c>
    </row>
    <row r="115" customFormat="false" ht="45" hidden="false" customHeight="true" outlineLevel="0" collapsed="false">
      <c r="A115" s="115" t="s">
        <v>88</v>
      </c>
      <c r="B115" s="116" t="s">
        <v>133</v>
      </c>
      <c r="C115" s="114" t="n">
        <f aca="false">SUM(D115:O115)</f>
        <v>79196.66</v>
      </c>
      <c r="D115" s="134" t="n">
        <v>12547.95</v>
      </c>
      <c r="E115" s="135" t="n">
        <v>11269.46</v>
      </c>
      <c r="F115" s="135" t="n">
        <v>10270.8</v>
      </c>
      <c r="G115" s="135" t="n">
        <v>10387.41</v>
      </c>
      <c r="H115" s="135" t="n">
        <v>8388.6</v>
      </c>
      <c r="I115" s="135" t="n">
        <v>10706.41</v>
      </c>
      <c r="J115" s="135" t="n">
        <v>15626.03</v>
      </c>
      <c r="K115" s="135"/>
      <c r="L115" s="135"/>
      <c r="M115" s="135"/>
      <c r="N115" s="135"/>
      <c r="O115" s="136"/>
      <c r="P115" s="98" t="s">
        <v>33</v>
      </c>
    </row>
    <row r="116" customFormat="false" ht="45" hidden="false" customHeight="true" outlineLevel="0" collapsed="false">
      <c r="A116" s="87" t="s">
        <v>33</v>
      </c>
      <c r="B116" s="86"/>
      <c r="C116" s="146" t="s">
        <v>33</v>
      </c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98" t="s">
        <v>33</v>
      </c>
    </row>
    <row r="117" customFormat="false" ht="45" hidden="false" customHeight="true" outlineLevel="0" collapsed="false">
      <c r="A117" s="143" t="s">
        <v>87</v>
      </c>
      <c r="B117" s="148" t="s">
        <v>134</v>
      </c>
      <c r="C117" s="173" t="n">
        <f aca="false">SUM(D117:J117)</f>
        <v>1350500</v>
      </c>
      <c r="D117" s="95" t="n">
        <f aca="false">D70*0.73</f>
        <v>182500</v>
      </c>
      <c r="E117" s="96" t="n">
        <f aca="false">E70*0.73</f>
        <v>182500</v>
      </c>
      <c r="F117" s="96" t="n">
        <f aca="false">F70*0.73</f>
        <v>182500</v>
      </c>
      <c r="G117" s="96" t="n">
        <f aca="false">G70*0.73</f>
        <v>200750</v>
      </c>
      <c r="H117" s="96" t="n">
        <f aca="false">H70*0.73</f>
        <v>200750</v>
      </c>
      <c r="I117" s="96" t="n">
        <f aca="false">I70*0.73</f>
        <v>200750</v>
      </c>
      <c r="J117" s="96" t="n">
        <f aca="false">J70*0.73</f>
        <v>200750</v>
      </c>
      <c r="K117" s="96" t="n">
        <f aca="false">K70*0.73</f>
        <v>200750</v>
      </c>
      <c r="L117" s="96" t="n">
        <f aca="false">L70*0.73</f>
        <v>146000</v>
      </c>
      <c r="M117" s="96" t="n">
        <f aca="false">M70*0.73</f>
        <v>164250</v>
      </c>
      <c r="N117" s="96" t="n">
        <f aca="false">N70*0.73</f>
        <v>200750</v>
      </c>
      <c r="O117" s="97" t="n">
        <f aca="false">O70*0.73</f>
        <v>200750</v>
      </c>
      <c r="P117" s="98" t="n">
        <f aca="false">SUM(D117:O117)</f>
        <v>2263000</v>
      </c>
    </row>
    <row r="118" customFormat="false" ht="45" hidden="false" customHeight="true" outlineLevel="0" collapsed="false">
      <c r="A118" s="167" t="s">
        <v>88</v>
      </c>
      <c r="B118" s="150" t="s">
        <v>125</v>
      </c>
      <c r="C118" s="173" t="n">
        <f aca="false">SUM(D118:O118)</f>
        <v>2024314.91</v>
      </c>
      <c r="D118" s="101" t="n">
        <v>292382.85</v>
      </c>
      <c r="E118" s="102" t="n">
        <v>266581.7</v>
      </c>
      <c r="F118" s="102" t="n">
        <v>147536.3</v>
      </c>
      <c r="G118" s="102" t="n">
        <v>405456.26</v>
      </c>
      <c r="H118" s="102" t="n">
        <v>231531.55</v>
      </c>
      <c r="I118" s="102" t="n">
        <v>269054.41</v>
      </c>
      <c r="J118" s="102" t="n">
        <v>411771.84</v>
      </c>
      <c r="K118" s="102"/>
      <c r="L118" s="102"/>
      <c r="M118" s="102"/>
      <c r="N118" s="102"/>
      <c r="O118" s="104"/>
      <c r="P118" s="98" t="n">
        <f aca="false">SUM(D118:O118)</f>
        <v>2024314.91</v>
      </c>
    </row>
    <row r="119" customFormat="false" ht="45" hidden="false" customHeight="true" outlineLevel="0" collapsed="false">
      <c r="A119" s="168" t="s">
        <v>126</v>
      </c>
      <c r="B119" s="174" t="s">
        <v>135</v>
      </c>
      <c r="C119" s="173" t="n">
        <f aca="false">SUM(D119:O119)</f>
        <v>1879857.3173</v>
      </c>
      <c r="D119" s="134" t="n">
        <f aca="false">D72*0.73</f>
        <v>298826.4125</v>
      </c>
      <c r="E119" s="134" t="n">
        <f aca="false">E72*0.73</f>
        <v>239504.9335</v>
      </c>
      <c r="F119" s="134" t="n">
        <f aca="false">F72*0.73</f>
        <v>150251.9215</v>
      </c>
      <c r="G119" s="134" t="n">
        <f aca="false">G72*0.73</f>
        <v>358583.3584</v>
      </c>
      <c r="H119" s="134" t="n">
        <f aca="false">H72*0.73</f>
        <v>212787.3496</v>
      </c>
      <c r="I119" s="134" t="n">
        <f aca="false">I72*0.73</f>
        <v>232578.7373</v>
      </c>
      <c r="J119" s="134" t="n">
        <f aca="false">J72*0.73</f>
        <v>387324.6045</v>
      </c>
      <c r="K119" s="134" t="n">
        <f aca="false">K72*0.73</f>
        <v>0</v>
      </c>
      <c r="L119" s="134" t="n">
        <f aca="false">L72*0.73</f>
        <v>0</v>
      </c>
      <c r="M119" s="134" t="n">
        <f aca="false">M72*0.73</f>
        <v>0</v>
      </c>
      <c r="N119" s="134" t="n">
        <f aca="false">N72*0.73</f>
        <v>0</v>
      </c>
      <c r="O119" s="134" t="n">
        <f aca="false">O72*0.73</f>
        <v>0</v>
      </c>
      <c r="P119" s="135"/>
    </row>
    <row r="120" customFormat="false" ht="45" hidden="false" customHeight="true" outlineLevel="0" collapsed="false">
      <c r="A120" s="175"/>
      <c r="B120" s="170"/>
      <c r="C120" s="146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</row>
    <row r="121" customFormat="false" ht="45" hidden="false" customHeight="true" outlineLevel="0" collapsed="false">
      <c r="A121" s="176" t="s">
        <v>87</v>
      </c>
      <c r="B121" s="177" t="s">
        <v>136</v>
      </c>
      <c r="C121" s="146" t="n">
        <f aca="false">SUM(D121:J121)</f>
        <v>526500</v>
      </c>
      <c r="D121" s="95" t="n">
        <f aca="false">D74*0.65</f>
        <v>71500</v>
      </c>
      <c r="E121" s="95" t="n">
        <f aca="false">E74*0.65</f>
        <v>71500</v>
      </c>
      <c r="F121" s="95" t="n">
        <f aca="false">F74*0.65</f>
        <v>71500</v>
      </c>
      <c r="G121" s="95" t="n">
        <f aca="false">G74*0.65</f>
        <v>78000</v>
      </c>
      <c r="H121" s="95" t="n">
        <f aca="false">H74*0.65</f>
        <v>78000</v>
      </c>
      <c r="I121" s="95" t="n">
        <f aca="false">I74*0.65</f>
        <v>78000</v>
      </c>
      <c r="J121" s="95" t="n">
        <f aca="false">J74*0.65</f>
        <v>78000</v>
      </c>
      <c r="K121" s="95" t="n">
        <f aca="false">K74*0.65</f>
        <v>78000</v>
      </c>
      <c r="L121" s="95" t="n">
        <f aca="false">L74*0.65</f>
        <v>84500</v>
      </c>
      <c r="M121" s="95" t="n">
        <f aca="false">M74*0.65</f>
        <v>84500</v>
      </c>
      <c r="N121" s="95" t="n">
        <f aca="false">N74*0.65</f>
        <v>84500</v>
      </c>
      <c r="O121" s="95" t="n">
        <f aca="false">O74*0.65</f>
        <v>84500</v>
      </c>
      <c r="P121" s="178" t="n">
        <f aca="false">SUM(D121:O121)</f>
        <v>942500</v>
      </c>
    </row>
    <row r="122" customFormat="false" ht="45" hidden="false" customHeight="true" outlineLevel="0" collapsed="false">
      <c r="A122" s="179" t="s">
        <v>88</v>
      </c>
      <c r="B122" s="180" t="s">
        <v>137</v>
      </c>
      <c r="C122" s="146" t="n">
        <f aca="false">SUM(D122:O122)</f>
        <v>536934.72</v>
      </c>
      <c r="D122" s="101" t="n">
        <v>74970.57</v>
      </c>
      <c r="E122" s="102" t="n">
        <v>72763.11</v>
      </c>
      <c r="F122" s="102" t="n">
        <v>82478.71</v>
      </c>
      <c r="G122" s="102" t="n">
        <v>79254.48</v>
      </c>
      <c r="H122" s="102" t="n">
        <v>78710.57</v>
      </c>
      <c r="I122" s="102" t="n">
        <v>75569.54</v>
      </c>
      <c r="J122" s="102" t="n">
        <v>73187.74</v>
      </c>
      <c r="K122" s="102"/>
      <c r="L122" s="102"/>
      <c r="M122" s="102"/>
      <c r="N122" s="102"/>
      <c r="O122" s="104"/>
      <c r="P122" s="119"/>
    </row>
    <row r="123" customFormat="false" ht="45" hidden="false" customHeight="true" outlineLevel="0" collapsed="false">
      <c r="A123" s="181" t="s">
        <v>126</v>
      </c>
      <c r="B123" s="174" t="s">
        <v>138</v>
      </c>
      <c r="C123" s="146" t="n">
        <f aca="false">SUM(D123:O123)</f>
        <v>507126.75</v>
      </c>
      <c r="D123" s="134" t="n">
        <f aca="false">D76*0.65</f>
        <v>72269.4115</v>
      </c>
      <c r="E123" s="134" t="n">
        <f aca="false">E76*0.65</f>
        <v>73880.4625</v>
      </c>
      <c r="F123" s="134" t="n">
        <f aca="false">F76*0.65</f>
        <v>77564.4675</v>
      </c>
      <c r="G123" s="134" t="n">
        <f aca="false">G76*0.65</f>
        <v>60919.6445</v>
      </c>
      <c r="H123" s="134" t="n">
        <f aca="false">H76*0.65</f>
        <v>71005.571</v>
      </c>
      <c r="I123" s="134" t="n">
        <f aca="false">I76*0.65</f>
        <v>74420.2095</v>
      </c>
      <c r="J123" s="134" t="n">
        <f aca="false">J76*0.65</f>
        <v>77066.9835</v>
      </c>
      <c r="K123" s="134" t="n">
        <f aca="false">K76*0.65</f>
        <v>0</v>
      </c>
      <c r="L123" s="134" t="n">
        <f aca="false">L76*0.65</f>
        <v>0</v>
      </c>
      <c r="M123" s="134" t="n">
        <f aca="false">M76*0.65</f>
        <v>0</v>
      </c>
      <c r="N123" s="134" t="n">
        <f aca="false">N76*0.65</f>
        <v>0</v>
      </c>
      <c r="O123" s="134" t="n">
        <f aca="false">O76*0.65</f>
        <v>0</v>
      </c>
      <c r="P123" s="135"/>
    </row>
    <row r="124" customFormat="false" ht="45" hidden="false" customHeight="true" outlineLevel="0" collapsed="false">
      <c r="A124" s="87" t="s">
        <v>33</v>
      </c>
      <c r="B124" s="170"/>
      <c r="C124" s="146" t="s">
        <v>33</v>
      </c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98" t="s">
        <v>33</v>
      </c>
    </row>
    <row r="125" customFormat="false" ht="45" hidden="false" customHeight="true" outlineLevel="0" collapsed="false">
      <c r="A125" s="176" t="s">
        <v>87</v>
      </c>
      <c r="B125" s="177" t="s">
        <v>139</v>
      </c>
      <c r="C125" s="146" t="n">
        <f aca="false">SUM(D125:J125)</f>
        <v>196000</v>
      </c>
      <c r="D125" s="95" t="n">
        <f aca="false">D78*0.7</f>
        <v>28000</v>
      </c>
      <c r="E125" s="95" t="n">
        <f aca="false">E78*0.7</f>
        <v>28000</v>
      </c>
      <c r="F125" s="95" t="n">
        <f aca="false">F78*0.7</f>
        <v>28000</v>
      </c>
      <c r="G125" s="95" t="n">
        <f aca="false">G78*0.7</f>
        <v>28000</v>
      </c>
      <c r="H125" s="95" t="n">
        <f aca="false">H78*0.7</f>
        <v>28000</v>
      </c>
      <c r="I125" s="95" t="n">
        <f aca="false">I78*0.7</f>
        <v>28000</v>
      </c>
      <c r="J125" s="95" t="n">
        <f aca="false">J78*0.7</f>
        <v>28000</v>
      </c>
      <c r="K125" s="95" t="n">
        <f aca="false">K78*0.7</f>
        <v>28000</v>
      </c>
      <c r="L125" s="95" t="n">
        <f aca="false">L78*0.7</f>
        <v>21000</v>
      </c>
      <c r="M125" s="95" t="n">
        <f aca="false">M78*0.7</f>
        <v>28000</v>
      </c>
      <c r="N125" s="95" t="n">
        <f aca="false">N78*0.7</f>
        <v>28000</v>
      </c>
      <c r="O125" s="95" t="n">
        <f aca="false">O78*0.7</f>
        <v>28000</v>
      </c>
      <c r="P125" s="178" t="n">
        <f aca="false">SUM(D125:O125)</f>
        <v>329000</v>
      </c>
    </row>
    <row r="126" customFormat="false" ht="45" hidden="false" customHeight="true" outlineLevel="0" collapsed="false">
      <c r="A126" s="179" t="s">
        <v>88</v>
      </c>
      <c r="B126" s="180" t="s">
        <v>137</v>
      </c>
      <c r="C126" s="146" t="n">
        <f aca="false">SUM(D126:O126)</f>
        <v>467874.78</v>
      </c>
      <c r="D126" s="101" t="n">
        <v>67212.37</v>
      </c>
      <c r="E126" s="102" t="n">
        <v>29261.5</v>
      </c>
      <c r="F126" s="102" t="n">
        <v>46977.06</v>
      </c>
      <c r="G126" s="102" t="n">
        <v>199073.8</v>
      </c>
      <c r="H126" s="102" t="n">
        <v>26173.17</v>
      </c>
      <c r="I126" s="102" t="n">
        <v>55971.48</v>
      </c>
      <c r="J126" s="102" t="n">
        <v>43205.4</v>
      </c>
      <c r="K126" s="102"/>
      <c r="L126" s="102"/>
      <c r="M126" s="102"/>
      <c r="N126" s="102"/>
      <c r="O126" s="104"/>
      <c r="P126" s="119"/>
    </row>
    <row r="127" customFormat="false" ht="45" hidden="false" customHeight="true" outlineLevel="0" collapsed="false">
      <c r="A127" s="181" t="s">
        <v>126</v>
      </c>
      <c r="B127" s="174" t="s">
        <v>140</v>
      </c>
      <c r="C127" s="146" t="n">
        <f aca="false">SUM(D127:O127)</f>
        <v>565847.114</v>
      </c>
      <c r="D127" s="134" t="n">
        <f aca="false">D80*0.7</f>
        <v>85386.777</v>
      </c>
      <c r="E127" s="134" t="n">
        <f aca="false">E80*0.7</f>
        <v>46740.323</v>
      </c>
      <c r="F127" s="134" t="n">
        <f aca="false">F80*0.7</f>
        <v>40676.356</v>
      </c>
      <c r="G127" s="134" t="n">
        <f aca="false">G80*0.7</f>
        <v>214936.848</v>
      </c>
      <c r="H127" s="134" t="n">
        <f aca="false">H80*0.7</f>
        <v>61333.979</v>
      </c>
      <c r="I127" s="134" t="n">
        <f aca="false">I80*0.7</f>
        <v>74115.916</v>
      </c>
      <c r="J127" s="134" t="n">
        <f aca="false">J80*0.7</f>
        <v>42656.915</v>
      </c>
      <c r="K127" s="134" t="n">
        <f aca="false">K80*0.7</f>
        <v>0</v>
      </c>
      <c r="L127" s="134" t="n">
        <f aca="false">L80*0.7</f>
        <v>0</v>
      </c>
      <c r="M127" s="134" t="n">
        <f aca="false">M80*0.7</f>
        <v>0</v>
      </c>
      <c r="N127" s="134" t="n">
        <f aca="false">N80*0.7</f>
        <v>0</v>
      </c>
      <c r="O127" s="134" t="n">
        <f aca="false">O80*0.7</f>
        <v>0</v>
      </c>
      <c r="P127" s="135"/>
    </row>
    <row r="128" customFormat="false" ht="45" hidden="false" customHeight="true" outlineLevel="0" collapsed="false">
      <c r="A128" s="182"/>
      <c r="B128" s="183"/>
      <c r="C128" s="146"/>
      <c r="D128" s="140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19"/>
      <c r="P128" s="119"/>
    </row>
    <row r="129" customFormat="false" ht="45" hidden="false" customHeight="true" outlineLevel="0" collapsed="false">
      <c r="A129" s="176" t="s">
        <v>87</v>
      </c>
      <c r="B129" s="177" t="s">
        <v>49</v>
      </c>
      <c r="C129" s="146" t="n">
        <f aca="false">SUM(D129:J129)</f>
        <v>750000</v>
      </c>
      <c r="D129" s="95" t="n">
        <f aca="false">D82*0.5</f>
        <v>105000</v>
      </c>
      <c r="E129" s="95" t="n">
        <f aca="false">E82*0.5</f>
        <v>105000</v>
      </c>
      <c r="F129" s="95" t="n">
        <f aca="false">F82*0.5</f>
        <v>105000</v>
      </c>
      <c r="G129" s="95" t="n">
        <f aca="false">G82*0.5</f>
        <v>105000</v>
      </c>
      <c r="H129" s="95" t="n">
        <f aca="false">H82*0.5</f>
        <v>110000</v>
      </c>
      <c r="I129" s="95" t="n">
        <f aca="false">I82*0.5</f>
        <v>110000</v>
      </c>
      <c r="J129" s="95" t="n">
        <f aca="false">J82*0.5</f>
        <v>110000</v>
      </c>
      <c r="K129" s="95" t="n">
        <f aca="false">K82*0.5</f>
        <v>110000</v>
      </c>
      <c r="L129" s="95" t="n">
        <f aca="false">L82*0.5</f>
        <v>110000</v>
      </c>
      <c r="M129" s="95" t="n">
        <f aca="false">M82*0.5</f>
        <v>110000</v>
      </c>
      <c r="N129" s="95" t="n">
        <f aca="false">N82*0.5</f>
        <v>110000</v>
      </c>
      <c r="O129" s="95" t="n">
        <f aca="false">O82*0.5</f>
        <v>110000</v>
      </c>
      <c r="P129" s="178" t="n">
        <f aca="false">SUM(D129:O129)</f>
        <v>1300000</v>
      </c>
      <c r="Q129" s="153" t="s">
        <v>87</v>
      </c>
      <c r="R129" s="153" t="s">
        <v>141</v>
      </c>
      <c r="S129" s="153" t="n">
        <f aca="false">SUM(T129:AE129)</f>
        <v>0</v>
      </c>
      <c r="T129" s="153" t="n">
        <f aca="false">T82*0.6</f>
        <v>0</v>
      </c>
      <c r="U129" s="153" t="n">
        <f aca="false">U82*0.6</f>
        <v>0</v>
      </c>
      <c r="V129" s="153" t="n">
        <f aca="false">V82*0.6</f>
        <v>0</v>
      </c>
      <c r="W129" s="153" t="n">
        <f aca="false">W82*0.6</f>
        <v>0</v>
      </c>
      <c r="X129" s="153" t="n">
        <f aca="false">X82*0.6</f>
        <v>0</v>
      </c>
      <c r="Y129" s="153" t="n">
        <f aca="false">Y82*0.6</f>
        <v>0</v>
      </c>
      <c r="Z129" s="153" t="n">
        <f aca="false">Z82*0.6</f>
        <v>0</v>
      </c>
      <c r="AA129" s="153" t="n">
        <f aca="false">AA82*0.6</f>
        <v>0</v>
      </c>
      <c r="AB129" s="153" t="n">
        <f aca="false">AB82*0.6</f>
        <v>0</v>
      </c>
      <c r="AC129" s="153" t="n">
        <f aca="false">AC82*0.6</f>
        <v>0</v>
      </c>
      <c r="AD129" s="153" t="n">
        <f aca="false">AD82*0.6</f>
        <v>0</v>
      </c>
      <c r="AE129" s="153" t="n">
        <f aca="false">AE82*0.6</f>
        <v>0</v>
      </c>
      <c r="AF129" s="153" t="n">
        <f aca="false">SUM(T129:AE129)</f>
        <v>0</v>
      </c>
      <c r="AG129" s="153" t="s">
        <v>87</v>
      </c>
      <c r="AH129" s="153" t="s">
        <v>141</v>
      </c>
      <c r="AI129" s="153" t="n">
        <f aca="false">SUM(AJ129:AU129)</f>
        <v>0</v>
      </c>
      <c r="AJ129" s="153" t="n">
        <f aca="false">AJ82*0.6</f>
        <v>0</v>
      </c>
      <c r="AK129" s="153" t="n">
        <f aca="false">AK82*0.6</f>
        <v>0</v>
      </c>
      <c r="AL129" s="153" t="n">
        <f aca="false">AL82*0.6</f>
        <v>0</v>
      </c>
      <c r="AM129" s="153" t="n">
        <f aca="false">AM82*0.6</f>
        <v>0</v>
      </c>
      <c r="AN129" s="153" t="n">
        <f aca="false">AN82*0.6</f>
        <v>0</v>
      </c>
      <c r="AO129" s="153" t="n">
        <f aca="false">AO82*0.6</f>
        <v>0</v>
      </c>
      <c r="AP129" s="153" t="n">
        <f aca="false">AP82*0.6</f>
        <v>0</v>
      </c>
      <c r="AQ129" s="153" t="n">
        <f aca="false">AQ82*0.6</f>
        <v>0</v>
      </c>
      <c r="AR129" s="153" t="n">
        <f aca="false">AR82*0.6</f>
        <v>0</v>
      </c>
      <c r="AS129" s="153" t="n">
        <f aca="false">AS82*0.6</f>
        <v>0</v>
      </c>
      <c r="AT129" s="153" t="n">
        <f aca="false">AT82*0.6</f>
        <v>0</v>
      </c>
      <c r="AU129" s="153" t="n">
        <f aca="false">AU82*0.6</f>
        <v>0</v>
      </c>
      <c r="AV129" s="153" t="n">
        <f aca="false">SUM(AJ129:AU129)</f>
        <v>0</v>
      </c>
      <c r="AW129" s="153" t="s">
        <v>87</v>
      </c>
      <c r="AX129" s="153" t="s">
        <v>141</v>
      </c>
      <c r="AY129" s="153" t="n">
        <f aca="false">SUM(AZ129:BK129)</f>
        <v>0</v>
      </c>
      <c r="AZ129" s="153" t="n">
        <f aca="false">AZ82*0.6</f>
        <v>0</v>
      </c>
      <c r="BA129" s="153" t="n">
        <f aca="false">BA82*0.6</f>
        <v>0</v>
      </c>
      <c r="BB129" s="153" t="n">
        <f aca="false">BB82*0.6</f>
        <v>0</v>
      </c>
      <c r="BC129" s="153" t="n">
        <f aca="false">BC82*0.6</f>
        <v>0</v>
      </c>
      <c r="BD129" s="153" t="n">
        <f aca="false">BD82*0.6</f>
        <v>0</v>
      </c>
      <c r="BE129" s="153" t="n">
        <f aca="false">BE82*0.6</f>
        <v>0</v>
      </c>
      <c r="BF129" s="153" t="n">
        <f aca="false">BF82*0.6</f>
        <v>0</v>
      </c>
      <c r="BG129" s="153" t="n">
        <f aca="false">BG82*0.6</f>
        <v>0</v>
      </c>
      <c r="BH129" s="153" t="n">
        <f aca="false">BH82*0.6</f>
        <v>0</v>
      </c>
      <c r="BI129" s="153" t="n">
        <f aca="false">BI82*0.6</f>
        <v>0</v>
      </c>
      <c r="BJ129" s="153" t="n">
        <f aca="false">BJ82*0.6</f>
        <v>0</v>
      </c>
      <c r="BK129" s="153" t="n">
        <f aca="false">BK82*0.6</f>
        <v>0</v>
      </c>
      <c r="BL129" s="153" t="n">
        <f aca="false">SUM(AZ129:BK129)</f>
        <v>0</v>
      </c>
      <c r="BM129" s="153" t="s">
        <v>87</v>
      </c>
      <c r="BN129" s="153" t="s">
        <v>141</v>
      </c>
      <c r="BO129" s="153" t="n">
        <f aca="false">SUM(BP129:CA129)</f>
        <v>0</v>
      </c>
      <c r="BP129" s="153" t="n">
        <f aca="false">BP82*0.6</f>
        <v>0</v>
      </c>
      <c r="BQ129" s="153" t="n">
        <f aca="false">BQ82*0.6</f>
        <v>0</v>
      </c>
      <c r="BR129" s="153" t="n">
        <f aca="false">BR82*0.6</f>
        <v>0</v>
      </c>
      <c r="BS129" s="153" t="n">
        <f aca="false">BS82*0.6</f>
        <v>0</v>
      </c>
      <c r="BT129" s="153" t="n">
        <f aca="false">BT82*0.6</f>
        <v>0</v>
      </c>
      <c r="BU129" s="153" t="n">
        <f aca="false">BU82*0.6</f>
        <v>0</v>
      </c>
      <c r="BV129" s="153" t="n">
        <f aca="false">BV82*0.6</f>
        <v>0</v>
      </c>
      <c r="BW129" s="153" t="n">
        <f aca="false">BW82*0.6</f>
        <v>0</v>
      </c>
      <c r="BX129" s="153" t="n">
        <f aca="false">BX82*0.6</f>
        <v>0</v>
      </c>
      <c r="BY129" s="153" t="n">
        <f aca="false">BY82*0.6</f>
        <v>0</v>
      </c>
      <c r="BZ129" s="153" t="n">
        <f aca="false">BZ82*0.6</f>
        <v>0</v>
      </c>
      <c r="CA129" s="153" t="n">
        <f aca="false">CA82*0.6</f>
        <v>0</v>
      </c>
      <c r="CB129" s="153" t="n">
        <f aca="false">SUM(BP129:CA129)</f>
        <v>0</v>
      </c>
      <c r="CC129" s="153" t="s">
        <v>87</v>
      </c>
      <c r="CD129" s="153" t="s">
        <v>141</v>
      </c>
      <c r="CE129" s="153" t="n">
        <f aca="false">SUM(CF129:CQ129)</f>
        <v>0</v>
      </c>
      <c r="CF129" s="153" t="n">
        <f aca="false">CF82*0.6</f>
        <v>0</v>
      </c>
      <c r="CG129" s="153" t="n">
        <f aca="false">CG82*0.6</f>
        <v>0</v>
      </c>
      <c r="CH129" s="153" t="n">
        <f aca="false">CH82*0.6</f>
        <v>0</v>
      </c>
      <c r="CI129" s="153" t="n">
        <f aca="false">CI82*0.6</f>
        <v>0</v>
      </c>
      <c r="CJ129" s="153" t="n">
        <f aca="false">CJ82*0.6</f>
        <v>0</v>
      </c>
      <c r="CK129" s="153" t="n">
        <f aca="false">CK82*0.6</f>
        <v>0</v>
      </c>
      <c r="CL129" s="153" t="n">
        <f aca="false">CL82*0.6</f>
        <v>0</v>
      </c>
      <c r="CM129" s="153" t="n">
        <f aca="false">CM82*0.6</f>
        <v>0</v>
      </c>
      <c r="CN129" s="153" t="n">
        <f aca="false">CN82*0.6</f>
        <v>0</v>
      </c>
      <c r="CO129" s="153" t="n">
        <f aca="false">CO82*0.6</f>
        <v>0</v>
      </c>
      <c r="CP129" s="153" t="n">
        <f aca="false">CP82*0.6</f>
        <v>0</v>
      </c>
      <c r="CQ129" s="153" t="n">
        <f aca="false">CQ82*0.6</f>
        <v>0</v>
      </c>
      <c r="CR129" s="153" t="n">
        <f aca="false">SUM(CF129:CQ129)</f>
        <v>0</v>
      </c>
      <c r="CS129" s="153" t="s">
        <v>87</v>
      </c>
      <c r="CT129" s="153" t="s">
        <v>141</v>
      </c>
      <c r="CU129" s="153" t="n">
        <f aca="false">SUM(CV129:DG129)</f>
        <v>0</v>
      </c>
      <c r="CV129" s="153" t="n">
        <f aca="false">CV82*0.6</f>
        <v>0</v>
      </c>
      <c r="CW129" s="153" t="n">
        <f aca="false">CW82*0.6</f>
        <v>0</v>
      </c>
      <c r="CX129" s="153" t="n">
        <f aca="false">CX82*0.6</f>
        <v>0</v>
      </c>
      <c r="CY129" s="153" t="n">
        <f aca="false">CY82*0.6</f>
        <v>0</v>
      </c>
      <c r="CZ129" s="153" t="n">
        <f aca="false">CZ82*0.6</f>
        <v>0</v>
      </c>
      <c r="DA129" s="153" t="n">
        <f aca="false">DA82*0.6</f>
        <v>0</v>
      </c>
      <c r="DB129" s="153" t="n">
        <f aca="false">DB82*0.6</f>
        <v>0</v>
      </c>
      <c r="DC129" s="153" t="n">
        <f aca="false">DC82*0.6</f>
        <v>0</v>
      </c>
      <c r="DD129" s="153" t="n">
        <f aca="false">DD82*0.6</f>
        <v>0</v>
      </c>
      <c r="DE129" s="153" t="n">
        <f aca="false">DE82*0.6</f>
        <v>0</v>
      </c>
      <c r="DF129" s="153" t="n">
        <f aca="false">DF82*0.6</f>
        <v>0</v>
      </c>
      <c r="DG129" s="153" t="n">
        <f aca="false">DG82*0.6</f>
        <v>0</v>
      </c>
      <c r="DH129" s="153" t="n">
        <f aca="false">SUM(CV129:DG129)</f>
        <v>0</v>
      </c>
      <c r="DI129" s="153" t="s">
        <v>87</v>
      </c>
      <c r="DJ129" s="153" t="s">
        <v>141</v>
      </c>
      <c r="DK129" s="153" t="n">
        <f aca="false">SUM(DL129:DW129)</f>
        <v>0</v>
      </c>
      <c r="DL129" s="153" t="n">
        <f aca="false">DL82*0.6</f>
        <v>0</v>
      </c>
      <c r="DM129" s="153" t="n">
        <f aca="false">DM82*0.6</f>
        <v>0</v>
      </c>
      <c r="DN129" s="153" t="n">
        <f aca="false">DN82*0.6</f>
        <v>0</v>
      </c>
      <c r="DO129" s="153" t="n">
        <f aca="false">DO82*0.6</f>
        <v>0</v>
      </c>
      <c r="DP129" s="153" t="n">
        <f aca="false">DP82*0.6</f>
        <v>0</v>
      </c>
      <c r="DQ129" s="153" t="n">
        <f aca="false">DQ82*0.6</f>
        <v>0</v>
      </c>
      <c r="DR129" s="153" t="n">
        <f aca="false">DR82*0.6</f>
        <v>0</v>
      </c>
      <c r="DS129" s="153" t="n">
        <f aca="false">DS82*0.6</f>
        <v>0</v>
      </c>
      <c r="DT129" s="153" t="n">
        <f aca="false">DT82*0.6</f>
        <v>0</v>
      </c>
      <c r="DU129" s="153" t="n">
        <f aca="false">DU82*0.6</f>
        <v>0</v>
      </c>
      <c r="DV129" s="153" t="n">
        <f aca="false">DV82*0.6</f>
        <v>0</v>
      </c>
      <c r="DW129" s="153" t="n">
        <f aca="false">DW82*0.6</f>
        <v>0</v>
      </c>
      <c r="DX129" s="153" t="n">
        <f aca="false">SUM(DL129:DW129)</f>
        <v>0</v>
      </c>
      <c r="DY129" s="153" t="s">
        <v>87</v>
      </c>
      <c r="DZ129" s="153" t="s">
        <v>141</v>
      </c>
      <c r="EA129" s="153" t="n">
        <f aca="false">SUM(EB129:EM129)</f>
        <v>0</v>
      </c>
      <c r="EB129" s="153" t="n">
        <f aca="false">EB82*0.6</f>
        <v>0</v>
      </c>
      <c r="EC129" s="153" t="n">
        <f aca="false">EC82*0.6</f>
        <v>0</v>
      </c>
      <c r="ED129" s="153" t="n">
        <f aca="false">ED82*0.6</f>
        <v>0</v>
      </c>
      <c r="EE129" s="153" t="n">
        <f aca="false">EE82*0.6</f>
        <v>0</v>
      </c>
      <c r="EF129" s="153" t="n">
        <f aca="false">EF82*0.6</f>
        <v>0</v>
      </c>
      <c r="EG129" s="153" t="n">
        <f aca="false">EG82*0.6</f>
        <v>0</v>
      </c>
      <c r="EH129" s="153" t="n">
        <f aca="false">EH82*0.6</f>
        <v>0</v>
      </c>
      <c r="EI129" s="153" t="n">
        <f aca="false">EI82*0.6</f>
        <v>0</v>
      </c>
      <c r="EJ129" s="153" t="n">
        <f aca="false">EJ82*0.6</f>
        <v>0</v>
      </c>
      <c r="EK129" s="153" t="n">
        <f aca="false">EK82*0.6</f>
        <v>0</v>
      </c>
      <c r="EL129" s="153" t="n">
        <f aca="false">EL82*0.6</f>
        <v>0</v>
      </c>
      <c r="EM129" s="153" t="n">
        <f aca="false">EM82*0.6</f>
        <v>0</v>
      </c>
      <c r="EN129" s="153" t="n">
        <f aca="false">SUM(EB129:EM129)</f>
        <v>0</v>
      </c>
      <c r="EO129" s="153" t="s">
        <v>87</v>
      </c>
      <c r="EP129" s="153" t="s">
        <v>141</v>
      </c>
      <c r="EQ129" s="153" t="n">
        <f aca="false">SUM(ER129:FC129)</f>
        <v>0</v>
      </c>
      <c r="ER129" s="153" t="n">
        <f aca="false">ER82*0.6</f>
        <v>0</v>
      </c>
      <c r="ES129" s="153" t="n">
        <f aca="false">ES82*0.6</f>
        <v>0</v>
      </c>
      <c r="ET129" s="153" t="n">
        <f aca="false">ET82*0.6</f>
        <v>0</v>
      </c>
      <c r="EU129" s="153" t="n">
        <f aca="false">EU82*0.6</f>
        <v>0</v>
      </c>
      <c r="EV129" s="153" t="n">
        <f aca="false">EV82*0.6</f>
        <v>0</v>
      </c>
      <c r="EW129" s="153" t="n">
        <f aca="false">EW82*0.6</f>
        <v>0</v>
      </c>
      <c r="EX129" s="153" t="n">
        <f aca="false">EX82*0.6</f>
        <v>0</v>
      </c>
      <c r="EY129" s="153" t="n">
        <f aca="false">EY82*0.6</f>
        <v>0</v>
      </c>
      <c r="EZ129" s="153" t="n">
        <f aca="false">EZ82*0.6</f>
        <v>0</v>
      </c>
      <c r="FA129" s="153" t="n">
        <f aca="false">FA82*0.6</f>
        <v>0</v>
      </c>
      <c r="FB129" s="153" t="n">
        <f aca="false">FB82*0.6</f>
        <v>0</v>
      </c>
      <c r="FC129" s="153" t="n">
        <f aca="false">FC82*0.6</f>
        <v>0</v>
      </c>
      <c r="FD129" s="153" t="n">
        <f aca="false">SUM(ER129:FC129)</f>
        <v>0</v>
      </c>
      <c r="FE129" s="153" t="s">
        <v>87</v>
      </c>
      <c r="FF129" s="153" t="s">
        <v>141</v>
      </c>
      <c r="FG129" s="153" t="n">
        <f aca="false">SUM(FH129:FS129)</f>
        <v>0</v>
      </c>
      <c r="FH129" s="153" t="n">
        <f aca="false">FH82*0.6</f>
        <v>0</v>
      </c>
      <c r="FI129" s="153" t="n">
        <f aca="false">FI82*0.6</f>
        <v>0</v>
      </c>
      <c r="FJ129" s="153" t="n">
        <f aca="false">FJ82*0.6</f>
        <v>0</v>
      </c>
      <c r="FK129" s="153" t="n">
        <f aca="false">FK82*0.6</f>
        <v>0</v>
      </c>
      <c r="FL129" s="153" t="n">
        <f aca="false">FL82*0.6</f>
        <v>0</v>
      </c>
      <c r="FM129" s="153" t="n">
        <f aca="false">FM82*0.6</f>
        <v>0</v>
      </c>
      <c r="FN129" s="153" t="n">
        <f aca="false">FN82*0.6</f>
        <v>0</v>
      </c>
      <c r="FO129" s="153" t="n">
        <f aca="false">FO82*0.6</f>
        <v>0</v>
      </c>
      <c r="FP129" s="153" t="n">
        <f aca="false">FP82*0.6</f>
        <v>0</v>
      </c>
      <c r="FQ129" s="153" t="n">
        <f aca="false">FQ82*0.6</f>
        <v>0</v>
      </c>
      <c r="FR129" s="153" t="n">
        <f aca="false">FR82*0.6</f>
        <v>0</v>
      </c>
      <c r="FS129" s="153" t="n">
        <f aca="false">FS82*0.6</f>
        <v>0</v>
      </c>
      <c r="FT129" s="153" t="n">
        <f aca="false">SUM(FH129:FS129)</f>
        <v>0</v>
      </c>
      <c r="FU129" s="153" t="s">
        <v>87</v>
      </c>
      <c r="FV129" s="153" t="s">
        <v>141</v>
      </c>
      <c r="FW129" s="153" t="n">
        <f aca="false">SUM(FX129:GI129)</f>
        <v>0</v>
      </c>
      <c r="FX129" s="153" t="n">
        <f aca="false">FX82*0.6</f>
        <v>0</v>
      </c>
      <c r="FY129" s="153" t="n">
        <f aca="false">FY82*0.6</f>
        <v>0</v>
      </c>
      <c r="FZ129" s="153" t="n">
        <f aca="false">FZ82*0.6</f>
        <v>0</v>
      </c>
      <c r="GA129" s="153" t="n">
        <f aca="false">GA82*0.6</f>
        <v>0</v>
      </c>
      <c r="GB129" s="153" t="n">
        <f aca="false">GB82*0.6</f>
        <v>0</v>
      </c>
      <c r="GC129" s="153" t="n">
        <f aca="false">GC82*0.6</f>
        <v>0</v>
      </c>
      <c r="GD129" s="153" t="n">
        <f aca="false">GD82*0.6</f>
        <v>0</v>
      </c>
      <c r="GE129" s="153" t="n">
        <f aca="false">GE82*0.6</f>
        <v>0</v>
      </c>
      <c r="GF129" s="153" t="n">
        <f aca="false">GF82*0.6</f>
        <v>0</v>
      </c>
      <c r="GG129" s="153" t="n">
        <f aca="false">GG82*0.6</f>
        <v>0</v>
      </c>
      <c r="GH129" s="153" t="n">
        <f aca="false">GH82*0.6</f>
        <v>0</v>
      </c>
      <c r="GI129" s="153" t="n">
        <f aca="false">GI82*0.6</f>
        <v>0</v>
      </c>
      <c r="GJ129" s="153" t="n">
        <f aca="false">SUM(FX129:GI129)</f>
        <v>0</v>
      </c>
      <c r="GK129" s="153" t="s">
        <v>87</v>
      </c>
      <c r="GL129" s="153" t="s">
        <v>141</v>
      </c>
      <c r="GM129" s="153" t="n">
        <f aca="false">SUM(GN129:GY129)</f>
        <v>0</v>
      </c>
      <c r="GN129" s="153" t="n">
        <f aca="false">GN82*0.6</f>
        <v>0</v>
      </c>
      <c r="GO129" s="153" t="n">
        <f aca="false">GO82*0.6</f>
        <v>0</v>
      </c>
      <c r="GP129" s="153" t="n">
        <f aca="false">GP82*0.6</f>
        <v>0</v>
      </c>
      <c r="GQ129" s="153" t="n">
        <f aca="false">GQ82*0.6</f>
        <v>0</v>
      </c>
      <c r="GR129" s="153" t="n">
        <f aca="false">GR82*0.6</f>
        <v>0</v>
      </c>
      <c r="GS129" s="153" t="n">
        <f aca="false">GS82*0.6</f>
        <v>0</v>
      </c>
      <c r="GT129" s="153" t="n">
        <f aca="false">GT82*0.6</f>
        <v>0</v>
      </c>
      <c r="GU129" s="153" t="n">
        <f aca="false">GU82*0.6</f>
        <v>0</v>
      </c>
      <c r="GV129" s="153" t="n">
        <f aca="false">GV82*0.6</f>
        <v>0</v>
      </c>
      <c r="GW129" s="153" t="n">
        <f aca="false">GW82*0.6</f>
        <v>0</v>
      </c>
      <c r="GX129" s="153" t="n">
        <f aca="false">GX82*0.6</f>
        <v>0</v>
      </c>
      <c r="GY129" s="153" t="n">
        <f aca="false">GY82*0.6</f>
        <v>0</v>
      </c>
      <c r="GZ129" s="153" t="n">
        <f aca="false">SUM(GN129:GY129)</f>
        <v>0</v>
      </c>
      <c r="HA129" s="153" t="s">
        <v>87</v>
      </c>
      <c r="HB129" s="153" t="s">
        <v>141</v>
      </c>
      <c r="HC129" s="153" t="n">
        <f aca="false">SUM(HD129:HO129)</f>
        <v>0</v>
      </c>
      <c r="HD129" s="153" t="n">
        <f aca="false">HD82*0.6</f>
        <v>0</v>
      </c>
      <c r="HE129" s="153" t="n">
        <f aca="false">HE82*0.6</f>
        <v>0</v>
      </c>
      <c r="HF129" s="153" t="n">
        <f aca="false">HF82*0.6</f>
        <v>0</v>
      </c>
      <c r="HG129" s="153" t="n">
        <f aca="false">HG82*0.6</f>
        <v>0</v>
      </c>
      <c r="HH129" s="153" t="n">
        <f aca="false">HH82*0.6</f>
        <v>0</v>
      </c>
      <c r="HI129" s="153" t="n">
        <f aca="false">HI82*0.6</f>
        <v>0</v>
      </c>
      <c r="HJ129" s="153" t="n">
        <f aca="false">HJ82*0.6</f>
        <v>0</v>
      </c>
      <c r="HK129" s="153" t="n">
        <f aca="false">HK82*0.6</f>
        <v>0</v>
      </c>
      <c r="HL129" s="153" t="n">
        <f aca="false">HL82*0.6</f>
        <v>0</v>
      </c>
      <c r="HM129" s="153" t="n">
        <f aca="false">HM82*0.6</f>
        <v>0</v>
      </c>
      <c r="HN129" s="153" t="n">
        <f aca="false">HN82*0.6</f>
        <v>0</v>
      </c>
      <c r="HO129" s="153" t="n">
        <f aca="false">HO82*0.6</f>
        <v>0</v>
      </c>
      <c r="HP129" s="153" t="n">
        <f aca="false">SUM(HD129:HO129)</f>
        <v>0</v>
      </c>
      <c r="HQ129" s="153" t="s">
        <v>87</v>
      </c>
      <c r="HR129" s="153" t="s">
        <v>141</v>
      </c>
      <c r="HS129" s="153" t="n">
        <f aca="false">SUM(HT129:IE129)</f>
        <v>0</v>
      </c>
      <c r="HT129" s="153" t="n">
        <f aca="false">HT82*0.6</f>
        <v>0</v>
      </c>
      <c r="HU129" s="153" t="n">
        <f aca="false">HU82*0.6</f>
        <v>0</v>
      </c>
      <c r="HV129" s="153" t="n">
        <f aca="false">HV82*0.6</f>
        <v>0</v>
      </c>
      <c r="HW129" s="153" t="n">
        <f aca="false">HW82*0.6</f>
        <v>0</v>
      </c>
      <c r="HX129" s="153" t="n">
        <f aca="false">HX82*0.6</f>
        <v>0</v>
      </c>
      <c r="HY129" s="153" t="n">
        <f aca="false">HY82*0.6</f>
        <v>0</v>
      </c>
      <c r="HZ129" s="153" t="n">
        <f aca="false">HZ82*0.6</f>
        <v>0</v>
      </c>
      <c r="IA129" s="153" t="n">
        <f aca="false">IA82*0.6</f>
        <v>0</v>
      </c>
      <c r="IB129" s="153" t="n">
        <f aca="false">IB82*0.6</f>
        <v>0</v>
      </c>
      <c r="IC129" s="153" t="n">
        <f aca="false">IC82*0.6</f>
        <v>0</v>
      </c>
      <c r="ID129" s="153" t="n">
        <f aca="false">ID82*0.6</f>
        <v>0</v>
      </c>
      <c r="IE129" s="153" t="n">
        <f aca="false">IE82*0.6</f>
        <v>0</v>
      </c>
      <c r="IF129" s="153" t="n">
        <f aca="false">SUM(HT129:IE129)</f>
        <v>0</v>
      </c>
      <c r="IG129" s="153" t="s">
        <v>87</v>
      </c>
      <c r="IH129" s="153" t="s">
        <v>141</v>
      </c>
      <c r="II129" s="153" t="n">
        <f aca="false">SUM(IJ129:IU129)</f>
        <v>0</v>
      </c>
      <c r="IJ129" s="153" t="n">
        <f aca="false">IJ82*0.6</f>
        <v>0</v>
      </c>
      <c r="IK129" s="153" t="n">
        <f aca="false">IK82*0.6</f>
        <v>0</v>
      </c>
      <c r="IL129" s="153" t="n">
        <f aca="false">IL82*0.6</f>
        <v>0</v>
      </c>
      <c r="IM129" s="153" t="n">
        <f aca="false">IM82*0.6</f>
        <v>0</v>
      </c>
      <c r="IN129" s="153" t="n">
        <f aca="false">IN82*0.6</f>
        <v>0</v>
      </c>
      <c r="IO129" s="153" t="n">
        <f aca="false">IO82*0.6</f>
        <v>0</v>
      </c>
      <c r="IP129" s="153" t="n">
        <f aca="false">IP82*0.6</f>
        <v>0</v>
      </c>
      <c r="IQ129" s="153" t="n">
        <f aca="false">IQ82*0.6</f>
        <v>0</v>
      </c>
      <c r="IR129" s="153" t="n">
        <f aca="false">IR82*0.6</f>
        <v>0</v>
      </c>
      <c r="IS129" s="153" t="n">
        <f aca="false">IS82*0.6</f>
        <v>0</v>
      </c>
      <c r="IT129" s="153" t="n">
        <f aca="false">IT82*0.6</f>
        <v>0</v>
      </c>
      <c r="IU129" s="153" t="n">
        <f aca="false">IU82*0.6</f>
        <v>0</v>
      </c>
      <c r="IV129" s="153" t="n">
        <f aca="false">SUM(IJ129:IU129)</f>
        <v>0</v>
      </c>
      <c r="IW129" s="153" t="s">
        <v>87</v>
      </c>
      <c r="IX129" s="153" t="s">
        <v>141</v>
      </c>
      <c r="IY129" s="153" t="n">
        <f aca="false">SUM(IZ129:JK129)</f>
        <v>0</v>
      </c>
      <c r="IZ129" s="153" t="n">
        <f aca="false">IZ82*0.6</f>
        <v>0</v>
      </c>
      <c r="JA129" s="153" t="n">
        <f aca="false">JA82*0.6</f>
        <v>0</v>
      </c>
      <c r="JB129" s="153" t="n">
        <f aca="false">JB82*0.6</f>
        <v>0</v>
      </c>
      <c r="JC129" s="153" t="n">
        <f aca="false">JC82*0.6</f>
        <v>0</v>
      </c>
      <c r="JD129" s="153" t="n">
        <f aca="false">JD82*0.6</f>
        <v>0</v>
      </c>
      <c r="JE129" s="153" t="n">
        <f aca="false">JE82*0.6</f>
        <v>0</v>
      </c>
      <c r="JF129" s="153" t="n">
        <f aca="false">JF82*0.6</f>
        <v>0</v>
      </c>
      <c r="JG129" s="153" t="n">
        <f aca="false">JG82*0.6</f>
        <v>0</v>
      </c>
      <c r="JH129" s="153" t="n">
        <f aca="false">JH82*0.6</f>
        <v>0</v>
      </c>
      <c r="JI129" s="153" t="n">
        <f aca="false">JI82*0.6</f>
        <v>0</v>
      </c>
      <c r="JJ129" s="153" t="n">
        <f aca="false">JJ82*0.6</f>
        <v>0</v>
      </c>
      <c r="JK129" s="153" t="n">
        <f aca="false">JK82*0.6</f>
        <v>0</v>
      </c>
      <c r="JL129" s="153" t="n">
        <f aca="false">SUM(IZ129:JK129)</f>
        <v>0</v>
      </c>
      <c r="JM129" s="153" t="s">
        <v>87</v>
      </c>
      <c r="JN129" s="153" t="s">
        <v>141</v>
      </c>
      <c r="JO129" s="153" t="n">
        <f aca="false">SUM(JP129:KA129)</f>
        <v>0</v>
      </c>
      <c r="JP129" s="153" t="n">
        <f aca="false">JP82*0.6</f>
        <v>0</v>
      </c>
      <c r="JQ129" s="153" t="n">
        <f aca="false">JQ82*0.6</f>
        <v>0</v>
      </c>
      <c r="JR129" s="153" t="n">
        <f aca="false">JR82*0.6</f>
        <v>0</v>
      </c>
      <c r="JS129" s="153" t="n">
        <f aca="false">JS82*0.6</f>
        <v>0</v>
      </c>
      <c r="JT129" s="153" t="n">
        <f aca="false">JT82*0.6</f>
        <v>0</v>
      </c>
      <c r="JU129" s="153" t="n">
        <f aca="false">JU82*0.6</f>
        <v>0</v>
      </c>
      <c r="JV129" s="153" t="n">
        <f aca="false">JV82*0.6</f>
        <v>0</v>
      </c>
      <c r="JW129" s="153" t="n">
        <f aca="false">JW82*0.6</f>
        <v>0</v>
      </c>
      <c r="JX129" s="153" t="n">
        <f aca="false">JX82*0.6</f>
        <v>0</v>
      </c>
      <c r="JY129" s="153" t="n">
        <f aca="false">JY82*0.6</f>
        <v>0</v>
      </c>
      <c r="JZ129" s="153" t="n">
        <f aca="false">JZ82*0.6</f>
        <v>0</v>
      </c>
      <c r="KA129" s="153" t="n">
        <f aca="false">KA82*0.6</f>
        <v>0</v>
      </c>
      <c r="KB129" s="153" t="n">
        <f aca="false">SUM(JP129:KA129)</f>
        <v>0</v>
      </c>
      <c r="KC129" s="153" t="s">
        <v>87</v>
      </c>
      <c r="KD129" s="153" t="s">
        <v>141</v>
      </c>
      <c r="KE129" s="153" t="n">
        <f aca="false">SUM(KF129:KQ129)</f>
        <v>0</v>
      </c>
      <c r="KF129" s="153" t="n">
        <f aca="false">KF82*0.6</f>
        <v>0</v>
      </c>
      <c r="KG129" s="153" t="n">
        <f aca="false">KG82*0.6</f>
        <v>0</v>
      </c>
      <c r="KH129" s="153" t="n">
        <f aca="false">KH82*0.6</f>
        <v>0</v>
      </c>
      <c r="KI129" s="153" t="n">
        <f aca="false">KI82*0.6</f>
        <v>0</v>
      </c>
      <c r="KJ129" s="153" t="n">
        <f aca="false">KJ82*0.6</f>
        <v>0</v>
      </c>
      <c r="KK129" s="153" t="n">
        <f aca="false">KK82*0.6</f>
        <v>0</v>
      </c>
      <c r="KL129" s="153" t="n">
        <f aca="false">KL82*0.6</f>
        <v>0</v>
      </c>
      <c r="KM129" s="153" t="n">
        <f aca="false">KM82*0.6</f>
        <v>0</v>
      </c>
      <c r="KN129" s="153" t="n">
        <f aca="false">KN82*0.6</f>
        <v>0</v>
      </c>
      <c r="KO129" s="153" t="n">
        <f aca="false">KO82*0.6</f>
        <v>0</v>
      </c>
      <c r="KP129" s="153" t="n">
        <f aca="false">KP82*0.6</f>
        <v>0</v>
      </c>
      <c r="KQ129" s="153" t="n">
        <f aca="false">KQ82*0.6</f>
        <v>0</v>
      </c>
      <c r="KR129" s="153" t="n">
        <f aca="false">SUM(KF129:KQ129)</f>
        <v>0</v>
      </c>
      <c r="KS129" s="153" t="s">
        <v>87</v>
      </c>
      <c r="KT129" s="153" t="s">
        <v>141</v>
      </c>
      <c r="KU129" s="153" t="n">
        <f aca="false">SUM(KV129:LG129)</f>
        <v>0</v>
      </c>
      <c r="KV129" s="153" t="n">
        <f aca="false">KV82*0.6</f>
        <v>0</v>
      </c>
      <c r="KW129" s="153" t="n">
        <f aca="false">KW82*0.6</f>
        <v>0</v>
      </c>
      <c r="KX129" s="153" t="n">
        <f aca="false">KX82*0.6</f>
        <v>0</v>
      </c>
      <c r="KY129" s="153" t="n">
        <f aca="false">KY82*0.6</f>
        <v>0</v>
      </c>
      <c r="KZ129" s="153" t="n">
        <f aca="false">KZ82*0.6</f>
        <v>0</v>
      </c>
      <c r="LA129" s="153" t="n">
        <f aca="false">LA82*0.6</f>
        <v>0</v>
      </c>
      <c r="LB129" s="153" t="n">
        <f aca="false">LB82*0.6</f>
        <v>0</v>
      </c>
      <c r="LC129" s="153" t="n">
        <f aca="false">LC82*0.6</f>
        <v>0</v>
      </c>
      <c r="LD129" s="153" t="n">
        <f aca="false">LD82*0.6</f>
        <v>0</v>
      </c>
      <c r="LE129" s="153" t="n">
        <f aca="false">LE82*0.6</f>
        <v>0</v>
      </c>
      <c r="LF129" s="153" t="n">
        <f aca="false">LF82*0.6</f>
        <v>0</v>
      </c>
      <c r="LG129" s="153" t="n">
        <f aca="false">LG82*0.6</f>
        <v>0</v>
      </c>
      <c r="LH129" s="153" t="n">
        <f aca="false">SUM(KV129:LG129)</f>
        <v>0</v>
      </c>
      <c r="LI129" s="153" t="s">
        <v>87</v>
      </c>
      <c r="LJ129" s="153" t="s">
        <v>141</v>
      </c>
      <c r="LK129" s="153" t="n">
        <f aca="false">SUM(LL129:LW129)</f>
        <v>0</v>
      </c>
      <c r="LL129" s="153" t="n">
        <f aca="false">LL82*0.6</f>
        <v>0</v>
      </c>
      <c r="LM129" s="153" t="n">
        <f aca="false">LM82*0.6</f>
        <v>0</v>
      </c>
      <c r="LN129" s="153" t="n">
        <f aca="false">LN82*0.6</f>
        <v>0</v>
      </c>
      <c r="LO129" s="153" t="n">
        <f aca="false">LO82*0.6</f>
        <v>0</v>
      </c>
      <c r="LP129" s="153" t="n">
        <f aca="false">LP82*0.6</f>
        <v>0</v>
      </c>
      <c r="LQ129" s="153" t="n">
        <f aca="false">LQ82*0.6</f>
        <v>0</v>
      </c>
      <c r="LR129" s="153" t="n">
        <f aca="false">LR82*0.6</f>
        <v>0</v>
      </c>
      <c r="LS129" s="153" t="n">
        <f aca="false">LS82*0.6</f>
        <v>0</v>
      </c>
      <c r="LT129" s="153" t="n">
        <f aca="false">LT82*0.6</f>
        <v>0</v>
      </c>
      <c r="LU129" s="153" t="n">
        <f aca="false">LU82*0.6</f>
        <v>0</v>
      </c>
      <c r="LV129" s="153" t="n">
        <f aca="false">LV82*0.6</f>
        <v>0</v>
      </c>
      <c r="LW129" s="153" t="n">
        <f aca="false">LW82*0.6</f>
        <v>0</v>
      </c>
      <c r="LX129" s="153" t="n">
        <f aca="false">SUM(LL129:LW129)</f>
        <v>0</v>
      </c>
      <c r="LY129" s="153" t="s">
        <v>87</v>
      </c>
      <c r="LZ129" s="153" t="s">
        <v>141</v>
      </c>
      <c r="MA129" s="153" t="n">
        <f aca="false">SUM(MB129:MM129)</f>
        <v>0</v>
      </c>
      <c r="MB129" s="153" t="n">
        <f aca="false">MB82*0.6</f>
        <v>0</v>
      </c>
      <c r="MC129" s="153" t="n">
        <f aca="false">MC82*0.6</f>
        <v>0</v>
      </c>
      <c r="MD129" s="153" t="n">
        <f aca="false">MD82*0.6</f>
        <v>0</v>
      </c>
      <c r="ME129" s="153" t="n">
        <f aca="false">ME82*0.6</f>
        <v>0</v>
      </c>
      <c r="MF129" s="153" t="n">
        <f aca="false">MF82*0.6</f>
        <v>0</v>
      </c>
      <c r="MG129" s="153" t="n">
        <f aca="false">MG82*0.6</f>
        <v>0</v>
      </c>
      <c r="MH129" s="153" t="n">
        <f aca="false">MH82*0.6</f>
        <v>0</v>
      </c>
      <c r="MI129" s="153" t="n">
        <f aca="false">MI82*0.6</f>
        <v>0</v>
      </c>
      <c r="MJ129" s="153" t="n">
        <f aca="false">MJ82*0.6</f>
        <v>0</v>
      </c>
      <c r="MK129" s="153" t="n">
        <f aca="false">MK82*0.6</f>
        <v>0</v>
      </c>
      <c r="ML129" s="153" t="n">
        <f aca="false">ML82*0.6</f>
        <v>0</v>
      </c>
      <c r="MM129" s="153" t="n">
        <f aca="false">MM82*0.6</f>
        <v>0</v>
      </c>
      <c r="MN129" s="153" t="n">
        <f aca="false">SUM(MB129:MM129)</f>
        <v>0</v>
      </c>
      <c r="MO129" s="153" t="s">
        <v>87</v>
      </c>
      <c r="MP129" s="153" t="s">
        <v>141</v>
      </c>
      <c r="MQ129" s="153" t="n">
        <f aca="false">SUM(MR129:NC129)</f>
        <v>0</v>
      </c>
      <c r="MR129" s="153" t="n">
        <f aca="false">MR82*0.6</f>
        <v>0</v>
      </c>
      <c r="MS129" s="153" t="n">
        <f aca="false">MS82*0.6</f>
        <v>0</v>
      </c>
      <c r="MT129" s="153" t="n">
        <f aca="false">MT82*0.6</f>
        <v>0</v>
      </c>
      <c r="MU129" s="153" t="n">
        <f aca="false">MU82*0.6</f>
        <v>0</v>
      </c>
      <c r="MV129" s="153" t="n">
        <f aca="false">MV82*0.6</f>
        <v>0</v>
      </c>
      <c r="MW129" s="153" t="n">
        <f aca="false">MW82*0.6</f>
        <v>0</v>
      </c>
      <c r="MX129" s="153" t="n">
        <f aca="false">MX82*0.6</f>
        <v>0</v>
      </c>
      <c r="MY129" s="153" t="n">
        <f aca="false">MY82*0.6</f>
        <v>0</v>
      </c>
      <c r="MZ129" s="153" t="n">
        <f aca="false">MZ82*0.6</f>
        <v>0</v>
      </c>
      <c r="NA129" s="153" t="n">
        <f aca="false">NA82*0.6</f>
        <v>0</v>
      </c>
      <c r="NB129" s="153" t="n">
        <f aca="false">NB82*0.6</f>
        <v>0</v>
      </c>
      <c r="NC129" s="153" t="n">
        <f aca="false">NC82*0.6</f>
        <v>0</v>
      </c>
      <c r="ND129" s="153" t="n">
        <f aca="false">SUM(MR129:NC129)</f>
        <v>0</v>
      </c>
      <c r="NE129" s="153" t="s">
        <v>87</v>
      </c>
      <c r="NF129" s="153" t="s">
        <v>141</v>
      </c>
      <c r="NG129" s="153" t="n">
        <f aca="false">SUM(NH129:NS129)</f>
        <v>0</v>
      </c>
      <c r="NH129" s="153" t="n">
        <f aca="false">NH82*0.6</f>
        <v>0</v>
      </c>
      <c r="NI129" s="153" t="n">
        <f aca="false">NI82*0.6</f>
        <v>0</v>
      </c>
      <c r="NJ129" s="153" t="n">
        <f aca="false">NJ82*0.6</f>
        <v>0</v>
      </c>
      <c r="NK129" s="153" t="n">
        <f aca="false">NK82*0.6</f>
        <v>0</v>
      </c>
      <c r="NL129" s="153" t="n">
        <f aca="false">NL82*0.6</f>
        <v>0</v>
      </c>
      <c r="NM129" s="153" t="n">
        <f aca="false">NM82*0.6</f>
        <v>0</v>
      </c>
      <c r="NN129" s="153" t="n">
        <f aca="false">NN82*0.6</f>
        <v>0</v>
      </c>
      <c r="NO129" s="153" t="n">
        <f aca="false">NO82*0.6</f>
        <v>0</v>
      </c>
      <c r="NP129" s="153" t="n">
        <f aca="false">NP82*0.6</f>
        <v>0</v>
      </c>
      <c r="NQ129" s="153" t="n">
        <f aca="false">NQ82*0.6</f>
        <v>0</v>
      </c>
      <c r="NR129" s="153" t="n">
        <f aca="false">NR82*0.6</f>
        <v>0</v>
      </c>
      <c r="NS129" s="153" t="n">
        <f aca="false">NS82*0.6</f>
        <v>0</v>
      </c>
      <c r="NT129" s="153" t="n">
        <f aca="false">SUM(NH129:NS129)</f>
        <v>0</v>
      </c>
      <c r="NU129" s="153" t="s">
        <v>87</v>
      </c>
      <c r="NV129" s="153" t="s">
        <v>141</v>
      </c>
      <c r="NW129" s="153" t="n">
        <f aca="false">SUM(NX129:OI129)</f>
        <v>0</v>
      </c>
      <c r="NX129" s="153" t="n">
        <f aca="false">NX82*0.6</f>
        <v>0</v>
      </c>
      <c r="NY129" s="153" t="n">
        <f aca="false">NY82*0.6</f>
        <v>0</v>
      </c>
      <c r="NZ129" s="153" t="n">
        <f aca="false">NZ82*0.6</f>
        <v>0</v>
      </c>
      <c r="OA129" s="153" t="n">
        <f aca="false">OA82*0.6</f>
        <v>0</v>
      </c>
      <c r="OB129" s="153" t="n">
        <f aca="false">OB82*0.6</f>
        <v>0</v>
      </c>
      <c r="OC129" s="153" t="n">
        <f aca="false">OC82*0.6</f>
        <v>0</v>
      </c>
      <c r="OD129" s="153" t="n">
        <f aca="false">OD82*0.6</f>
        <v>0</v>
      </c>
      <c r="OE129" s="153" t="n">
        <f aca="false">OE82*0.6</f>
        <v>0</v>
      </c>
      <c r="OF129" s="153" t="n">
        <f aca="false">OF82*0.6</f>
        <v>0</v>
      </c>
      <c r="OG129" s="153" t="n">
        <f aca="false">OG82*0.6</f>
        <v>0</v>
      </c>
      <c r="OH129" s="153" t="n">
        <f aca="false">OH82*0.6</f>
        <v>0</v>
      </c>
      <c r="OI129" s="153" t="n">
        <f aca="false">OI82*0.6</f>
        <v>0</v>
      </c>
      <c r="OJ129" s="153" t="n">
        <f aca="false">SUM(NX129:OI129)</f>
        <v>0</v>
      </c>
      <c r="OK129" s="153" t="s">
        <v>87</v>
      </c>
      <c r="OL129" s="153" t="s">
        <v>141</v>
      </c>
      <c r="OM129" s="153" t="n">
        <f aca="false">SUM(ON129:OY129)</f>
        <v>0</v>
      </c>
      <c r="ON129" s="153" t="n">
        <f aca="false">ON82*0.6</f>
        <v>0</v>
      </c>
      <c r="OO129" s="153" t="n">
        <f aca="false">OO82*0.6</f>
        <v>0</v>
      </c>
      <c r="OP129" s="153" t="n">
        <f aca="false">OP82*0.6</f>
        <v>0</v>
      </c>
      <c r="OQ129" s="153" t="n">
        <f aca="false">OQ82*0.6</f>
        <v>0</v>
      </c>
      <c r="OR129" s="153" t="n">
        <f aca="false">OR82*0.6</f>
        <v>0</v>
      </c>
      <c r="OS129" s="153" t="n">
        <f aca="false">OS82*0.6</f>
        <v>0</v>
      </c>
      <c r="OT129" s="153" t="n">
        <f aca="false">OT82*0.6</f>
        <v>0</v>
      </c>
      <c r="OU129" s="153" t="n">
        <f aca="false">OU82*0.6</f>
        <v>0</v>
      </c>
      <c r="OV129" s="153" t="n">
        <f aca="false">OV82*0.6</f>
        <v>0</v>
      </c>
      <c r="OW129" s="153" t="n">
        <f aca="false">OW82*0.6</f>
        <v>0</v>
      </c>
      <c r="OX129" s="153" t="n">
        <f aca="false">OX82*0.6</f>
        <v>0</v>
      </c>
      <c r="OY129" s="153" t="n">
        <f aca="false">OY82*0.6</f>
        <v>0</v>
      </c>
      <c r="OZ129" s="153" t="n">
        <f aca="false">SUM(ON129:OY129)</f>
        <v>0</v>
      </c>
      <c r="PA129" s="153" t="s">
        <v>87</v>
      </c>
      <c r="PB129" s="153" t="s">
        <v>141</v>
      </c>
      <c r="PC129" s="153" t="n">
        <f aca="false">SUM(PD129:PO129)</f>
        <v>0</v>
      </c>
      <c r="PD129" s="153" t="n">
        <f aca="false">PD82*0.6</f>
        <v>0</v>
      </c>
      <c r="PE129" s="153" t="n">
        <f aca="false">PE82*0.6</f>
        <v>0</v>
      </c>
      <c r="PF129" s="153" t="n">
        <f aca="false">PF82*0.6</f>
        <v>0</v>
      </c>
      <c r="PG129" s="153" t="n">
        <f aca="false">PG82*0.6</f>
        <v>0</v>
      </c>
      <c r="PH129" s="153" t="n">
        <f aca="false">PH82*0.6</f>
        <v>0</v>
      </c>
      <c r="PI129" s="153" t="n">
        <f aca="false">PI82*0.6</f>
        <v>0</v>
      </c>
      <c r="PJ129" s="153" t="n">
        <f aca="false">PJ82*0.6</f>
        <v>0</v>
      </c>
      <c r="PK129" s="153" t="n">
        <f aca="false">PK82*0.6</f>
        <v>0</v>
      </c>
      <c r="PL129" s="153" t="n">
        <f aca="false">PL82*0.6</f>
        <v>0</v>
      </c>
      <c r="PM129" s="153" t="n">
        <f aca="false">PM82*0.6</f>
        <v>0</v>
      </c>
      <c r="PN129" s="153" t="n">
        <f aca="false">PN82*0.6</f>
        <v>0</v>
      </c>
      <c r="PO129" s="153" t="n">
        <f aca="false">PO82*0.6</f>
        <v>0</v>
      </c>
      <c r="PP129" s="153" t="n">
        <f aca="false">SUM(PD129:PO129)</f>
        <v>0</v>
      </c>
      <c r="PQ129" s="153" t="s">
        <v>87</v>
      </c>
      <c r="PR129" s="153" t="s">
        <v>141</v>
      </c>
      <c r="PS129" s="153" t="n">
        <f aca="false">SUM(PT129:QE129)</f>
        <v>0</v>
      </c>
      <c r="PT129" s="153" t="n">
        <f aca="false">PT82*0.6</f>
        <v>0</v>
      </c>
      <c r="PU129" s="153" t="n">
        <f aca="false">PU82*0.6</f>
        <v>0</v>
      </c>
      <c r="PV129" s="153" t="n">
        <f aca="false">PV82*0.6</f>
        <v>0</v>
      </c>
      <c r="PW129" s="153" t="n">
        <f aca="false">PW82*0.6</f>
        <v>0</v>
      </c>
      <c r="PX129" s="153" t="n">
        <f aca="false">PX82*0.6</f>
        <v>0</v>
      </c>
      <c r="PY129" s="153" t="n">
        <f aca="false">PY82*0.6</f>
        <v>0</v>
      </c>
      <c r="PZ129" s="153" t="n">
        <f aca="false">PZ82*0.6</f>
        <v>0</v>
      </c>
      <c r="QA129" s="153" t="n">
        <f aca="false">QA82*0.6</f>
        <v>0</v>
      </c>
      <c r="QB129" s="153" t="n">
        <f aca="false">QB82*0.6</f>
        <v>0</v>
      </c>
      <c r="QC129" s="153" t="n">
        <f aca="false">QC82*0.6</f>
        <v>0</v>
      </c>
      <c r="QD129" s="153" t="n">
        <f aca="false">QD82*0.6</f>
        <v>0</v>
      </c>
      <c r="QE129" s="153" t="n">
        <f aca="false">QE82*0.6</f>
        <v>0</v>
      </c>
      <c r="QF129" s="153" t="n">
        <f aca="false">SUM(PT129:QE129)</f>
        <v>0</v>
      </c>
      <c r="QG129" s="153" t="s">
        <v>87</v>
      </c>
      <c r="QH129" s="153" t="s">
        <v>141</v>
      </c>
      <c r="QI129" s="153" t="n">
        <f aca="false">SUM(QJ129:QU129)</f>
        <v>0</v>
      </c>
      <c r="QJ129" s="153" t="n">
        <f aca="false">QJ82*0.6</f>
        <v>0</v>
      </c>
      <c r="QK129" s="153" t="n">
        <f aca="false">QK82*0.6</f>
        <v>0</v>
      </c>
      <c r="QL129" s="153" t="n">
        <f aca="false">QL82*0.6</f>
        <v>0</v>
      </c>
      <c r="QM129" s="153" t="n">
        <f aca="false">QM82*0.6</f>
        <v>0</v>
      </c>
      <c r="QN129" s="153" t="n">
        <f aca="false">QN82*0.6</f>
        <v>0</v>
      </c>
      <c r="QO129" s="153" t="n">
        <f aca="false">QO82*0.6</f>
        <v>0</v>
      </c>
      <c r="QP129" s="153" t="n">
        <f aca="false">QP82*0.6</f>
        <v>0</v>
      </c>
      <c r="QQ129" s="153" t="n">
        <f aca="false">QQ82*0.6</f>
        <v>0</v>
      </c>
      <c r="QR129" s="153" t="n">
        <f aca="false">QR82*0.6</f>
        <v>0</v>
      </c>
      <c r="QS129" s="153" t="n">
        <f aca="false">QS82*0.6</f>
        <v>0</v>
      </c>
      <c r="QT129" s="153" t="n">
        <f aca="false">QT82*0.6</f>
        <v>0</v>
      </c>
      <c r="QU129" s="153" t="n">
        <f aca="false">QU82*0.6</f>
        <v>0</v>
      </c>
      <c r="QV129" s="153" t="n">
        <f aca="false">SUM(QJ129:QU129)</f>
        <v>0</v>
      </c>
      <c r="QW129" s="153" t="s">
        <v>87</v>
      </c>
      <c r="QX129" s="153" t="s">
        <v>141</v>
      </c>
      <c r="QY129" s="153" t="n">
        <f aca="false">SUM(QZ129:RK129)</f>
        <v>0</v>
      </c>
      <c r="QZ129" s="153" t="n">
        <f aca="false">QZ82*0.6</f>
        <v>0</v>
      </c>
      <c r="RA129" s="153" t="n">
        <f aca="false">RA82*0.6</f>
        <v>0</v>
      </c>
      <c r="RB129" s="153" t="n">
        <f aca="false">RB82*0.6</f>
        <v>0</v>
      </c>
      <c r="RC129" s="153" t="n">
        <f aca="false">RC82*0.6</f>
        <v>0</v>
      </c>
      <c r="RD129" s="153" t="n">
        <f aca="false">RD82*0.6</f>
        <v>0</v>
      </c>
      <c r="RE129" s="153" t="n">
        <f aca="false">RE82*0.6</f>
        <v>0</v>
      </c>
      <c r="RF129" s="153" t="n">
        <f aca="false">RF82*0.6</f>
        <v>0</v>
      </c>
      <c r="RG129" s="153" t="n">
        <f aca="false">RG82*0.6</f>
        <v>0</v>
      </c>
      <c r="RH129" s="153" t="n">
        <f aca="false">RH82*0.6</f>
        <v>0</v>
      </c>
      <c r="RI129" s="153" t="n">
        <f aca="false">RI82*0.6</f>
        <v>0</v>
      </c>
      <c r="RJ129" s="153" t="n">
        <f aca="false">RJ82*0.6</f>
        <v>0</v>
      </c>
      <c r="RK129" s="153" t="n">
        <f aca="false">RK82*0.6</f>
        <v>0</v>
      </c>
      <c r="RL129" s="153" t="n">
        <f aca="false">SUM(QZ129:RK129)</f>
        <v>0</v>
      </c>
      <c r="RM129" s="153" t="s">
        <v>87</v>
      </c>
      <c r="RN129" s="153" t="s">
        <v>141</v>
      </c>
      <c r="RO129" s="153" t="n">
        <f aca="false">SUM(RP129:SA129)</f>
        <v>0</v>
      </c>
      <c r="RP129" s="153" t="n">
        <f aca="false">RP82*0.6</f>
        <v>0</v>
      </c>
      <c r="RQ129" s="153" t="n">
        <f aca="false">RQ82*0.6</f>
        <v>0</v>
      </c>
      <c r="RR129" s="153" t="n">
        <f aca="false">RR82*0.6</f>
        <v>0</v>
      </c>
      <c r="RS129" s="153" t="n">
        <f aca="false">RS82*0.6</f>
        <v>0</v>
      </c>
      <c r="RT129" s="153" t="n">
        <f aca="false">RT82*0.6</f>
        <v>0</v>
      </c>
      <c r="RU129" s="153" t="n">
        <f aca="false">RU82*0.6</f>
        <v>0</v>
      </c>
      <c r="RV129" s="153" t="n">
        <f aca="false">RV82*0.6</f>
        <v>0</v>
      </c>
      <c r="RW129" s="153" t="n">
        <f aca="false">RW82*0.6</f>
        <v>0</v>
      </c>
      <c r="RX129" s="153" t="n">
        <f aca="false">RX82*0.6</f>
        <v>0</v>
      </c>
      <c r="RY129" s="153" t="n">
        <f aca="false">RY82*0.6</f>
        <v>0</v>
      </c>
      <c r="RZ129" s="153" t="n">
        <f aca="false">RZ82*0.6</f>
        <v>0</v>
      </c>
      <c r="SA129" s="153" t="n">
        <f aca="false">SA82*0.6</f>
        <v>0</v>
      </c>
      <c r="SB129" s="153" t="n">
        <f aca="false">SUM(RP129:SA129)</f>
        <v>0</v>
      </c>
      <c r="SC129" s="153" t="s">
        <v>87</v>
      </c>
      <c r="SD129" s="153" t="s">
        <v>141</v>
      </c>
      <c r="SE129" s="153" t="n">
        <f aca="false">SUM(SF129:SQ129)</f>
        <v>0</v>
      </c>
      <c r="SF129" s="153" t="n">
        <f aca="false">SF82*0.6</f>
        <v>0</v>
      </c>
      <c r="SG129" s="153" t="n">
        <f aca="false">SG82*0.6</f>
        <v>0</v>
      </c>
      <c r="SH129" s="153" t="n">
        <f aca="false">SH82*0.6</f>
        <v>0</v>
      </c>
      <c r="SI129" s="153" t="n">
        <f aca="false">SI82*0.6</f>
        <v>0</v>
      </c>
      <c r="SJ129" s="153" t="n">
        <f aca="false">SJ82*0.6</f>
        <v>0</v>
      </c>
      <c r="SK129" s="153" t="n">
        <f aca="false">SK82*0.6</f>
        <v>0</v>
      </c>
      <c r="SL129" s="153" t="n">
        <f aca="false">SL82*0.6</f>
        <v>0</v>
      </c>
      <c r="SM129" s="153" t="n">
        <f aca="false">SM82*0.6</f>
        <v>0</v>
      </c>
      <c r="SN129" s="153" t="n">
        <f aca="false">SN82*0.6</f>
        <v>0</v>
      </c>
      <c r="SO129" s="153" t="n">
        <f aca="false">SO82*0.6</f>
        <v>0</v>
      </c>
      <c r="SP129" s="153" t="n">
        <f aca="false">SP82*0.6</f>
        <v>0</v>
      </c>
      <c r="SQ129" s="153" t="n">
        <f aca="false">SQ82*0.6</f>
        <v>0</v>
      </c>
      <c r="SR129" s="153" t="n">
        <f aca="false">SUM(SF129:SQ129)</f>
        <v>0</v>
      </c>
      <c r="SS129" s="153" t="s">
        <v>87</v>
      </c>
      <c r="ST129" s="153" t="s">
        <v>141</v>
      </c>
      <c r="SU129" s="153" t="n">
        <f aca="false">SUM(SV129:TG129)</f>
        <v>0</v>
      </c>
      <c r="SV129" s="153" t="n">
        <f aca="false">SV82*0.6</f>
        <v>0</v>
      </c>
      <c r="SW129" s="153" t="n">
        <f aca="false">SW82*0.6</f>
        <v>0</v>
      </c>
      <c r="SX129" s="153" t="n">
        <f aca="false">SX82*0.6</f>
        <v>0</v>
      </c>
      <c r="SY129" s="153" t="n">
        <f aca="false">SY82*0.6</f>
        <v>0</v>
      </c>
      <c r="SZ129" s="153" t="n">
        <f aca="false">SZ82*0.6</f>
        <v>0</v>
      </c>
      <c r="TA129" s="153" t="n">
        <f aca="false">TA82*0.6</f>
        <v>0</v>
      </c>
      <c r="TB129" s="153" t="n">
        <f aca="false">TB82*0.6</f>
        <v>0</v>
      </c>
      <c r="TC129" s="153" t="n">
        <f aca="false">TC82*0.6</f>
        <v>0</v>
      </c>
      <c r="TD129" s="153" t="n">
        <f aca="false">TD82*0.6</f>
        <v>0</v>
      </c>
      <c r="TE129" s="153" t="n">
        <f aca="false">TE82*0.6</f>
        <v>0</v>
      </c>
      <c r="TF129" s="153" t="n">
        <f aca="false">TF82*0.6</f>
        <v>0</v>
      </c>
      <c r="TG129" s="153" t="n">
        <f aca="false">TG82*0.6</f>
        <v>0</v>
      </c>
      <c r="TH129" s="153" t="n">
        <f aca="false">SUM(SV129:TG129)</f>
        <v>0</v>
      </c>
      <c r="TI129" s="153" t="s">
        <v>87</v>
      </c>
      <c r="TJ129" s="153" t="s">
        <v>141</v>
      </c>
      <c r="TK129" s="153" t="n">
        <f aca="false">SUM(TL129:TW129)</f>
        <v>0</v>
      </c>
      <c r="TL129" s="153" t="n">
        <f aca="false">TL82*0.6</f>
        <v>0</v>
      </c>
      <c r="TM129" s="153" t="n">
        <f aca="false">TM82*0.6</f>
        <v>0</v>
      </c>
      <c r="TN129" s="153" t="n">
        <f aca="false">TN82*0.6</f>
        <v>0</v>
      </c>
      <c r="TO129" s="153" t="n">
        <f aca="false">TO82*0.6</f>
        <v>0</v>
      </c>
      <c r="TP129" s="153" t="n">
        <f aca="false">TP82*0.6</f>
        <v>0</v>
      </c>
      <c r="TQ129" s="153" t="n">
        <f aca="false">TQ82*0.6</f>
        <v>0</v>
      </c>
      <c r="TR129" s="153" t="n">
        <f aca="false">TR82*0.6</f>
        <v>0</v>
      </c>
      <c r="TS129" s="153" t="n">
        <f aca="false">TS82*0.6</f>
        <v>0</v>
      </c>
      <c r="TT129" s="153" t="n">
        <f aca="false">TT82*0.6</f>
        <v>0</v>
      </c>
      <c r="TU129" s="153" t="n">
        <f aca="false">TU82*0.6</f>
        <v>0</v>
      </c>
      <c r="TV129" s="153" t="n">
        <f aca="false">TV82*0.6</f>
        <v>0</v>
      </c>
      <c r="TW129" s="153" t="n">
        <f aca="false">TW82*0.6</f>
        <v>0</v>
      </c>
      <c r="TX129" s="153" t="n">
        <f aca="false">SUM(TL129:TW129)</f>
        <v>0</v>
      </c>
      <c r="TY129" s="153" t="s">
        <v>87</v>
      </c>
      <c r="TZ129" s="153" t="s">
        <v>141</v>
      </c>
      <c r="UA129" s="153" t="n">
        <f aca="false">SUM(UB129:UM129)</f>
        <v>0</v>
      </c>
      <c r="UB129" s="153" t="n">
        <f aca="false">UB82*0.6</f>
        <v>0</v>
      </c>
      <c r="UC129" s="153" t="n">
        <f aca="false">UC82*0.6</f>
        <v>0</v>
      </c>
      <c r="UD129" s="153" t="n">
        <f aca="false">UD82*0.6</f>
        <v>0</v>
      </c>
      <c r="UE129" s="153" t="n">
        <f aca="false">UE82*0.6</f>
        <v>0</v>
      </c>
      <c r="UF129" s="153" t="n">
        <f aca="false">UF82*0.6</f>
        <v>0</v>
      </c>
      <c r="UG129" s="153" t="n">
        <f aca="false">UG82*0.6</f>
        <v>0</v>
      </c>
      <c r="UH129" s="153" t="n">
        <f aca="false">UH82*0.6</f>
        <v>0</v>
      </c>
      <c r="UI129" s="153" t="n">
        <f aca="false">UI82*0.6</f>
        <v>0</v>
      </c>
      <c r="UJ129" s="153" t="n">
        <f aca="false">UJ82*0.6</f>
        <v>0</v>
      </c>
      <c r="UK129" s="153" t="n">
        <f aca="false">UK82*0.6</f>
        <v>0</v>
      </c>
      <c r="UL129" s="153" t="n">
        <f aca="false">UL82*0.6</f>
        <v>0</v>
      </c>
      <c r="UM129" s="153" t="n">
        <f aca="false">UM82*0.6</f>
        <v>0</v>
      </c>
      <c r="UN129" s="153" t="n">
        <f aca="false">SUM(UB129:UM129)</f>
        <v>0</v>
      </c>
      <c r="UO129" s="153" t="s">
        <v>87</v>
      </c>
      <c r="UP129" s="153" t="s">
        <v>141</v>
      </c>
      <c r="UQ129" s="153" t="n">
        <f aca="false">SUM(UR129:VC129)</f>
        <v>0</v>
      </c>
      <c r="UR129" s="153" t="n">
        <f aca="false">UR82*0.6</f>
        <v>0</v>
      </c>
      <c r="US129" s="153" t="n">
        <f aca="false">US82*0.6</f>
        <v>0</v>
      </c>
      <c r="UT129" s="153" t="n">
        <f aca="false">UT82*0.6</f>
        <v>0</v>
      </c>
      <c r="UU129" s="153" t="n">
        <f aca="false">UU82*0.6</f>
        <v>0</v>
      </c>
      <c r="UV129" s="153" t="n">
        <f aca="false">UV82*0.6</f>
        <v>0</v>
      </c>
      <c r="UW129" s="153" t="n">
        <f aca="false">UW82*0.6</f>
        <v>0</v>
      </c>
      <c r="UX129" s="153" t="n">
        <f aca="false">UX82*0.6</f>
        <v>0</v>
      </c>
      <c r="UY129" s="153" t="n">
        <f aca="false">UY82*0.6</f>
        <v>0</v>
      </c>
      <c r="UZ129" s="153" t="n">
        <f aca="false">UZ82*0.6</f>
        <v>0</v>
      </c>
      <c r="VA129" s="153" t="n">
        <f aca="false">VA82*0.6</f>
        <v>0</v>
      </c>
      <c r="VB129" s="153" t="n">
        <f aca="false">VB82*0.6</f>
        <v>0</v>
      </c>
      <c r="VC129" s="153" t="n">
        <f aca="false">VC82*0.6</f>
        <v>0</v>
      </c>
      <c r="VD129" s="153" t="n">
        <f aca="false">SUM(UR129:VC129)</f>
        <v>0</v>
      </c>
      <c r="VE129" s="153" t="s">
        <v>87</v>
      </c>
      <c r="VF129" s="153" t="s">
        <v>141</v>
      </c>
      <c r="VG129" s="153" t="n">
        <f aca="false">SUM(VH129:VS129)</f>
        <v>0</v>
      </c>
      <c r="VH129" s="153" t="n">
        <f aca="false">VH82*0.6</f>
        <v>0</v>
      </c>
      <c r="VI129" s="153" t="n">
        <f aca="false">VI82*0.6</f>
        <v>0</v>
      </c>
      <c r="VJ129" s="153" t="n">
        <f aca="false">VJ82*0.6</f>
        <v>0</v>
      </c>
      <c r="VK129" s="153" t="n">
        <f aca="false">VK82*0.6</f>
        <v>0</v>
      </c>
      <c r="VL129" s="153" t="n">
        <f aca="false">VL82*0.6</f>
        <v>0</v>
      </c>
      <c r="VM129" s="153" t="n">
        <f aca="false">VM82*0.6</f>
        <v>0</v>
      </c>
      <c r="VN129" s="153" t="n">
        <f aca="false">VN82*0.6</f>
        <v>0</v>
      </c>
      <c r="VO129" s="153" t="n">
        <f aca="false">VO82*0.6</f>
        <v>0</v>
      </c>
      <c r="VP129" s="153" t="n">
        <f aca="false">VP82*0.6</f>
        <v>0</v>
      </c>
      <c r="VQ129" s="153" t="n">
        <f aca="false">VQ82*0.6</f>
        <v>0</v>
      </c>
      <c r="VR129" s="153" t="n">
        <f aca="false">VR82*0.6</f>
        <v>0</v>
      </c>
      <c r="VS129" s="153" t="n">
        <f aca="false">VS82*0.6</f>
        <v>0</v>
      </c>
      <c r="VT129" s="153" t="n">
        <f aca="false">SUM(VH129:VS129)</f>
        <v>0</v>
      </c>
      <c r="VU129" s="153" t="s">
        <v>87</v>
      </c>
      <c r="VV129" s="153" t="s">
        <v>141</v>
      </c>
      <c r="VW129" s="153" t="n">
        <f aca="false">SUM(VX129:WI129)</f>
        <v>0</v>
      </c>
      <c r="VX129" s="153" t="n">
        <f aca="false">VX82*0.6</f>
        <v>0</v>
      </c>
      <c r="VY129" s="153" t="n">
        <f aca="false">VY82*0.6</f>
        <v>0</v>
      </c>
      <c r="VZ129" s="153" t="n">
        <f aca="false">VZ82*0.6</f>
        <v>0</v>
      </c>
      <c r="WA129" s="153" t="n">
        <f aca="false">WA82*0.6</f>
        <v>0</v>
      </c>
      <c r="WB129" s="153" t="n">
        <f aca="false">WB82*0.6</f>
        <v>0</v>
      </c>
      <c r="WC129" s="153" t="n">
        <f aca="false">WC82*0.6</f>
        <v>0</v>
      </c>
      <c r="WD129" s="153" t="n">
        <f aca="false">WD82*0.6</f>
        <v>0</v>
      </c>
      <c r="WE129" s="153" t="n">
        <f aca="false">WE82*0.6</f>
        <v>0</v>
      </c>
      <c r="WF129" s="153" t="n">
        <f aca="false">WF82*0.6</f>
        <v>0</v>
      </c>
      <c r="WG129" s="153" t="n">
        <f aca="false">WG82*0.6</f>
        <v>0</v>
      </c>
      <c r="WH129" s="153" t="n">
        <f aca="false">WH82*0.6</f>
        <v>0</v>
      </c>
      <c r="WI129" s="153" t="n">
        <f aca="false">WI82*0.6</f>
        <v>0</v>
      </c>
      <c r="WJ129" s="153" t="n">
        <f aca="false">SUM(VX129:WI129)</f>
        <v>0</v>
      </c>
      <c r="WK129" s="153" t="s">
        <v>87</v>
      </c>
      <c r="WL129" s="153" t="s">
        <v>141</v>
      </c>
      <c r="WM129" s="153" t="n">
        <f aca="false">SUM(WN129:WY129)</f>
        <v>0</v>
      </c>
      <c r="WN129" s="153" t="n">
        <f aca="false">WN82*0.6</f>
        <v>0</v>
      </c>
      <c r="WO129" s="153" t="n">
        <f aca="false">WO82*0.6</f>
        <v>0</v>
      </c>
      <c r="WP129" s="153" t="n">
        <f aca="false">WP82*0.6</f>
        <v>0</v>
      </c>
      <c r="WQ129" s="153" t="n">
        <f aca="false">WQ82*0.6</f>
        <v>0</v>
      </c>
      <c r="WR129" s="153" t="n">
        <f aca="false">WR82*0.6</f>
        <v>0</v>
      </c>
      <c r="WS129" s="153" t="n">
        <f aca="false">WS82*0.6</f>
        <v>0</v>
      </c>
      <c r="WT129" s="153" t="n">
        <f aca="false">WT82*0.6</f>
        <v>0</v>
      </c>
      <c r="WU129" s="153" t="n">
        <f aca="false">WU82*0.6</f>
        <v>0</v>
      </c>
      <c r="WV129" s="153" t="n">
        <f aca="false">WV82*0.6</f>
        <v>0</v>
      </c>
      <c r="WW129" s="153" t="n">
        <f aca="false">WW82*0.6</f>
        <v>0</v>
      </c>
      <c r="WX129" s="153" t="n">
        <f aca="false">WX82*0.6</f>
        <v>0</v>
      </c>
      <c r="WY129" s="153" t="n">
        <f aca="false">WY82*0.6</f>
        <v>0</v>
      </c>
      <c r="WZ129" s="153" t="n">
        <f aca="false">SUM(WN129:WY129)</f>
        <v>0</v>
      </c>
      <c r="XA129" s="153" t="s">
        <v>87</v>
      </c>
      <c r="XB129" s="153" t="s">
        <v>141</v>
      </c>
      <c r="XC129" s="153" t="n">
        <f aca="false">SUM(XD129:XO129)</f>
        <v>0</v>
      </c>
      <c r="XD129" s="153" t="n">
        <f aca="false">XD82*0.6</f>
        <v>0</v>
      </c>
      <c r="XE129" s="153" t="n">
        <f aca="false">XE82*0.6</f>
        <v>0</v>
      </c>
      <c r="XF129" s="153" t="n">
        <f aca="false">XF82*0.6</f>
        <v>0</v>
      </c>
      <c r="XG129" s="153" t="n">
        <f aca="false">XG82*0.6</f>
        <v>0</v>
      </c>
      <c r="XH129" s="153" t="n">
        <f aca="false">XH82*0.6</f>
        <v>0</v>
      </c>
      <c r="XI129" s="153" t="n">
        <f aca="false">XI82*0.6</f>
        <v>0</v>
      </c>
      <c r="XJ129" s="153" t="n">
        <f aca="false">XJ82*0.6</f>
        <v>0</v>
      </c>
      <c r="XK129" s="153" t="n">
        <f aca="false">XK82*0.6</f>
        <v>0</v>
      </c>
      <c r="XL129" s="153" t="n">
        <f aca="false">XL82*0.6</f>
        <v>0</v>
      </c>
      <c r="XM129" s="153" t="n">
        <f aca="false">XM82*0.6</f>
        <v>0</v>
      </c>
      <c r="XN129" s="153" t="n">
        <f aca="false">XN82*0.6</f>
        <v>0</v>
      </c>
      <c r="XO129" s="153" t="n">
        <f aca="false">XO82*0.6</f>
        <v>0</v>
      </c>
      <c r="XP129" s="153" t="n">
        <f aca="false">SUM(XD129:XO129)</f>
        <v>0</v>
      </c>
      <c r="XQ129" s="153" t="s">
        <v>87</v>
      </c>
      <c r="XR129" s="153" t="s">
        <v>141</v>
      </c>
      <c r="XS129" s="153" t="n">
        <f aca="false">SUM(XT129:YE129)</f>
        <v>0</v>
      </c>
      <c r="XT129" s="153" t="n">
        <f aca="false">XT82*0.6</f>
        <v>0</v>
      </c>
      <c r="XU129" s="153" t="n">
        <f aca="false">XU82*0.6</f>
        <v>0</v>
      </c>
      <c r="XV129" s="153" t="n">
        <f aca="false">XV82*0.6</f>
        <v>0</v>
      </c>
      <c r="XW129" s="153" t="n">
        <f aca="false">XW82*0.6</f>
        <v>0</v>
      </c>
      <c r="XX129" s="153" t="n">
        <f aca="false">XX82*0.6</f>
        <v>0</v>
      </c>
      <c r="XY129" s="153" t="n">
        <f aca="false">XY82*0.6</f>
        <v>0</v>
      </c>
      <c r="XZ129" s="153" t="n">
        <f aca="false">XZ82*0.6</f>
        <v>0</v>
      </c>
      <c r="YA129" s="153" t="n">
        <f aca="false">YA82*0.6</f>
        <v>0</v>
      </c>
      <c r="YB129" s="153" t="n">
        <f aca="false">YB82*0.6</f>
        <v>0</v>
      </c>
      <c r="YC129" s="153" t="n">
        <f aca="false">YC82*0.6</f>
        <v>0</v>
      </c>
      <c r="YD129" s="153" t="n">
        <f aca="false">YD82*0.6</f>
        <v>0</v>
      </c>
      <c r="YE129" s="153" t="n">
        <f aca="false">YE82*0.6</f>
        <v>0</v>
      </c>
      <c r="YF129" s="153" t="n">
        <f aca="false">SUM(XT129:YE129)</f>
        <v>0</v>
      </c>
      <c r="YG129" s="153" t="s">
        <v>87</v>
      </c>
      <c r="YH129" s="153" t="s">
        <v>141</v>
      </c>
      <c r="YI129" s="153" t="n">
        <f aca="false">SUM(YJ129:YU129)</f>
        <v>0</v>
      </c>
      <c r="YJ129" s="153" t="n">
        <f aca="false">YJ82*0.6</f>
        <v>0</v>
      </c>
      <c r="YK129" s="153" t="n">
        <f aca="false">YK82*0.6</f>
        <v>0</v>
      </c>
      <c r="YL129" s="153" t="n">
        <f aca="false">YL82*0.6</f>
        <v>0</v>
      </c>
      <c r="YM129" s="153" t="n">
        <f aca="false">YM82*0.6</f>
        <v>0</v>
      </c>
      <c r="YN129" s="153" t="n">
        <f aca="false">YN82*0.6</f>
        <v>0</v>
      </c>
      <c r="YO129" s="153" t="n">
        <f aca="false">YO82*0.6</f>
        <v>0</v>
      </c>
      <c r="YP129" s="153" t="n">
        <f aca="false">YP82*0.6</f>
        <v>0</v>
      </c>
      <c r="YQ129" s="153" t="n">
        <f aca="false">YQ82*0.6</f>
        <v>0</v>
      </c>
      <c r="YR129" s="153" t="n">
        <f aca="false">YR82*0.6</f>
        <v>0</v>
      </c>
      <c r="YS129" s="153" t="n">
        <f aca="false">YS82*0.6</f>
        <v>0</v>
      </c>
      <c r="YT129" s="153" t="n">
        <f aca="false">YT82*0.6</f>
        <v>0</v>
      </c>
      <c r="YU129" s="153" t="n">
        <f aca="false">YU82*0.6</f>
        <v>0</v>
      </c>
      <c r="YV129" s="153" t="n">
        <f aca="false">SUM(YJ129:YU129)</f>
        <v>0</v>
      </c>
      <c r="YW129" s="153" t="s">
        <v>87</v>
      </c>
      <c r="YX129" s="153" t="s">
        <v>141</v>
      </c>
      <c r="YY129" s="153" t="n">
        <f aca="false">SUM(YZ129:ZK129)</f>
        <v>0</v>
      </c>
      <c r="YZ129" s="153" t="n">
        <f aca="false">YZ82*0.6</f>
        <v>0</v>
      </c>
      <c r="ZA129" s="153" t="n">
        <f aca="false">ZA82*0.6</f>
        <v>0</v>
      </c>
      <c r="ZB129" s="153" t="n">
        <f aca="false">ZB82*0.6</f>
        <v>0</v>
      </c>
      <c r="ZC129" s="153" t="n">
        <f aca="false">ZC82*0.6</f>
        <v>0</v>
      </c>
      <c r="ZD129" s="153" t="n">
        <f aca="false">ZD82*0.6</f>
        <v>0</v>
      </c>
      <c r="ZE129" s="153" t="n">
        <f aca="false">ZE82*0.6</f>
        <v>0</v>
      </c>
      <c r="ZF129" s="153" t="n">
        <f aca="false">ZF82*0.6</f>
        <v>0</v>
      </c>
      <c r="ZG129" s="153" t="n">
        <f aca="false">ZG82*0.6</f>
        <v>0</v>
      </c>
      <c r="ZH129" s="153" t="n">
        <f aca="false">ZH82*0.6</f>
        <v>0</v>
      </c>
      <c r="ZI129" s="153" t="n">
        <f aca="false">ZI82*0.6</f>
        <v>0</v>
      </c>
      <c r="ZJ129" s="153" t="n">
        <f aca="false">ZJ82*0.6</f>
        <v>0</v>
      </c>
      <c r="ZK129" s="153" t="n">
        <f aca="false">ZK82*0.6</f>
        <v>0</v>
      </c>
      <c r="ZL129" s="153" t="n">
        <f aca="false">SUM(YZ129:ZK129)</f>
        <v>0</v>
      </c>
      <c r="ZM129" s="153" t="s">
        <v>87</v>
      </c>
      <c r="ZN129" s="153" t="s">
        <v>141</v>
      </c>
      <c r="ZO129" s="153" t="n">
        <f aca="false">SUM(ZP129:AAA129)</f>
        <v>0</v>
      </c>
      <c r="ZP129" s="153" t="n">
        <f aca="false">ZP82*0.6</f>
        <v>0</v>
      </c>
      <c r="ZQ129" s="153" t="n">
        <f aca="false">ZQ82*0.6</f>
        <v>0</v>
      </c>
      <c r="ZR129" s="153" t="n">
        <f aca="false">ZR82*0.6</f>
        <v>0</v>
      </c>
      <c r="ZS129" s="153" t="n">
        <f aca="false">ZS82*0.6</f>
        <v>0</v>
      </c>
      <c r="ZT129" s="153" t="n">
        <f aca="false">ZT82*0.6</f>
        <v>0</v>
      </c>
      <c r="ZU129" s="153" t="n">
        <f aca="false">ZU82*0.6</f>
        <v>0</v>
      </c>
      <c r="ZV129" s="153" t="n">
        <f aca="false">ZV82*0.6</f>
        <v>0</v>
      </c>
      <c r="ZW129" s="153" t="n">
        <f aca="false">ZW82*0.6</f>
        <v>0</v>
      </c>
      <c r="ZX129" s="153" t="n">
        <f aca="false">ZX82*0.6</f>
        <v>0</v>
      </c>
      <c r="ZY129" s="153" t="n">
        <f aca="false">ZY82*0.6</f>
        <v>0</v>
      </c>
      <c r="ZZ129" s="153" t="n">
        <f aca="false">ZZ82*0.6</f>
        <v>0</v>
      </c>
      <c r="AAA129" s="153" t="n">
        <f aca="false">AAA82*0.6</f>
        <v>0</v>
      </c>
      <c r="AAB129" s="153" t="n">
        <f aca="false">SUM(ZP129:AAA129)</f>
        <v>0</v>
      </c>
      <c r="AAC129" s="153" t="s">
        <v>87</v>
      </c>
      <c r="AAD129" s="153" t="s">
        <v>141</v>
      </c>
      <c r="AAE129" s="153" t="n">
        <f aca="false">SUM(AAF129:AAQ129)</f>
        <v>0</v>
      </c>
      <c r="AAF129" s="153" t="n">
        <f aca="false">AAF82*0.6</f>
        <v>0</v>
      </c>
      <c r="AAG129" s="153" t="n">
        <f aca="false">AAG82*0.6</f>
        <v>0</v>
      </c>
      <c r="AAH129" s="153" t="n">
        <f aca="false">AAH82*0.6</f>
        <v>0</v>
      </c>
      <c r="AAI129" s="153" t="n">
        <f aca="false">AAI82*0.6</f>
        <v>0</v>
      </c>
      <c r="AAJ129" s="153" t="n">
        <f aca="false">AAJ82*0.6</f>
        <v>0</v>
      </c>
      <c r="AAK129" s="153" t="n">
        <f aca="false">AAK82*0.6</f>
        <v>0</v>
      </c>
      <c r="AAL129" s="153" t="n">
        <f aca="false">AAL82*0.6</f>
        <v>0</v>
      </c>
      <c r="AAM129" s="153" t="n">
        <f aca="false">AAM82*0.6</f>
        <v>0</v>
      </c>
      <c r="AAN129" s="153" t="n">
        <f aca="false">AAN82*0.6</f>
        <v>0</v>
      </c>
      <c r="AAO129" s="153" t="n">
        <f aca="false">AAO82*0.6</f>
        <v>0</v>
      </c>
      <c r="AAP129" s="153" t="n">
        <f aca="false">AAP82*0.6</f>
        <v>0</v>
      </c>
      <c r="AAQ129" s="153" t="n">
        <f aca="false">AAQ82*0.6</f>
        <v>0</v>
      </c>
      <c r="AAR129" s="153" t="n">
        <f aca="false">SUM(AAF129:AAQ129)</f>
        <v>0</v>
      </c>
      <c r="AAS129" s="153" t="s">
        <v>87</v>
      </c>
      <c r="AAT129" s="153" t="s">
        <v>141</v>
      </c>
      <c r="AAU129" s="153" t="n">
        <f aca="false">SUM(AAV129:ABG129)</f>
        <v>0</v>
      </c>
      <c r="AAV129" s="153" t="n">
        <f aca="false">AAV82*0.6</f>
        <v>0</v>
      </c>
      <c r="AAW129" s="153" t="n">
        <f aca="false">AAW82*0.6</f>
        <v>0</v>
      </c>
      <c r="AAX129" s="153" t="n">
        <f aca="false">AAX82*0.6</f>
        <v>0</v>
      </c>
      <c r="AAY129" s="153" t="n">
        <f aca="false">AAY82*0.6</f>
        <v>0</v>
      </c>
      <c r="AAZ129" s="153" t="n">
        <f aca="false">AAZ82*0.6</f>
        <v>0</v>
      </c>
      <c r="ABA129" s="153" t="n">
        <f aca="false">ABA82*0.6</f>
        <v>0</v>
      </c>
      <c r="ABB129" s="153" t="n">
        <f aca="false">ABB82*0.6</f>
        <v>0</v>
      </c>
      <c r="ABC129" s="153" t="n">
        <f aca="false">ABC82*0.6</f>
        <v>0</v>
      </c>
      <c r="ABD129" s="153" t="n">
        <f aca="false">ABD82*0.6</f>
        <v>0</v>
      </c>
      <c r="ABE129" s="153" t="n">
        <f aca="false">ABE82*0.6</f>
        <v>0</v>
      </c>
      <c r="ABF129" s="153" t="n">
        <f aca="false">ABF82*0.6</f>
        <v>0</v>
      </c>
      <c r="ABG129" s="153" t="n">
        <f aca="false">ABG82*0.6</f>
        <v>0</v>
      </c>
      <c r="ABH129" s="153" t="n">
        <f aca="false">SUM(AAV129:ABG129)</f>
        <v>0</v>
      </c>
      <c r="ABI129" s="153" t="s">
        <v>87</v>
      </c>
      <c r="ABJ129" s="153" t="s">
        <v>141</v>
      </c>
      <c r="ABK129" s="153" t="n">
        <f aca="false">SUM(ABL129:ABW129)</f>
        <v>0</v>
      </c>
      <c r="ABL129" s="153" t="n">
        <f aca="false">ABL82*0.6</f>
        <v>0</v>
      </c>
      <c r="ABM129" s="153" t="n">
        <f aca="false">ABM82*0.6</f>
        <v>0</v>
      </c>
      <c r="ABN129" s="153" t="n">
        <f aca="false">ABN82*0.6</f>
        <v>0</v>
      </c>
      <c r="ABO129" s="153" t="n">
        <f aca="false">ABO82*0.6</f>
        <v>0</v>
      </c>
      <c r="ABP129" s="153" t="n">
        <f aca="false">ABP82*0.6</f>
        <v>0</v>
      </c>
      <c r="ABQ129" s="153" t="n">
        <f aca="false">ABQ82*0.6</f>
        <v>0</v>
      </c>
      <c r="ABR129" s="153" t="n">
        <f aca="false">ABR82*0.6</f>
        <v>0</v>
      </c>
      <c r="ABS129" s="153" t="n">
        <f aca="false">ABS82*0.6</f>
        <v>0</v>
      </c>
      <c r="ABT129" s="153" t="n">
        <f aca="false">ABT82*0.6</f>
        <v>0</v>
      </c>
      <c r="ABU129" s="153" t="n">
        <f aca="false">ABU82*0.6</f>
        <v>0</v>
      </c>
      <c r="ABV129" s="153" t="n">
        <f aca="false">ABV82*0.6</f>
        <v>0</v>
      </c>
      <c r="ABW129" s="153" t="n">
        <f aca="false">ABW82*0.6</f>
        <v>0</v>
      </c>
      <c r="ABX129" s="153" t="n">
        <f aca="false">SUM(ABL129:ABW129)</f>
        <v>0</v>
      </c>
      <c r="ABY129" s="153" t="s">
        <v>87</v>
      </c>
      <c r="ABZ129" s="153" t="s">
        <v>141</v>
      </c>
      <c r="ACA129" s="153" t="n">
        <f aca="false">SUM(ACB129:ACM129)</f>
        <v>0</v>
      </c>
      <c r="ACB129" s="153" t="n">
        <f aca="false">ACB82*0.6</f>
        <v>0</v>
      </c>
      <c r="ACC129" s="153" t="n">
        <f aca="false">ACC82*0.6</f>
        <v>0</v>
      </c>
      <c r="ACD129" s="153" t="n">
        <f aca="false">ACD82*0.6</f>
        <v>0</v>
      </c>
      <c r="ACE129" s="153" t="n">
        <f aca="false">ACE82*0.6</f>
        <v>0</v>
      </c>
      <c r="ACF129" s="153" t="n">
        <f aca="false">ACF82*0.6</f>
        <v>0</v>
      </c>
      <c r="ACG129" s="153" t="n">
        <f aca="false">ACG82*0.6</f>
        <v>0</v>
      </c>
      <c r="ACH129" s="153" t="n">
        <f aca="false">ACH82*0.6</f>
        <v>0</v>
      </c>
      <c r="ACI129" s="153" t="n">
        <f aca="false">ACI82*0.6</f>
        <v>0</v>
      </c>
      <c r="ACJ129" s="153" t="n">
        <f aca="false">ACJ82*0.6</f>
        <v>0</v>
      </c>
      <c r="ACK129" s="153" t="n">
        <f aca="false">ACK82*0.6</f>
        <v>0</v>
      </c>
      <c r="ACL129" s="153" t="n">
        <f aca="false">ACL82*0.6</f>
        <v>0</v>
      </c>
      <c r="ACM129" s="153" t="n">
        <f aca="false">ACM82*0.6</f>
        <v>0</v>
      </c>
      <c r="ACN129" s="153" t="n">
        <f aca="false">SUM(ACB129:ACM129)</f>
        <v>0</v>
      </c>
      <c r="ACO129" s="153" t="s">
        <v>87</v>
      </c>
      <c r="ACP129" s="153" t="s">
        <v>141</v>
      </c>
      <c r="ACQ129" s="153" t="n">
        <f aca="false">SUM(ACR129:ADC129)</f>
        <v>0</v>
      </c>
      <c r="ACR129" s="153" t="n">
        <f aca="false">ACR82*0.6</f>
        <v>0</v>
      </c>
      <c r="ACS129" s="153" t="n">
        <f aca="false">ACS82*0.6</f>
        <v>0</v>
      </c>
      <c r="ACT129" s="153" t="n">
        <f aca="false">ACT82*0.6</f>
        <v>0</v>
      </c>
      <c r="ACU129" s="153" t="n">
        <f aca="false">ACU82*0.6</f>
        <v>0</v>
      </c>
      <c r="ACV129" s="153" t="n">
        <f aca="false">ACV82*0.6</f>
        <v>0</v>
      </c>
      <c r="ACW129" s="153" t="n">
        <f aca="false">ACW82*0.6</f>
        <v>0</v>
      </c>
      <c r="ACX129" s="153" t="n">
        <f aca="false">ACX82*0.6</f>
        <v>0</v>
      </c>
      <c r="ACY129" s="153" t="n">
        <f aca="false">ACY82*0.6</f>
        <v>0</v>
      </c>
      <c r="ACZ129" s="153" t="n">
        <f aca="false">ACZ82*0.6</f>
        <v>0</v>
      </c>
      <c r="ADA129" s="153" t="n">
        <f aca="false">ADA82*0.6</f>
        <v>0</v>
      </c>
      <c r="ADB129" s="153" t="n">
        <f aca="false">ADB82*0.6</f>
        <v>0</v>
      </c>
      <c r="ADC129" s="153" t="n">
        <f aca="false">ADC82*0.6</f>
        <v>0</v>
      </c>
      <c r="ADD129" s="153" t="n">
        <f aca="false">SUM(ACR129:ADC129)</f>
        <v>0</v>
      </c>
      <c r="ADE129" s="153" t="s">
        <v>87</v>
      </c>
      <c r="ADF129" s="153" t="s">
        <v>141</v>
      </c>
      <c r="ADG129" s="153" t="n">
        <f aca="false">SUM(ADH129:ADS129)</f>
        <v>0</v>
      </c>
      <c r="ADH129" s="153" t="n">
        <f aca="false">ADH82*0.6</f>
        <v>0</v>
      </c>
      <c r="ADI129" s="153" t="n">
        <f aca="false">ADI82*0.6</f>
        <v>0</v>
      </c>
      <c r="ADJ129" s="153" t="n">
        <f aca="false">ADJ82*0.6</f>
        <v>0</v>
      </c>
      <c r="ADK129" s="153" t="n">
        <f aca="false">ADK82*0.6</f>
        <v>0</v>
      </c>
      <c r="ADL129" s="153" t="n">
        <f aca="false">ADL82*0.6</f>
        <v>0</v>
      </c>
      <c r="ADM129" s="153" t="n">
        <f aca="false">ADM82*0.6</f>
        <v>0</v>
      </c>
      <c r="ADN129" s="153" t="n">
        <f aca="false">ADN82*0.6</f>
        <v>0</v>
      </c>
      <c r="ADO129" s="153" t="n">
        <f aca="false">ADO82*0.6</f>
        <v>0</v>
      </c>
      <c r="ADP129" s="153" t="n">
        <f aca="false">ADP82*0.6</f>
        <v>0</v>
      </c>
      <c r="ADQ129" s="153" t="n">
        <f aca="false">ADQ82*0.6</f>
        <v>0</v>
      </c>
      <c r="ADR129" s="153" t="n">
        <f aca="false">ADR82*0.6</f>
        <v>0</v>
      </c>
      <c r="ADS129" s="153" t="n">
        <f aca="false">ADS82*0.6</f>
        <v>0</v>
      </c>
      <c r="ADT129" s="153" t="n">
        <f aca="false">SUM(ADH129:ADS129)</f>
        <v>0</v>
      </c>
      <c r="ADU129" s="153" t="s">
        <v>87</v>
      </c>
      <c r="ADV129" s="153" t="s">
        <v>141</v>
      </c>
      <c r="ADW129" s="153" t="n">
        <f aca="false">SUM(ADX129:AEI129)</f>
        <v>0</v>
      </c>
      <c r="ADX129" s="153" t="n">
        <f aca="false">ADX82*0.6</f>
        <v>0</v>
      </c>
      <c r="ADY129" s="153" t="n">
        <f aca="false">ADY82*0.6</f>
        <v>0</v>
      </c>
      <c r="ADZ129" s="153" t="n">
        <f aca="false">ADZ82*0.6</f>
        <v>0</v>
      </c>
      <c r="AEA129" s="153" t="n">
        <f aca="false">AEA82*0.6</f>
        <v>0</v>
      </c>
      <c r="AEB129" s="153" t="n">
        <f aca="false">AEB82*0.6</f>
        <v>0</v>
      </c>
      <c r="AEC129" s="153" t="n">
        <f aca="false">AEC82*0.6</f>
        <v>0</v>
      </c>
      <c r="AED129" s="153" t="n">
        <f aca="false">AED82*0.6</f>
        <v>0</v>
      </c>
      <c r="AEE129" s="153" t="n">
        <f aca="false">AEE82*0.6</f>
        <v>0</v>
      </c>
      <c r="AEF129" s="153" t="n">
        <f aca="false">AEF82*0.6</f>
        <v>0</v>
      </c>
      <c r="AEG129" s="153" t="n">
        <f aca="false">AEG82*0.6</f>
        <v>0</v>
      </c>
      <c r="AEH129" s="153" t="n">
        <f aca="false">AEH82*0.6</f>
        <v>0</v>
      </c>
      <c r="AEI129" s="153" t="n">
        <f aca="false">AEI82*0.6</f>
        <v>0</v>
      </c>
      <c r="AEJ129" s="153" t="n">
        <f aca="false">SUM(ADX129:AEI129)</f>
        <v>0</v>
      </c>
      <c r="AEK129" s="153" t="s">
        <v>87</v>
      </c>
      <c r="AEL129" s="153" t="s">
        <v>141</v>
      </c>
      <c r="AEM129" s="153" t="n">
        <f aca="false">SUM(AEN129:AEY129)</f>
        <v>0</v>
      </c>
      <c r="AEN129" s="153" t="n">
        <f aca="false">AEN82*0.6</f>
        <v>0</v>
      </c>
      <c r="AEO129" s="153" t="n">
        <f aca="false">AEO82*0.6</f>
        <v>0</v>
      </c>
      <c r="AEP129" s="153" t="n">
        <f aca="false">AEP82*0.6</f>
        <v>0</v>
      </c>
      <c r="AEQ129" s="153" t="n">
        <f aca="false">AEQ82*0.6</f>
        <v>0</v>
      </c>
      <c r="AER129" s="153" t="n">
        <f aca="false">AER82*0.6</f>
        <v>0</v>
      </c>
      <c r="AES129" s="153" t="n">
        <f aca="false">AES82*0.6</f>
        <v>0</v>
      </c>
      <c r="AET129" s="153" t="n">
        <f aca="false">AET82*0.6</f>
        <v>0</v>
      </c>
      <c r="AEU129" s="153" t="n">
        <f aca="false">AEU82*0.6</f>
        <v>0</v>
      </c>
      <c r="AEV129" s="153" t="n">
        <f aca="false">AEV82*0.6</f>
        <v>0</v>
      </c>
      <c r="AEW129" s="153" t="n">
        <f aca="false">AEW82*0.6</f>
        <v>0</v>
      </c>
      <c r="AEX129" s="153" t="n">
        <f aca="false">AEX82*0.6</f>
        <v>0</v>
      </c>
      <c r="AEY129" s="153" t="n">
        <f aca="false">AEY82*0.6</f>
        <v>0</v>
      </c>
      <c r="AEZ129" s="153" t="n">
        <f aca="false">SUM(AEN129:AEY129)</f>
        <v>0</v>
      </c>
      <c r="AFA129" s="153" t="s">
        <v>87</v>
      </c>
      <c r="AFB129" s="153" t="s">
        <v>141</v>
      </c>
      <c r="AFC129" s="153" t="n">
        <f aca="false">SUM(AFD129:AFO129)</f>
        <v>0</v>
      </c>
      <c r="AFD129" s="153" t="n">
        <f aca="false">AFD82*0.6</f>
        <v>0</v>
      </c>
      <c r="AFE129" s="153" t="n">
        <f aca="false">AFE82*0.6</f>
        <v>0</v>
      </c>
      <c r="AFF129" s="153" t="n">
        <f aca="false">AFF82*0.6</f>
        <v>0</v>
      </c>
      <c r="AFG129" s="153" t="n">
        <f aca="false">AFG82*0.6</f>
        <v>0</v>
      </c>
      <c r="AFH129" s="153" t="n">
        <f aca="false">AFH82*0.6</f>
        <v>0</v>
      </c>
      <c r="AFI129" s="153" t="n">
        <f aca="false">AFI82*0.6</f>
        <v>0</v>
      </c>
      <c r="AFJ129" s="153" t="n">
        <f aca="false">AFJ82*0.6</f>
        <v>0</v>
      </c>
      <c r="AFK129" s="153" t="n">
        <f aca="false">AFK82*0.6</f>
        <v>0</v>
      </c>
      <c r="AFL129" s="153" t="n">
        <f aca="false">AFL82*0.6</f>
        <v>0</v>
      </c>
      <c r="AFM129" s="153" t="n">
        <f aca="false">AFM82*0.6</f>
        <v>0</v>
      </c>
      <c r="AFN129" s="153" t="n">
        <f aca="false">AFN82*0.6</f>
        <v>0</v>
      </c>
      <c r="AFO129" s="153" t="n">
        <f aca="false">AFO82*0.6</f>
        <v>0</v>
      </c>
      <c r="AFP129" s="153" t="n">
        <f aca="false">SUM(AFD129:AFO129)</f>
        <v>0</v>
      </c>
      <c r="AFQ129" s="153" t="s">
        <v>87</v>
      </c>
      <c r="AFR129" s="153" t="s">
        <v>141</v>
      </c>
      <c r="AFS129" s="153" t="n">
        <f aca="false">SUM(AFT129:AGE129)</f>
        <v>0</v>
      </c>
      <c r="AFT129" s="153" t="n">
        <f aca="false">AFT82*0.6</f>
        <v>0</v>
      </c>
      <c r="AFU129" s="153" t="n">
        <f aca="false">AFU82*0.6</f>
        <v>0</v>
      </c>
      <c r="AFV129" s="153" t="n">
        <f aca="false">AFV82*0.6</f>
        <v>0</v>
      </c>
      <c r="AFW129" s="153" t="n">
        <f aca="false">AFW82*0.6</f>
        <v>0</v>
      </c>
      <c r="AFX129" s="153" t="n">
        <f aca="false">AFX82*0.6</f>
        <v>0</v>
      </c>
      <c r="AFY129" s="153" t="n">
        <f aca="false">AFY82*0.6</f>
        <v>0</v>
      </c>
      <c r="AFZ129" s="153" t="n">
        <f aca="false">AFZ82*0.6</f>
        <v>0</v>
      </c>
      <c r="AGA129" s="153" t="n">
        <f aca="false">AGA82*0.6</f>
        <v>0</v>
      </c>
      <c r="AGB129" s="153" t="n">
        <f aca="false">AGB82*0.6</f>
        <v>0</v>
      </c>
      <c r="AGC129" s="153" t="n">
        <f aca="false">AGC82*0.6</f>
        <v>0</v>
      </c>
      <c r="AGD129" s="153" t="n">
        <f aca="false">AGD82*0.6</f>
        <v>0</v>
      </c>
      <c r="AGE129" s="153" t="n">
        <f aca="false">AGE82*0.6</f>
        <v>0</v>
      </c>
      <c r="AGF129" s="153" t="n">
        <f aca="false">SUM(AFT129:AGE129)</f>
        <v>0</v>
      </c>
      <c r="AGG129" s="153" t="s">
        <v>87</v>
      </c>
      <c r="AGH129" s="153" t="s">
        <v>141</v>
      </c>
      <c r="AGI129" s="153" t="n">
        <f aca="false">SUM(AGJ129:AGU129)</f>
        <v>0</v>
      </c>
      <c r="AGJ129" s="153" t="n">
        <f aca="false">AGJ82*0.6</f>
        <v>0</v>
      </c>
      <c r="AGK129" s="153" t="n">
        <f aca="false">AGK82*0.6</f>
        <v>0</v>
      </c>
      <c r="AGL129" s="153" t="n">
        <f aca="false">AGL82*0.6</f>
        <v>0</v>
      </c>
      <c r="AGM129" s="153" t="n">
        <f aca="false">AGM82*0.6</f>
        <v>0</v>
      </c>
      <c r="AGN129" s="153" t="n">
        <f aca="false">AGN82*0.6</f>
        <v>0</v>
      </c>
      <c r="AGO129" s="153" t="n">
        <f aca="false">AGO82*0.6</f>
        <v>0</v>
      </c>
      <c r="AGP129" s="153" t="n">
        <f aca="false">AGP82*0.6</f>
        <v>0</v>
      </c>
      <c r="AGQ129" s="153" t="n">
        <f aca="false">AGQ82*0.6</f>
        <v>0</v>
      </c>
      <c r="AGR129" s="153" t="n">
        <f aca="false">AGR82*0.6</f>
        <v>0</v>
      </c>
      <c r="AGS129" s="153" t="n">
        <f aca="false">AGS82*0.6</f>
        <v>0</v>
      </c>
      <c r="AGT129" s="153" t="n">
        <f aca="false">AGT82*0.6</f>
        <v>0</v>
      </c>
      <c r="AGU129" s="153" t="n">
        <f aca="false">AGU82*0.6</f>
        <v>0</v>
      </c>
      <c r="AGV129" s="153" t="n">
        <f aca="false">SUM(AGJ129:AGU129)</f>
        <v>0</v>
      </c>
      <c r="AGW129" s="153" t="s">
        <v>87</v>
      </c>
      <c r="AGX129" s="153" t="s">
        <v>141</v>
      </c>
      <c r="AGY129" s="153" t="n">
        <f aca="false">SUM(AGZ129:AHK129)</f>
        <v>0</v>
      </c>
      <c r="AGZ129" s="153" t="n">
        <f aca="false">AGZ82*0.6</f>
        <v>0</v>
      </c>
      <c r="AHA129" s="153" t="n">
        <f aca="false">AHA82*0.6</f>
        <v>0</v>
      </c>
      <c r="AHB129" s="153" t="n">
        <f aca="false">AHB82*0.6</f>
        <v>0</v>
      </c>
      <c r="AHC129" s="153" t="n">
        <f aca="false">AHC82*0.6</f>
        <v>0</v>
      </c>
      <c r="AHD129" s="153" t="n">
        <f aca="false">AHD82*0.6</f>
        <v>0</v>
      </c>
      <c r="AHE129" s="153" t="n">
        <f aca="false">AHE82*0.6</f>
        <v>0</v>
      </c>
      <c r="AHF129" s="153" t="n">
        <f aca="false">AHF82*0.6</f>
        <v>0</v>
      </c>
      <c r="AHG129" s="153" t="n">
        <f aca="false">AHG82*0.6</f>
        <v>0</v>
      </c>
      <c r="AHH129" s="153" t="n">
        <f aca="false">AHH82*0.6</f>
        <v>0</v>
      </c>
      <c r="AHI129" s="153" t="n">
        <f aca="false">AHI82*0.6</f>
        <v>0</v>
      </c>
      <c r="AHJ129" s="153" t="n">
        <f aca="false">AHJ82*0.6</f>
        <v>0</v>
      </c>
      <c r="AHK129" s="153" t="n">
        <f aca="false">AHK82*0.6</f>
        <v>0</v>
      </c>
      <c r="AHL129" s="153" t="n">
        <f aca="false">SUM(AGZ129:AHK129)</f>
        <v>0</v>
      </c>
      <c r="AHM129" s="153" t="s">
        <v>87</v>
      </c>
      <c r="AHN129" s="153" t="s">
        <v>141</v>
      </c>
      <c r="AHO129" s="153" t="n">
        <f aca="false">SUM(AHP129:AIA129)</f>
        <v>0</v>
      </c>
      <c r="AHP129" s="153" t="n">
        <f aca="false">AHP82*0.6</f>
        <v>0</v>
      </c>
      <c r="AHQ129" s="153" t="n">
        <f aca="false">AHQ82*0.6</f>
        <v>0</v>
      </c>
      <c r="AHR129" s="153" t="n">
        <f aca="false">AHR82*0.6</f>
        <v>0</v>
      </c>
      <c r="AHS129" s="153" t="n">
        <f aca="false">AHS82*0.6</f>
        <v>0</v>
      </c>
      <c r="AHT129" s="153" t="n">
        <f aca="false">AHT82*0.6</f>
        <v>0</v>
      </c>
      <c r="AHU129" s="153" t="n">
        <f aca="false">AHU82*0.6</f>
        <v>0</v>
      </c>
      <c r="AHV129" s="153" t="n">
        <f aca="false">AHV82*0.6</f>
        <v>0</v>
      </c>
      <c r="AHW129" s="153" t="n">
        <f aca="false">AHW82*0.6</f>
        <v>0</v>
      </c>
      <c r="AHX129" s="153" t="n">
        <f aca="false">AHX82*0.6</f>
        <v>0</v>
      </c>
      <c r="AHY129" s="153" t="n">
        <f aca="false">AHY82*0.6</f>
        <v>0</v>
      </c>
      <c r="AHZ129" s="153" t="n">
        <f aca="false">AHZ82*0.6</f>
        <v>0</v>
      </c>
      <c r="AIA129" s="153" t="n">
        <f aca="false">AIA82*0.6</f>
        <v>0</v>
      </c>
      <c r="AIB129" s="153" t="n">
        <f aca="false">SUM(AHP129:AIA129)</f>
        <v>0</v>
      </c>
      <c r="AIC129" s="153" t="s">
        <v>87</v>
      </c>
      <c r="AID129" s="153" t="s">
        <v>141</v>
      </c>
      <c r="AIE129" s="153" t="n">
        <f aca="false">SUM(AIF129:AIQ129)</f>
        <v>0</v>
      </c>
      <c r="AIF129" s="153" t="n">
        <f aca="false">AIF82*0.6</f>
        <v>0</v>
      </c>
      <c r="AIG129" s="153" t="n">
        <f aca="false">AIG82*0.6</f>
        <v>0</v>
      </c>
      <c r="AIH129" s="153" t="n">
        <f aca="false">AIH82*0.6</f>
        <v>0</v>
      </c>
      <c r="AII129" s="153" t="n">
        <f aca="false">AII82*0.6</f>
        <v>0</v>
      </c>
      <c r="AIJ129" s="153" t="n">
        <f aca="false">AIJ82*0.6</f>
        <v>0</v>
      </c>
      <c r="AIK129" s="153" t="n">
        <f aca="false">AIK82*0.6</f>
        <v>0</v>
      </c>
      <c r="AIL129" s="153" t="n">
        <f aca="false">AIL82*0.6</f>
        <v>0</v>
      </c>
      <c r="AIM129" s="153" t="n">
        <f aca="false">AIM82*0.6</f>
        <v>0</v>
      </c>
      <c r="AIN129" s="153" t="n">
        <f aca="false">AIN82*0.6</f>
        <v>0</v>
      </c>
      <c r="AIO129" s="153" t="n">
        <f aca="false">AIO82*0.6</f>
        <v>0</v>
      </c>
      <c r="AIP129" s="153" t="n">
        <f aca="false">AIP82*0.6</f>
        <v>0</v>
      </c>
      <c r="AIQ129" s="153" t="n">
        <f aca="false">AIQ82*0.6</f>
        <v>0</v>
      </c>
      <c r="AIR129" s="153" t="n">
        <f aca="false">SUM(AIF129:AIQ129)</f>
        <v>0</v>
      </c>
      <c r="AIS129" s="153" t="s">
        <v>87</v>
      </c>
      <c r="AIT129" s="153" t="s">
        <v>141</v>
      </c>
      <c r="AIU129" s="153" t="n">
        <f aca="false">SUM(AIV129:AJG129)</f>
        <v>0</v>
      </c>
      <c r="AIV129" s="153" t="n">
        <f aca="false">AIV82*0.6</f>
        <v>0</v>
      </c>
      <c r="AIW129" s="153" t="n">
        <f aca="false">AIW82*0.6</f>
        <v>0</v>
      </c>
      <c r="AIX129" s="153" t="n">
        <f aca="false">AIX82*0.6</f>
        <v>0</v>
      </c>
      <c r="AIY129" s="153" t="n">
        <f aca="false">AIY82*0.6</f>
        <v>0</v>
      </c>
      <c r="AIZ129" s="153" t="n">
        <f aca="false">AIZ82*0.6</f>
        <v>0</v>
      </c>
      <c r="AJA129" s="153" t="n">
        <f aca="false">AJA82*0.6</f>
        <v>0</v>
      </c>
      <c r="AJB129" s="153" t="n">
        <f aca="false">AJB82*0.6</f>
        <v>0</v>
      </c>
      <c r="AJC129" s="153" t="n">
        <f aca="false">AJC82*0.6</f>
        <v>0</v>
      </c>
      <c r="AJD129" s="153" t="n">
        <f aca="false">AJD82*0.6</f>
        <v>0</v>
      </c>
      <c r="AJE129" s="153" t="n">
        <f aca="false">AJE82*0.6</f>
        <v>0</v>
      </c>
      <c r="AJF129" s="153" t="n">
        <f aca="false">AJF82*0.6</f>
        <v>0</v>
      </c>
      <c r="AJG129" s="153" t="n">
        <f aca="false">AJG82*0.6</f>
        <v>0</v>
      </c>
      <c r="AJH129" s="153" t="n">
        <f aca="false">SUM(AIV129:AJG129)</f>
        <v>0</v>
      </c>
      <c r="AJI129" s="153" t="s">
        <v>87</v>
      </c>
      <c r="AJJ129" s="153" t="s">
        <v>141</v>
      </c>
      <c r="AJK129" s="153" t="n">
        <f aca="false">SUM(AJL129:AJW129)</f>
        <v>0</v>
      </c>
      <c r="AJL129" s="153" t="n">
        <f aca="false">AJL82*0.6</f>
        <v>0</v>
      </c>
      <c r="AJM129" s="153" t="n">
        <f aca="false">AJM82*0.6</f>
        <v>0</v>
      </c>
      <c r="AJN129" s="153" t="n">
        <f aca="false">AJN82*0.6</f>
        <v>0</v>
      </c>
      <c r="AJO129" s="153" t="n">
        <f aca="false">AJO82*0.6</f>
        <v>0</v>
      </c>
      <c r="AJP129" s="153" t="n">
        <f aca="false">AJP82*0.6</f>
        <v>0</v>
      </c>
      <c r="AJQ129" s="153" t="n">
        <f aca="false">AJQ82*0.6</f>
        <v>0</v>
      </c>
      <c r="AJR129" s="153" t="n">
        <f aca="false">AJR82*0.6</f>
        <v>0</v>
      </c>
      <c r="AJS129" s="153" t="n">
        <f aca="false">AJS82*0.6</f>
        <v>0</v>
      </c>
      <c r="AJT129" s="153" t="n">
        <f aca="false">AJT82*0.6</f>
        <v>0</v>
      </c>
      <c r="AJU129" s="153" t="n">
        <f aca="false">AJU82*0.6</f>
        <v>0</v>
      </c>
      <c r="AJV129" s="153" t="n">
        <f aca="false">AJV82*0.6</f>
        <v>0</v>
      </c>
      <c r="AJW129" s="153" t="n">
        <f aca="false">AJW82*0.6</f>
        <v>0</v>
      </c>
      <c r="AJX129" s="153" t="n">
        <f aca="false">SUM(AJL129:AJW129)</f>
        <v>0</v>
      </c>
      <c r="AJY129" s="153" t="s">
        <v>87</v>
      </c>
      <c r="AJZ129" s="153" t="s">
        <v>141</v>
      </c>
      <c r="AKA129" s="153" t="n">
        <f aca="false">SUM(AKB129:AKM129)</f>
        <v>0</v>
      </c>
      <c r="AKB129" s="153" t="n">
        <f aca="false">AKB82*0.6</f>
        <v>0</v>
      </c>
      <c r="AKC129" s="153" t="n">
        <f aca="false">AKC82*0.6</f>
        <v>0</v>
      </c>
      <c r="AKD129" s="153" t="n">
        <f aca="false">AKD82*0.6</f>
        <v>0</v>
      </c>
      <c r="AKE129" s="153" t="n">
        <f aca="false">AKE82*0.6</f>
        <v>0</v>
      </c>
      <c r="AKF129" s="153" t="n">
        <f aca="false">AKF82*0.6</f>
        <v>0</v>
      </c>
      <c r="AKG129" s="153" t="n">
        <f aca="false">AKG82*0.6</f>
        <v>0</v>
      </c>
      <c r="AKH129" s="153" t="n">
        <f aca="false">AKH82*0.6</f>
        <v>0</v>
      </c>
      <c r="AKI129" s="153" t="n">
        <f aca="false">AKI82*0.6</f>
        <v>0</v>
      </c>
      <c r="AKJ129" s="153" t="n">
        <f aca="false">AKJ82*0.6</f>
        <v>0</v>
      </c>
      <c r="AKK129" s="153" t="n">
        <f aca="false">AKK82*0.6</f>
        <v>0</v>
      </c>
      <c r="AKL129" s="153" t="n">
        <f aca="false">AKL82*0.6</f>
        <v>0</v>
      </c>
      <c r="AKM129" s="153" t="n">
        <f aca="false">AKM82*0.6</f>
        <v>0</v>
      </c>
      <c r="AKN129" s="153" t="n">
        <f aca="false">SUM(AKB129:AKM129)</f>
        <v>0</v>
      </c>
      <c r="AKO129" s="153" t="s">
        <v>87</v>
      </c>
      <c r="AKP129" s="153" t="s">
        <v>141</v>
      </c>
      <c r="AKQ129" s="153" t="n">
        <f aca="false">SUM(AKR129:ALC129)</f>
        <v>0</v>
      </c>
      <c r="AKR129" s="153" t="n">
        <f aca="false">AKR82*0.6</f>
        <v>0</v>
      </c>
      <c r="AKS129" s="153" t="n">
        <f aca="false">AKS82*0.6</f>
        <v>0</v>
      </c>
      <c r="AKT129" s="153" t="n">
        <f aca="false">AKT82*0.6</f>
        <v>0</v>
      </c>
      <c r="AKU129" s="153" t="n">
        <f aca="false">AKU82*0.6</f>
        <v>0</v>
      </c>
      <c r="AKV129" s="153" t="n">
        <f aca="false">AKV82*0.6</f>
        <v>0</v>
      </c>
      <c r="AKW129" s="153" t="n">
        <f aca="false">AKW82*0.6</f>
        <v>0</v>
      </c>
      <c r="AKX129" s="153" t="n">
        <f aca="false">AKX82*0.6</f>
        <v>0</v>
      </c>
      <c r="AKY129" s="153" t="n">
        <f aca="false">AKY82*0.6</f>
        <v>0</v>
      </c>
      <c r="AKZ129" s="153" t="n">
        <f aca="false">AKZ82*0.6</f>
        <v>0</v>
      </c>
      <c r="ALA129" s="153" t="n">
        <f aca="false">ALA82*0.6</f>
        <v>0</v>
      </c>
      <c r="ALB129" s="153" t="n">
        <f aca="false">ALB82*0.6</f>
        <v>0</v>
      </c>
      <c r="ALC129" s="153" t="n">
        <f aca="false">ALC82*0.6</f>
        <v>0</v>
      </c>
      <c r="ALD129" s="153" t="n">
        <f aca="false">SUM(AKR129:ALC129)</f>
        <v>0</v>
      </c>
      <c r="ALE129" s="153" t="s">
        <v>87</v>
      </c>
      <c r="ALF129" s="153" t="s">
        <v>141</v>
      </c>
      <c r="ALG129" s="153" t="n">
        <f aca="false">SUM(ALH129:ALS129)</f>
        <v>0</v>
      </c>
      <c r="ALH129" s="153" t="n">
        <f aca="false">ALH82*0.6</f>
        <v>0</v>
      </c>
      <c r="ALI129" s="153" t="n">
        <f aca="false">ALI82*0.6</f>
        <v>0</v>
      </c>
      <c r="ALJ129" s="153" t="n">
        <f aca="false">ALJ82*0.6</f>
        <v>0</v>
      </c>
      <c r="ALK129" s="153" t="n">
        <f aca="false">ALK82*0.6</f>
        <v>0</v>
      </c>
      <c r="ALL129" s="153" t="n">
        <f aca="false">ALL82*0.6</f>
        <v>0</v>
      </c>
      <c r="ALM129" s="153" t="n">
        <f aca="false">ALM82*0.6</f>
        <v>0</v>
      </c>
      <c r="ALN129" s="153" t="n">
        <f aca="false">ALN82*0.6</f>
        <v>0</v>
      </c>
      <c r="ALO129" s="153" t="n">
        <f aca="false">ALO82*0.6</f>
        <v>0</v>
      </c>
      <c r="ALP129" s="153" t="n">
        <f aca="false">ALP82*0.6</f>
        <v>0</v>
      </c>
      <c r="ALQ129" s="153" t="n">
        <f aca="false">ALQ82*0.6</f>
        <v>0</v>
      </c>
      <c r="ALR129" s="153" t="n">
        <f aca="false">ALR82*0.6</f>
        <v>0</v>
      </c>
      <c r="ALS129" s="153" t="n">
        <f aca="false">ALS82*0.6</f>
        <v>0</v>
      </c>
      <c r="ALT129" s="153" t="n">
        <f aca="false">SUM(ALH129:ALS129)</f>
        <v>0</v>
      </c>
      <c r="ALU129" s="153" t="s">
        <v>87</v>
      </c>
      <c r="ALV129" s="153" t="s">
        <v>141</v>
      </c>
      <c r="ALW129" s="153" t="n">
        <f aca="false">SUM(ALX129:AMI129)</f>
        <v>0</v>
      </c>
      <c r="ALX129" s="153" t="n">
        <f aca="false">ALX82*0.6</f>
        <v>0</v>
      </c>
      <c r="ALY129" s="153" t="n">
        <f aca="false">ALY82*0.6</f>
        <v>0</v>
      </c>
      <c r="ALZ129" s="153" t="n">
        <f aca="false">ALZ82*0.6</f>
        <v>0</v>
      </c>
      <c r="AMA129" s="153" t="n">
        <f aca="false">AMA82*0.6</f>
        <v>0</v>
      </c>
      <c r="AMB129" s="153" t="n">
        <f aca="false">AMB82*0.6</f>
        <v>0</v>
      </c>
      <c r="AMC129" s="153" t="n">
        <f aca="false">AMC82*0.6</f>
        <v>0</v>
      </c>
      <c r="AMD129" s="153" t="n">
        <f aca="false">AMD82*0.6</f>
        <v>0</v>
      </c>
      <c r="AME129" s="153" t="n">
        <f aca="false">AME82*0.6</f>
        <v>0</v>
      </c>
      <c r="AMF129" s="153" t="n">
        <f aca="false">AMF82*0.6</f>
        <v>0</v>
      </c>
      <c r="AMG129" s="153" t="n">
        <f aca="false">AMG82*0.6</f>
        <v>0</v>
      </c>
      <c r="AMH129" s="153" t="n">
        <f aca="false">AMH82*0.6</f>
        <v>0</v>
      </c>
      <c r="AMI129" s="153" t="n">
        <f aca="false">AMI82*0.6</f>
        <v>0</v>
      </c>
      <c r="AMJ129" s="153" t="n">
        <f aca="false">SUM(ALX129:AMI129)</f>
        <v>0</v>
      </c>
    </row>
    <row r="130" s="153" customFormat="true" ht="45" hidden="false" customHeight="true" outlineLevel="0" collapsed="false">
      <c r="A130" s="179" t="s">
        <v>88</v>
      </c>
      <c r="B130" s="180" t="s">
        <v>137</v>
      </c>
      <c r="C130" s="146" t="n">
        <f aca="false">SUM(D130:O130)</f>
        <v>812649.68</v>
      </c>
      <c r="D130" s="101" t="n">
        <v>125388.22</v>
      </c>
      <c r="E130" s="102" t="n">
        <v>105099.58</v>
      </c>
      <c r="F130" s="102" t="n">
        <v>122924.34</v>
      </c>
      <c r="G130" s="102" t="n">
        <v>114815.92</v>
      </c>
      <c r="H130" s="102" t="n">
        <v>102689.45</v>
      </c>
      <c r="I130" s="102" t="n">
        <v>116753.69</v>
      </c>
      <c r="J130" s="102" t="n">
        <v>124978.48</v>
      </c>
      <c r="K130" s="102"/>
      <c r="L130" s="102"/>
      <c r="M130" s="102"/>
      <c r="N130" s="102"/>
      <c r="O130" s="104"/>
      <c r="P130" s="119"/>
      <c r="Q130" s="153" t="s">
        <v>88</v>
      </c>
      <c r="R130" s="153" t="s">
        <v>137</v>
      </c>
      <c r="S130" s="153" t="n">
        <f aca="false">SUM(T130:AE130)</f>
        <v>0</v>
      </c>
      <c r="AG130" s="153" t="s">
        <v>88</v>
      </c>
      <c r="AH130" s="153" t="s">
        <v>137</v>
      </c>
      <c r="AI130" s="153" t="n">
        <f aca="false">SUM(AJ130:AU130)</f>
        <v>0</v>
      </c>
      <c r="AW130" s="153" t="s">
        <v>88</v>
      </c>
      <c r="AX130" s="153" t="s">
        <v>137</v>
      </c>
      <c r="AY130" s="153" t="n">
        <f aca="false">SUM(AZ130:BK130)</f>
        <v>0</v>
      </c>
      <c r="BM130" s="153" t="s">
        <v>88</v>
      </c>
      <c r="BN130" s="153" t="s">
        <v>137</v>
      </c>
      <c r="BO130" s="153" t="n">
        <f aca="false">SUM(BP130:CA130)</f>
        <v>0</v>
      </c>
      <c r="CC130" s="153" t="s">
        <v>88</v>
      </c>
      <c r="CD130" s="153" t="s">
        <v>137</v>
      </c>
      <c r="CE130" s="153" t="n">
        <f aca="false">SUM(CF130:CQ130)</f>
        <v>0</v>
      </c>
      <c r="CS130" s="153" t="s">
        <v>88</v>
      </c>
      <c r="CT130" s="153" t="s">
        <v>137</v>
      </c>
      <c r="CU130" s="153" t="n">
        <f aca="false">SUM(CV130:DG130)</f>
        <v>0</v>
      </c>
      <c r="DI130" s="153" t="s">
        <v>88</v>
      </c>
      <c r="DJ130" s="153" t="s">
        <v>137</v>
      </c>
      <c r="DK130" s="153" t="n">
        <f aca="false">SUM(DL130:DW130)</f>
        <v>0</v>
      </c>
      <c r="DY130" s="153" t="s">
        <v>88</v>
      </c>
      <c r="DZ130" s="153" t="s">
        <v>137</v>
      </c>
      <c r="EA130" s="153" t="n">
        <f aca="false">SUM(EB130:EM130)</f>
        <v>0</v>
      </c>
      <c r="EO130" s="153" t="s">
        <v>88</v>
      </c>
      <c r="EP130" s="153" t="s">
        <v>137</v>
      </c>
      <c r="EQ130" s="153" t="n">
        <f aca="false">SUM(ER130:FC130)</f>
        <v>0</v>
      </c>
      <c r="FE130" s="153" t="s">
        <v>88</v>
      </c>
      <c r="FF130" s="153" t="s">
        <v>137</v>
      </c>
      <c r="FG130" s="153" t="n">
        <f aca="false">SUM(FH130:FS130)</f>
        <v>0</v>
      </c>
      <c r="FU130" s="153" t="s">
        <v>88</v>
      </c>
      <c r="FV130" s="153" t="s">
        <v>137</v>
      </c>
      <c r="FW130" s="153" t="n">
        <f aca="false">SUM(FX130:GI130)</f>
        <v>0</v>
      </c>
      <c r="GK130" s="153" t="s">
        <v>88</v>
      </c>
      <c r="GL130" s="153" t="s">
        <v>137</v>
      </c>
      <c r="GM130" s="153" t="n">
        <f aca="false">SUM(GN130:GY130)</f>
        <v>0</v>
      </c>
      <c r="HA130" s="153" t="s">
        <v>88</v>
      </c>
      <c r="HB130" s="153" t="s">
        <v>137</v>
      </c>
      <c r="HC130" s="153" t="n">
        <f aca="false">SUM(HD130:HO130)</f>
        <v>0</v>
      </c>
      <c r="HQ130" s="153" t="s">
        <v>88</v>
      </c>
      <c r="HR130" s="153" t="s">
        <v>137</v>
      </c>
      <c r="HS130" s="153" t="n">
        <f aca="false">SUM(HT130:IE130)</f>
        <v>0</v>
      </c>
      <c r="IG130" s="153" t="s">
        <v>88</v>
      </c>
      <c r="IH130" s="153" t="s">
        <v>137</v>
      </c>
      <c r="II130" s="153" t="n">
        <f aca="false">SUM(IJ130:IU130)</f>
        <v>0</v>
      </c>
      <c r="IW130" s="153" t="s">
        <v>88</v>
      </c>
      <c r="IX130" s="153" t="s">
        <v>137</v>
      </c>
      <c r="IY130" s="153" t="n">
        <f aca="false">SUM(IZ130:JK130)</f>
        <v>0</v>
      </c>
      <c r="JM130" s="153" t="s">
        <v>88</v>
      </c>
      <c r="JN130" s="153" t="s">
        <v>137</v>
      </c>
      <c r="JO130" s="153" t="n">
        <f aca="false">SUM(JP130:KA130)</f>
        <v>0</v>
      </c>
      <c r="KC130" s="153" t="s">
        <v>88</v>
      </c>
      <c r="KD130" s="153" t="s">
        <v>137</v>
      </c>
      <c r="KE130" s="153" t="n">
        <f aca="false">SUM(KF130:KQ130)</f>
        <v>0</v>
      </c>
      <c r="KS130" s="153" t="s">
        <v>88</v>
      </c>
      <c r="KT130" s="153" t="s">
        <v>137</v>
      </c>
      <c r="KU130" s="153" t="n">
        <f aca="false">SUM(KV130:LG130)</f>
        <v>0</v>
      </c>
      <c r="LI130" s="153" t="s">
        <v>88</v>
      </c>
      <c r="LJ130" s="153" t="s">
        <v>137</v>
      </c>
      <c r="LK130" s="153" t="n">
        <f aca="false">SUM(LL130:LW130)</f>
        <v>0</v>
      </c>
      <c r="LY130" s="153" t="s">
        <v>88</v>
      </c>
      <c r="LZ130" s="153" t="s">
        <v>137</v>
      </c>
      <c r="MA130" s="153" t="n">
        <f aca="false">SUM(MB130:MM130)</f>
        <v>0</v>
      </c>
      <c r="MO130" s="153" t="s">
        <v>88</v>
      </c>
      <c r="MP130" s="153" t="s">
        <v>137</v>
      </c>
      <c r="MQ130" s="153" t="n">
        <f aca="false">SUM(MR130:NC130)</f>
        <v>0</v>
      </c>
      <c r="NE130" s="153" t="s">
        <v>88</v>
      </c>
      <c r="NF130" s="153" t="s">
        <v>137</v>
      </c>
      <c r="NG130" s="153" t="n">
        <f aca="false">SUM(NH130:NS130)</f>
        <v>0</v>
      </c>
      <c r="NU130" s="153" t="s">
        <v>88</v>
      </c>
      <c r="NV130" s="153" t="s">
        <v>137</v>
      </c>
      <c r="NW130" s="153" t="n">
        <f aca="false">SUM(NX130:OI130)</f>
        <v>0</v>
      </c>
      <c r="OK130" s="153" t="s">
        <v>88</v>
      </c>
      <c r="OL130" s="153" t="s">
        <v>137</v>
      </c>
      <c r="OM130" s="153" t="n">
        <f aca="false">SUM(ON130:OY130)</f>
        <v>0</v>
      </c>
      <c r="PA130" s="153" t="s">
        <v>88</v>
      </c>
      <c r="PB130" s="153" t="s">
        <v>137</v>
      </c>
      <c r="PC130" s="153" t="n">
        <f aca="false">SUM(PD130:PO130)</f>
        <v>0</v>
      </c>
      <c r="PQ130" s="153" t="s">
        <v>88</v>
      </c>
      <c r="PR130" s="153" t="s">
        <v>137</v>
      </c>
      <c r="PS130" s="153" t="n">
        <f aca="false">SUM(PT130:QE130)</f>
        <v>0</v>
      </c>
      <c r="QG130" s="153" t="s">
        <v>88</v>
      </c>
      <c r="QH130" s="153" t="s">
        <v>137</v>
      </c>
      <c r="QI130" s="153" t="n">
        <f aca="false">SUM(QJ130:QU130)</f>
        <v>0</v>
      </c>
      <c r="QW130" s="153" t="s">
        <v>88</v>
      </c>
      <c r="QX130" s="153" t="s">
        <v>137</v>
      </c>
      <c r="QY130" s="153" t="n">
        <f aca="false">SUM(QZ130:RK130)</f>
        <v>0</v>
      </c>
      <c r="RM130" s="153" t="s">
        <v>88</v>
      </c>
      <c r="RN130" s="153" t="s">
        <v>137</v>
      </c>
      <c r="RO130" s="153" t="n">
        <f aca="false">SUM(RP130:SA130)</f>
        <v>0</v>
      </c>
      <c r="SC130" s="153" t="s">
        <v>88</v>
      </c>
      <c r="SD130" s="153" t="s">
        <v>137</v>
      </c>
      <c r="SE130" s="153" t="n">
        <f aca="false">SUM(SF130:SQ130)</f>
        <v>0</v>
      </c>
      <c r="SS130" s="153" t="s">
        <v>88</v>
      </c>
      <c r="ST130" s="153" t="s">
        <v>137</v>
      </c>
      <c r="SU130" s="153" t="n">
        <f aca="false">SUM(SV130:TG130)</f>
        <v>0</v>
      </c>
      <c r="TI130" s="153" t="s">
        <v>88</v>
      </c>
      <c r="TJ130" s="153" t="s">
        <v>137</v>
      </c>
      <c r="TK130" s="153" t="n">
        <f aca="false">SUM(TL130:TW130)</f>
        <v>0</v>
      </c>
      <c r="TY130" s="153" t="s">
        <v>88</v>
      </c>
      <c r="TZ130" s="153" t="s">
        <v>137</v>
      </c>
      <c r="UA130" s="153" t="n">
        <f aca="false">SUM(UB130:UM130)</f>
        <v>0</v>
      </c>
      <c r="UO130" s="153" t="s">
        <v>88</v>
      </c>
      <c r="UP130" s="153" t="s">
        <v>137</v>
      </c>
      <c r="UQ130" s="153" t="n">
        <f aca="false">SUM(UR130:VC130)</f>
        <v>0</v>
      </c>
      <c r="VE130" s="153" t="s">
        <v>88</v>
      </c>
      <c r="VF130" s="153" t="s">
        <v>137</v>
      </c>
      <c r="VG130" s="153" t="n">
        <f aca="false">SUM(VH130:VS130)</f>
        <v>0</v>
      </c>
      <c r="VU130" s="153" t="s">
        <v>88</v>
      </c>
      <c r="VV130" s="153" t="s">
        <v>137</v>
      </c>
      <c r="VW130" s="153" t="n">
        <f aca="false">SUM(VX130:WI130)</f>
        <v>0</v>
      </c>
      <c r="WK130" s="153" t="s">
        <v>88</v>
      </c>
      <c r="WL130" s="153" t="s">
        <v>137</v>
      </c>
      <c r="WM130" s="153" t="n">
        <f aca="false">SUM(WN130:WY130)</f>
        <v>0</v>
      </c>
      <c r="XA130" s="153" t="s">
        <v>88</v>
      </c>
      <c r="XB130" s="153" t="s">
        <v>137</v>
      </c>
      <c r="XC130" s="153" t="n">
        <f aca="false">SUM(XD130:XO130)</f>
        <v>0</v>
      </c>
      <c r="XQ130" s="153" t="s">
        <v>88</v>
      </c>
      <c r="XR130" s="153" t="s">
        <v>137</v>
      </c>
      <c r="XS130" s="153" t="n">
        <f aca="false">SUM(XT130:YE130)</f>
        <v>0</v>
      </c>
      <c r="YG130" s="153" t="s">
        <v>88</v>
      </c>
      <c r="YH130" s="153" t="s">
        <v>137</v>
      </c>
      <c r="YI130" s="153" t="n">
        <f aca="false">SUM(YJ130:YU130)</f>
        <v>0</v>
      </c>
      <c r="YW130" s="153" t="s">
        <v>88</v>
      </c>
      <c r="YX130" s="153" t="s">
        <v>137</v>
      </c>
      <c r="YY130" s="153" t="n">
        <f aca="false">SUM(YZ130:ZK130)</f>
        <v>0</v>
      </c>
      <c r="ZM130" s="153" t="s">
        <v>88</v>
      </c>
      <c r="ZN130" s="153" t="s">
        <v>137</v>
      </c>
      <c r="ZO130" s="153" t="n">
        <f aca="false">SUM(ZP130:AAA130)</f>
        <v>0</v>
      </c>
      <c r="AAC130" s="153" t="s">
        <v>88</v>
      </c>
      <c r="AAD130" s="153" t="s">
        <v>137</v>
      </c>
      <c r="AAE130" s="153" t="n">
        <f aca="false">SUM(AAF130:AAQ130)</f>
        <v>0</v>
      </c>
      <c r="AAS130" s="153" t="s">
        <v>88</v>
      </c>
      <c r="AAT130" s="153" t="s">
        <v>137</v>
      </c>
      <c r="AAU130" s="153" t="n">
        <f aca="false">SUM(AAV130:ABG130)</f>
        <v>0</v>
      </c>
      <c r="ABI130" s="153" t="s">
        <v>88</v>
      </c>
      <c r="ABJ130" s="153" t="s">
        <v>137</v>
      </c>
      <c r="ABK130" s="153" t="n">
        <f aca="false">SUM(ABL130:ABW130)</f>
        <v>0</v>
      </c>
      <c r="ABY130" s="153" t="s">
        <v>88</v>
      </c>
      <c r="ABZ130" s="153" t="s">
        <v>137</v>
      </c>
      <c r="ACA130" s="153" t="n">
        <f aca="false">SUM(ACB130:ACM130)</f>
        <v>0</v>
      </c>
      <c r="ACO130" s="153" t="s">
        <v>88</v>
      </c>
      <c r="ACP130" s="153" t="s">
        <v>137</v>
      </c>
      <c r="ACQ130" s="153" t="n">
        <f aca="false">SUM(ACR130:ADC130)</f>
        <v>0</v>
      </c>
      <c r="ADE130" s="153" t="s">
        <v>88</v>
      </c>
      <c r="ADF130" s="153" t="s">
        <v>137</v>
      </c>
      <c r="ADG130" s="153" t="n">
        <f aca="false">SUM(ADH130:ADS130)</f>
        <v>0</v>
      </c>
      <c r="ADU130" s="153" t="s">
        <v>88</v>
      </c>
      <c r="ADV130" s="153" t="s">
        <v>137</v>
      </c>
      <c r="ADW130" s="153" t="n">
        <f aca="false">SUM(ADX130:AEI130)</f>
        <v>0</v>
      </c>
      <c r="AEK130" s="153" t="s">
        <v>88</v>
      </c>
      <c r="AEL130" s="153" t="s">
        <v>137</v>
      </c>
      <c r="AEM130" s="153" t="n">
        <f aca="false">SUM(AEN130:AEY130)</f>
        <v>0</v>
      </c>
      <c r="AFA130" s="153" t="s">
        <v>88</v>
      </c>
      <c r="AFB130" s="153" t="s">
        <v>137</v>
      </c>
      <c r="AFC130" s="153" t="n">
        <f aca="false">SUM(AFD130:AFO130)</f>
        <v>0</v>
      </c>
      <c r="AFQ130" s="153" t="s">
        <v>88</v>
      </c>
      <c r="AFR130" s="153" t="s">
        <v>137</v>
      </c>
      <c r="AFS130" s="153" t="n">
        <f aca="false">SUM(AFT130:AGE130)</f>
        <v>0</v>
      </c>
      <c r="AGG130" s="153" t="s">
        <v>88</v>
      </c>
      <c r="AGH130" s="153" t="s">
        <v>137</v>
      </c>
      <c r="AGI130" s="153" t="n">
        <f aca="false">SUM(AGJ130:AGU130)</f>
        <v>0</v>
      </c>
      <c r="AGW130" s="153" t="s">
        <v>88</v>
      </c>
      <c r="AGX130" s="153" t="s">
        <v>137</v>
      </c>
      <c r="AGY130" s="153" t="n">
        <f aca="false">SUM(AGZ130:AHK130)</f>
        <v>0</v>
      </c>
      <c r="AHM130" s="153" t="s">
        <v>88</v>
      </c>
      <c r="AHN130" s="153" t="s">
        <v>137</v>
      </c>
      <c r="AHO130" s="153" t="n">
        <f aca="false">SUM(AHP130:AIA130)</f>
        <v>0</v>
      </c>
      <c r="AIC130" s="153" t="s">
        <v>88</v>
      </c>
      <c r="AID130" s="153" t="s">
        <v>137</v>
      </c>
      <c r="AIE130" s="153" t="n">
        <f aca="false">SUM(AIF130:AIQ130)</f>
        <v>0</v>
      </c>
      <c r="AIS130" s="153" t="s">
        <v>88</v>
      </c>
      <c r="AIT130" s="153" t="s">
        <v>137</v>
      </c>
      <c r="AIU130" s="153" t="n">
        <f aca="false">SUM(AIV130:AJG130)</f>
        <v>0</v>
      </c>
      <c r="AJI130" s="153" t="s">
        <v>88</v>
      </c>
      <c r="AJJ130" s="153" t="s">
        <v>137</v>
      </c>
      <c r="AJK130" s="153" t="n">
        <f aca="false">SUM(AJL130:AJW130)</f>
        <v>0</v>
      </c>
      <c r="AJY130" s="153" t="s">
        <v>88</v>
      </c>
      <c r="AJZ130" s="153" t="s">
        <v>137</v>
      </c>
      <c r="AKA130" s="153" t="n">
        <f aca="false">SUM(AKB130:AKM130)</f>
        <v>0</v>
      </c>
      <c r="AKO130" s="153" t="s">
        <v>88</v>
      </c>
      <c r="AKP130" s="153" t="s">
        <v>137</v>
      </c>
      <c r="AKQ130" s="153" t="n">
        <f aca="false">SUM(AKR130:ALC130)</f>
        <v>0</v>
      </c>
      <c r="ALE130" s="153" t="s">
        <v>88</v>
      </c>
      <c r="ALF130" s="153" t="s">
        <v>137</v>
      </c>
      <c r="ALG130" s="153" t="n">
        <f aca="false">SUM(ALH130:ALS130)</f>
        <v>0</v>
      </c>
      <c r="ALU130" s="153" t="s">
        <v>88</v>
      </c>
      <c r="ALV130" s="153" t="s">
        <v>137</v>
      </c>
      <c r="ALW130" s="153" t="n">
        <f aca="false">SUM(ALX130:AMI130)</f>
        <v>0</v>
      </c>
    </row>
    <row r="131" s="153" customFormat="true" ht="45" hidden="false" customHeight="true" outlineLevel="0" collapsed="false">
      <c r="A131" s="181" t="s">
        <v>126</v>
      </c>
      <c r="B131" s="174" t="s">
        <v>142</v>
      </c>
      <c r="C131" s="146" t="n">
        <f aca="false">SUM(D131:O131)</f>
        <v>786318.85</v>
      </c>
      <c r="D131" s="134" t="n">
        <f aca="false">D84*0.5</f>
        <v>97243.69</v>
      </c>
      <c r="E131" s="134" t="n">
        <f aca="false">E84*0.5</f>
        <v>109532.925</v>
      </c>
      <c r="F131" s="134" t="n">
        <f aca="false">F84*0.5</f>
        <v>143971.72</v>
      </c>
      <c r="G131" s="134" t="n">
        <f aca="false">G84*0.5</f>
        <v>97007.355</v>
      </c>
      <c r="H131" s="134" t="n">
        <f aca="false">H84*0.5</f>
        <v>99293.95</v>
      </c>
      <c r="I131" s="134" t="n">
        <f aca="false">I84*0.5</f>
        <v>138013.28</v>
      </c>
      <c r="J131" s="134" t="n">
        <f aca="false">J84*0.5</f>
        <v>101255.93</v>
      </c>
      <c r="K131" s="134" t="n">
        <f aca="false">K84*0.5</f>
        <v>0</v>
      </c>
      <c r="L131" s="134" t="n">
        <f aca="false">L84*0.5</f>
        <v>0</v>
      </c>
      <c r="M131" s="134" t="n">
        <f aca="false">M84*0.5</f>
        <v>0</v>
      </c>
      <c r="N131" s="134" t="n">
        <f aca="false">N84*0.5</f>
        <v>0</v>
      </c>
      <c r="O131" s="134" t="n">
        <f aca="false">O84*0.5</f>
        <v>0</v>
      </c>
      <c r="P131" s="135"/>
      <c r="Q131" s="153" t="s">
        <v>126</v>
      </c>
      <c r="R131" s="153" t="s">
        <v>140</v>
      </c>
      <c r="S131" s="153" t="n">
        <f aca="false">SUM(T131:AE131)</f>
        <v>0</v>
      </c>
      <c r="T131" s="153" t="n">
        <f aca="false">T84*0.7</f>
        <v>0</v>
      </c>
      <c r="U131" s="153" t="n">
        <f aca="false">U84*0.7</f>
        <v>0</v>
      </c>
      <c r="V131" s="153" t="n">
        <f aca="false">V84*0.7</f>
        <v>0</v>
      </c>
      <c r="W131" s="153" t="n">
        <f aca="false">W84*0.7</f>
        <v>0</v>
      </c>
      <c r="X131" s="153" t="n">
        <f aca="false">X84*0.7</f>
        <v>0</v>
      </c>
      <c r="Y131" s="153" t="n">
        <f aca="false">Y84*0.7</f>
        <v>0</v>
      </c>
      <c r="Z131" s="153" t="n">
        <f aca="false">Z84*0.7</f>
        <v>0</v>
      </c>
      <c r="AA131" s="153" t="n">
        <f aca="false">AA84*0.7</f>
        <v>0</v>
      </c>
      <c r="AB131" s="153" t="n">
        <f aca="false">AB84*0.7</f>
        <v>0</v>
      </c>
      <c r="AC131" s="153" t="n">
        <f aca="false">AC84*0.7</f>
        <v>0</v>
      </c>
      <c r="AD131" s="153" t="n">
        <f aca="false">AD84*0.7</f>
        <v>0</v>
      </c>
      <c r="AE131" s="153" t="n">
        <f aca="false">AE84*0.7</f>
        <v>0</v>
      </c>
      <c r="AG131" s="153" t="s">
        <v>126</v>
      </c>
      <c r="AH131" s="153" t="s">
        <v>140</v>
      </c>
      <c r="AI131" s="153" t="n">
        <f aca="false">SUM(AJ131:AU131)</f>
        <v>0</v>
      </c>
      <c r="AJ131" s="153" t="n">
        <f aca="false">AJ84*0.7</f>
        <v>0</v>
      </c>
      <c r="AK131" s="153" t="n">
        <f aca="false">AK84*0.7</f>
        <v>0</v>
      </c>
      <c r="AL131" s="153" t="n">
        <f aca="false">AL84*0.7</f>
        <v>0</v>
      </c>
      <c r="AM131" s="153" t="n">
        <f aca="false">AM84*0.7</f>
        <v>0</v>
      </c>
      <c r="AN131" s="153" t="n">
        <f aca="false">AN84*0.7</f>
        <v>0</v>
      </c>
      <c r="AO131" s="153" t="n">
        <f aca="false">AO84*0.7</f>
        <v>0</v>
      </c>
      <c r="AP131" s="153" t="n">
        <f aca="false">AP84*0.7</f>
        <v>0</v>
      </c>
      <c r="AQ131" s="153" t="n">
        <f aca="false">AQ84*0.7</f>
        <v>0</v>
      </c>
      <c r="AR131" s="153" t="n">
        <f aca="false">AR84*0.7</f>
        <v>0</v>
      </c>
      <c r="AS131" s="153" t="n">
        <f aca="false">AS84*0.7</f>
        <v>0</v>
      </c>
      <c r="AT131" s="153" t="n">
        <f aca="false">AT84*0.7</f>
        <v>0</v>
      </c>
      <c r="AU131" s="153" t="n">
        <f aca="false">AU84*0.7</f>
        <v>0</v>
      </c>
      <c r="AW131" s="153" t="s">
        <v>126</v>
      </c>
      <c r="AX131" s="153" t="s">
        <v>140</v>
      </c>
      <c r="AY131" s="153" t="n">
        <f aca="false">SUM(AZ131:BK131)</f>
        <v>0</v>
      </c>
      <c r="AZ131" s="153" t="n">
        <f aca="false">AZ84*0.7</f>
        <v>0</v>
      </c>
      <c r="BA131" s="153" t="n">
        <f aca="false">BA84*0.7</f>
        <v>0</v>
      </c>
      <c r="BB131" s="153" t="n">
        <f aca="false">BB84*0.7</f>
        <v>0</v>
      </c>
      <c r="BC131" s="153" t="n">
        <f aca="false">BC84*0.7</f>
        <v>0</v>
      </c>
      <c r="BD131" s="153" t="n">
        <f aca="false">BD84*0.7</f>
        <v>0</v>
      </c>
      <c r="BE131" s="153" t="n">
        <f aca="false">BE84*0.7</f>
        <v>0</v>
      </c>
      <c r="BF131" s="153" t="n">
        <f aca="false">BF84*0.7</f>
        <v>0</v>
      </c>
      <c r="BG131" s="153" t="n">
        <f aca="false">BG84*0.7</f>
        <v>0</v>
      </c>
      <c r="BH131" s="153" t="n">
        <f aca="false">BH84*0.7</f>
        <v>0</v>
      </c>
      <c r="BI131" s="153" t="n">
        <f aca="false">BI84*0.7</f>
        <v>0</v>
      </c>
      <c r="BJ131" s="153" t="n">
        <f aca="false">BJ84*0.7</f>
        <v>0</v>
      </c>
      <c r="BK131" s="153" t="n">
        <f aca="false">BK84*0.7</f>
        <v>0</v>
      </c>
      <c r="BM131" s="153" t="s">
        <v>126</v>
      </c>
      <c r="BN131" s="153" t="s">
        <v>140</v>
      </c>
      <c r="BO131" s="153" t="n">
        <f aca="false">SUM(BP131:CA131)</f>
        <v>0</v>
      </c>
      <c r="BP131" s="153" t="n">
        <f aca="false">BP84*0.7</f>
        <v>0</v>
      </c>
      <c r="BQ131" s="153" t="n">
        <f aca="false">BQ84*0.7</f>
        <v>0</v>
      </c>
      <c r="BR131" s="153" t="n">
        <f aca="false">BR84*0.7</f>
        <v>0</v>
      </c>
      <c r="BS131" s="153" t="n">
        <f aca="false">BS84*0.7</f>
        <v>0</v>
      </c>
      <c r="BT131" s="153" t="n">
        <f aca="false">BT84*0.7</f>
        <v>0</v>
      </c>
      <c r="BU131" s="153" t="n">
        <f aca="false">BU84*0.7</f>
        <v>0</v>
      </c>
      <c r="BV131" s="153" t="n">
        <f aca="false">BV84*0.7</f>
        <v>0</v>
      </c>
      <c r="BW131" s="153" t="n">
        <f aca="false">BW84*0.7</f>
        <v>0</v>
      </c>
      <c r="BX131" s="153" t="n">
        <f aca="false">BX84*0.7</f>
        <v>0</v>
      </c>
      <c r="BY131" s="153" t="n">
        <f aca="false">BY84*0.7</f>
        <v>0</v>
      </c>
      <c r="BZ131" s="153" t="n">
        <f aca="false">BZ84*0.7</f>
        <v>0</v>
      </c>
      <c r="CA131" s="153" t="n">
        <f aca="false">CA84*0.7</f>
        <v>0</v>
      </c>
      <c r="CC131" s="153" t="s">
        <v>126</v>
      </c>
      <c r="CD131" s="153" t="s">
        <v>140</v>
      </c>
      <c r="CE131" s="153" t="n">
        <f aca="false">SUM(CF131:CQ131)</f>
        <v>0</v>
      </c>
      <c r="CF131" s="153" t="n">
        <f aca="false">CF84*0.7</f>
        <v>0</v>
      </c>
      <c r="CG131" s="153" t="n">
        <f aca="false">CG84*0.7</f>
        <v>0</v>
      </c>
      <c r="CH131" s="153" t="n">
        <f aca="false">CH84*0.7</f>
        <v>0</v>
      </c>
      <c r="CI131" s="153" t="n">
        <f aca="false">CI84*0.7</f>
        <v>0</v>
      </c>
      <c r="CJ131" s="153" t="n">
        <f aca="false">CJ84*0.7</f>
        <v>0</v>
      </c>
      <c r="CK131" s="153" t="n">
        <f aca="false">CK84*0.7</f>
        <v>0</v>
      </c>
      <c r="CL131" s="153" t="n">
        <f aca="false">CL84*0.7</f>
        <v>0</v>
      </c>
      <c r="CM131" s="153" t="n">
        <f aca="false">CM84*0.7</f>
        <v>0</v>
      </c>
      <c r="CN131" s="153" t="n">
        <f aca="false">CN84*0.7</f>
        <v>0</v>
      </c>
      <c r="CO131" s="153" t="n">
        <f aca="false">CO84*0.7</f>
        <v>0</v>
      </c>
      <c r="CP131" s="153" t="n">
        <f aca="false">CP84*0.7</f>
        <v>0</v>
      </c>
      <c r="CQ131" s="153" t="n">
        <f aca="false">CQ84*0.7</f>
        <v>0</v>
      </c>
      <c r="CS131" s="153" t="s">
        <v>126</v>
      </c>
      <c r="CT131" s="153" t="s">
        <v>140</v>
      </c>
      <c r="CU131" s="153" t="n">
        <f aca="false">SUM(CV131:DG131)</f>
        <v>0</v>
      </c>
      <c r="CV131" s="153" t="n">
        <f aca="false">CV84*0.7</f>
        <v>0</v>
      </c>
      <c r="CW131" s="153" t="n">
        <f aca="false">CW84*0.7</f>
        <v>0</v>
      </c>
      <c r="CX131" s="153" t="n">
        <f aca="false">CX84*0.7</f>
        <v>0</v>
      </c>
      <c r="CY131" s="153" t="n">
        <f aca="false">CY84*0.7</f>
        <v>0</v>
      </c>
      <c r="CZ131" s="153" t="n">
        <f aca="false">CZ84*0.7</f>
        <v>0</v>
      </c>
      <c r="DA131" s="153" t="n">
        <f aca="false">DA84*0.7</f>
        <v>0</v>
      </c>
      <c r="DB131" s="153" t="n">
        <f aca="false">DB84*0.7</f>
        <v>0</v>
      </c>
      <c r="DC131" s="153" t="n">
        <f aca="false">DC84*0.7</f>
        <v>0</v>
      </c>
      <c r="DD131" s="153" t="n">
        <f aca="false">DD84*0.7</f>
        <v>0</v>
      </c>
      <c r="DE131" s="153" t="n">
        <f aca="false">DE84*0.7</f>
        <v>0</v>
      </c>
      <c r="DF131" s="153" t="n">
        <f aca="false">DF84*0.7</f>
        <v>0</v>
      </c>
      <c r="DG131" s="153" t="n">
        <f aca="false">DG84*0.7</f>
        <v>0</v>
      </c>
      <c r="DI131" s="153" t="s">
        <v>126</v>
      </c>
      <c r="DJ131" s="153" t="s">
        <v>140</v>
      </c>
      <c r="DK131" s="153" t="n">
        <f aca="false">SUM(DL131:DW131)</f>
        <v>0</v>
      </c>
      <c r="DL131" s="153" t="n">
        <f aca="false">DL84*0.7</f>
        <v>0</v>
      </c>
      <c r="DM131" s="153" t="n">
        <f aca="false">DM84*0.7</f>
        <v>0</v>
      </c>
      <c r="DN131" s="153" t="n">
        <f aca="false">DN84*0.7</f>
        <v>0</v>
      </c>
      <c r="DO131" s="153" t="n">
        <f aca="false">DO84*0.7</f>
        <v>0</v>
      </c>
      <c r="DP131" s="153" t="n">
        <f aca="false">DP84*0.7</f>
        <v>0</v>
      </c>
      <c r="DQ131" s="153" t="n">
        <f aca="false">DQ84*0.7</f>
        <v>0</v>
      </c>
      <c r="DR131" s="153" t="n">
        <f aca="false">DR84*0.7</f>
        <v>0</v>
      </c>
      <c r="DS131" s="153" t="n">
        <f aca="false">DS84*0.7</f>
        <v>0</v>
      </c>
      <c r="DT131" s="153" t="n">
        <f aca="false">DT84*0.7</f>
        <v>0</v>
      </c>
      <c r="DU131" s="153" t="n">
        <f aca="false">DU84*0.7</f>
        <v>0</v>
      </c>
      <c r="DV131" s="153" t="n">
        <f aca="false">DV84*0.7</f>
        <v>0</v>
      </c>
      <c r="DW131" s="153" t="n">
        <f aca="false">DW84*0.7</f>
        <v>0</v>
      </c>
      <c r="DY131" s="153" t="s">
        <v>126</v>
      </c>
      <c r="DZ131" s="153" t="s">
        <v>140</v>
      </c>
      <c r="EA131" s="153" t="n">
        <f aca="false">SUM(EB131:EM131)</f>
        <v>0</v>
      </c>
      <c r="EB131" s="153" t="n">
        <f aca="false">EB84*0.7</f>
        <v>0</v>
      </c>
      <c r="EC131" s="153" t="n">
        <f aca="false">EC84*0.7</f>
        <v>0</v>
      </c>
      <c r="ED131" s="153" t="n">
        <f aca="false">ED84*0.7</f>
        <v>0</v>
      </c>
      <c r="EE131" s="153" t="n">
        <f aca="false">EE84*0.7</f>
        <v>0</v>
      </c>
      <c r="EF131" s="153" t="n">
        <f aca="false">EF84*0.7</f>
        <v>0</v>
      </c>
      <c r="EG131" s="153" t="n">
        <f aca="false">EG84*0.7</f>
        <v>0</v>
      </c>
      <c r="EH131" s="153" t="n">
        <f aca="false">EH84*0.7</f>
        <v>0</v>
      </c>
      <c r="EI131" s="153" t="n">
        <f aca="false">EI84*0.7</f>
        <v>0</v>
      </c>
      <c r="EJ131" s="153" t="n">
        <f aca="false">EJ84*0.7</f>
        <v>0</v>
      </c>
      <c r="EK131" s="153" t="n">
        <f aca="false">EK84*0.7</f>
        <v>0</v>
      </c>
      <c r="EL131" s="153" t="n">
        <f aca="false">EL84*0.7</f>
        <v>0</v>
      </c>
      <c r="EM131" s="153" t="n">
        <f aca="false">EM84*0.7</f>
        <v>0</v>
      </c>
      <c r="EO131" s="153" t="s">
        <v>126</v>
      </c>
      <c r="EP131" s="153" t="s">
        <v>140</v>
      </c>
      <c r="EQ131" s="153" t="n">
        <f aca="false">SUM(ER131:FC131)</f>
        <v>0</v>
      </c>
      <c r="ER131" s="153" t="n">
        <f aca="false">ER84*0.7</f>
        <v>0</v>
      </c>
      <c r="ES131" s="153" t="n">
        <f aca="false">ES84*0.7</f>
        <v>0</v>
      </c>
      <c r="ET131" s="153" t="n">
        <f aca="false">ET84*0.7</f>
        <v>0</v>
      </c>
      <c r="EU131" s="153" t="n">
        <f aca="false">EU84*0.7</f>
        <v>0</v>
      </c>
      <c r="EV131" s="153" t="n">
        <f aca="false">EV84*0.7</f>
        <v>0</v>
      </c>
      <c r="EW131" s="153" t="n">
        <f aca="false">EW84*0.7</f>
        <v>0</v>
      </c>
      <c r="EX131" s="153" t="n">
        <f aca="false">EX84*0.7</f>
        <v>0</v>
      </c>
      <c r="EY131" s="153" t="n">
        <f aca="false">EY84*0.7</f>
        <v>0</v>
      </c>
      <c r="EZ131" s="153" t="n">
        <f aca="false">EZ84*0.7</f>
        <v>0</v>
      </c>
      <c r="FA131" s="153" t="n">
        <f aca="false">FA84*0.7</f>
        <v>0</v>
      </c>
      <c r="FB131" s="153" t="n">
        <f aca="false">FB84*0.7</f>
        <v>0</v>
      </c>
      <c r="FC131" s="153" t="n">
        <f aca="false">FC84*0.7</f>
        <v>0</v>
      </c>
      <c r="FE131" s="153" t="s">
        <v>126</v>
      </c>
      <c r="FF131" s="153" t="s">
        <v>140</v>
      </c>
      <c r="FG131" s="153" t="n">
        <f aca="false">SUM(FH131:FS131)</f>
        <v>0</v>
      </c>
      <c r="FH131" s="153" t="n">
        <f aca="false">FH84*0.7</f>
        <v>0</v>
      </c>
      <c r="FI131" s="153" t="n">
        <f aca="false">FI84*0.7</f>
        <v>0</v>
      </c>
      <c r="FJ131" s="153" t="n">
        <f aca="false">FJ84*0.7</f>
        <v>0</v>
      </c>
      <c r="FK131" s="153" t="n">
        <f aca="false">FK84*0.7</f>
        <v>0</v>
      </c>
      <c r="FL131" s="153" t="n">
        <f aca="false">FL84*0.7</f>
        <v>0</v>
      </c>
      <c r="FM131" s="153" t="n">
        <f aca="false">FM84*0.7</f>
        <v>0</v>
      </c>
      <c r="FN131" s="153" t="n">
        <f aca="false">FN84*0.7</f>
        <v>0</v>
      </c>
      <c r="FO131" s="153" t="n">
        <f aca="false">FO84*0.7</f>
        <v>0</v>
      </c>
      <c r="FP131" s="153" t="n">
        <f aca="false">FP84*0.7</f>
        <v>0</v>
      </c>
      <c r="FQ131" s="153" t="n">
        <f aca="false">FQ84*0.7</f>
        <v>0</v>
      </c>
      <c r="FR131" s="153" t="n">
        <f aca="false">FR84*0.7</f>
        <v>0</v>
      </c>
      <c r="FS131" s="153" t="n">
        <f aca="false">FS84*0.7</f>
        <v>0</v>
      </c>
      <c r="FU131" s="153" t="s">
        <v>126</v>
      </c>
      <c r="FV131" s="153" t="s">
        <v>140</v>
      </c>
      <c r="FW131" s="153" t="n">
        <f aca="false">SUM(FX131:GI131)</f>
        <v>0</v>
      </c>
      <c r="FX131" s="153" t="n">
        <f aca="false">FX84*0.7</f>
        <v>0</v>
      </c>
      <c r="FY131" s="153" t="n">
        <f aca="false">FY84*0.7</f>
        <v>0</v>
      </c>
      <c r="FZ131" s="153" t="n">
        <f aca="false">FZ84*0.7</f>
        <v>0</v>
      </c>
      <c r="GA131" s="153" t="n">
        <f aca="false">GA84*0.7</f>
        <v>0</v>
      </c>
      <c r="GB131" s="153" t="n">
        <f aca="false">GB84*0.7</f>
        <v>0</v>
      </c>
      <c r="GC131" s="153" t="n">
        <f aca="false">GC84*0.7</f>
        <v>0</v>
      </c>
      <c r="GD131" s="153" t="n">
        <f aca="false">GD84*0.7</f>
        <v>0</v>
      </c>
      <c r="GE131" s="153" t="n">
        <f aca="false">GE84*0.7</f>
        <v>0</v>
      </c>
      <c r="GF131" s="153" t="n">
        <f aca="false">GF84*0.7</f>
        <v>0</v>
      </c>
      <c r="GG131" s="153" t="n">
        <f aca="false">GG84*0.7</f>
        <v>0</v>
      </c>
      <c r="GH131" s="153" t="n">
        <f aca="false">GH84*0.7</f>
        <v>0</v>
      </c>
      <c r="GI131" s="153" t="n">
        <f aca="false">GI84*0.7</f>
        <v>0</v>
      </c>
      <c r="GK131" s="153" t="s">
        <v>126</v>
      </c>
      <c r="GL131" s="153" t="s">
        <v>140</v>
      </c>
      <c r="GM131" s="153" t="n">
        <f aca="false">SUM(GN131:GY131)</f>
        <v>0</v>
      </c>
      <c r="GN131" s="153" t="n">
        <f aca="false">GN84*0.7</f>
        <v>0</v>
      </c>
      <c r="GO131" s="153" t="n">
        <f aca="false">GO84*0.7</f>
        <v>0</v>
      </c>
      <c r="GP131" s="153" t="n">
        <f aca="false">GP84*0.7</f>
        <v>0</v>
      </c>
      <c r="GQ131" s="153" t="n">
        <f aca="false">GQ84*0.7</f>
        <v>0</v>
      </c>
      <c r="GR131" s="153" t="n">
        <f aca="false">GR84*0.7</f>
        <v>0</v>
      </c>
      <c r="GS131" s="153" t="n">
        <f aca="false">GS84*0.7</f>
        <v>0</v>
      </c>
      <c r="GT131" s="153" t="n">
        <f aca="false">GT84*0.7</f>
        <v>0</v>
      </c>
      <c r="GU131" s="153" t="n">
        <f aca="false">GU84*0.7</f>
        <v>0</v>
      </c>
      <c r="GV131" s="153" t="n">
        <f aca="false">GV84*0.7</f>
        <v>0</v>
      </c>
      <c r="GW131" s="153" t="n">
        <f aca="false">GW84*0.7</f>
        <v>0</v>
      </c>
      <c r="GX131" s="153" t="n">
        <f aca="false">GX84*0.7</f>
        <v>0</v>
      </c>
      <c r="GY131" s="153" t="n">
        <f aca="false">GY84*0.7</f>
        <v>0</v>
      </c>
      <c r="HA131" s="153" t="s">
        <v>126</v>
      </c>
      <c r="HB131" s="153" t="s">
        <v>140</v>
      </c>
      <c r="HC131" s="153" t="n">
        <f aca="false">SUM(HD131:HO131)</f>
        <v>0</v>
      </c>
      <c r="HD131" s="153" t="n">
        <f aca="false">HD84*0.7</f>
        <v>0</v>
      </c>
      <c r="HE131" s="153" t="n">
        <f aca="false">HE84*0.7</f>
        <v>0</v>
      </c>
      <c r="HF131" s="153" t="n">
        <f aca="false">HF84*0.7</f>
        <v>0</v>
      </c>
      <c r="HG131" s="153" t="n">
        <f aca="false">HG84*0.7</f>
        <v>0</v>
      </c>
      <c r="HH131" s="153" t="n">
        <f aca="false">HH84*0.7</f>
        <v>0</v>
      </c>
      <c r="HI131" s="153" t="n">
        <f aca="false">HI84*0.7</f>
        <v>0</v>
      </c>
      <c r="HJ131" s="153" t="n">
        <f aca="false">HJ84*0.7</f>
        <v>0</v>
      </c>
      <c r="HK131" s="153" t="n">
        <f aca="false">HK84*0.7</f>
        <v>0</v>
      </c>
      <c r="HL131" s="153" t="n">
        <f aca="false">HL84*0.7</f>
        <v>0</v>
      </c>
      <c r="HM131" s="153" t="n">
        <f aca="false">HM84*0.7</f>
        <v>0</v>
      </c>
      <c r="HN131" s="153" t="n">
        <f aca="false">HN84*0.7</f>
        <v>0</v>
      </c>
      <c r="HO131" s="153" t="n">
        <f aca="false">HO84*0.7</f>
        <v>0</v>
      </c>
      <c r="HQ131" s="153" t="s">
        <v>126</v>
      </c>
      <c r="HR131" s="153" t="s">
        <v>140</v>
      </c>
      <c r="HS131" s="153" t="n">
        <f aca="false">SUM(HT131:IE131)</f>
        <v>0</v>
      </c>
      <c r="HT131" s="153" t="n">
        <f aca="false">HT84*0.7</f>
        <v>0</v>
      </c>
      <c r="HU131" s="153" t="n">
        <f aca="false">HU84*0.7</f>
        <v>0</v>
      </c>
      <c r="HV131" s="153" t="n">
        <f aca="false">HV84*0.7</f>
        <v>0</v>
      </c>
      <c r="HW131" s="153" t="n">
        <f aca="false">HW84*0.7</f>
        <v>0</v>
      </c>
      <c r="HX131" s="153" t="n">
        <f aca="false">HX84*0.7</f>
        <v>0</v>
      </c>
      <c r="HY131" s="153" t="n">
        <f aca="false">HY84*0.7</f>
        <v>0</v>
      </c>
      <c r="HZ131" s="153" t="n">
        <f aca="false">HZ84*0.7</f>
        <v>0</v>
      </c>
      <c r="IA131" s="153" t="n">
        <f aca="false">IA84*0.7</f>
        <v>0</v>
      </c>
      <c r="IB131" s="153" t="n">
        <f aca="false">IB84*0.7</f>
        <v>0</v>
      </c>
      <c r="IC131" s="153" t="n">
        <f aca="false">IC84*0.7</f>
        <v>0</v>
      </c>
      <c r="ID131" s="153" t="n">
        <f aca="false">ID84*0.7</f>
        <v>0</v>
      </c>
      <c r="IE131" s="153" t="n">
        <f aca="false">IE84*0.7</f>
        <v>0</v>
      </c>
      <c r="IG131" s="153" t="s">
        <v>126</v>
      </c>
      <c r="IH131" s="153" t="s">
        <v>140</v>
      </c>
      <c r="II131" s="153" t="n">
        <f aca="false">SUM(IJ131:IU131)</f>
        <v>0</v>
      </c>
      <c r="IJ131" s="153" t="n">
        <f aca="false">IJ84*0.7</f>
        <v>0</v>
      </c>
      <c r="IK131" s="153" t="n">
        <f aca="false">IK84*0.7</f>
        <v>0</v>
      </c>
      <c r="IL131" s="153" t="n">
        <f aca="false">IL84*0.7</f>
        <v>0</v>
      </c>
      <c r="IM131" s="153" t="n">
        <f aca="false">IM84*0.7</f>
        <v>0</v>
      </c>
      <c r="IN131" s="153" t="n">
        <f aca="false">IN84*0.7</f>
        <v>0</v>
      </c>
      <c r="IO131" s="153" t="n">
        <f aca="false">IO84*0.7</f>
        <v>0</v>
      </c>
      <c r="IP131" s="153" t="n">
        <f aca="false">IP84*0.7</f>
        <v>0</v>
      </c>
      <c r="IQ131" s="153" t="n">
        <f aca="false">IQ84*0.7</f>
        <v>0</v>
      </c>
      <c r="IR131" s="153" t="n">
        <f aca="false">IR84*0.7</f>
        <v>0</v>
      </c>
      <c r="IS131" s="153" t="n">
        <f aca="false">IS84*0.7</f>
        <v>0</v>
      </c>
      <c r="IT131" s="153" t="n">
        <f aca="false">IT84*0.7</f>
        <v>0</v>
      </c>
      <c r="IU131" s="153" t="n">
        <f aca="false">IU84*0.7</f>
        <v>0</v>
      </c>
      <c r="IW131" s="153" t="s">
        <v>126</v>
      </c>
      <c r="IX131" s="153" t="s">
        <v>140</v>
      </c>
      <c r="IY131" s="153" t="n">
        <f aca="false">SUM(IZ131:JK131)</f>
        <v>0</v>
      </c>
      <c r="IZ131" s="153" t="n">
        <f aca="false">IZ84*0.7</f>
        <v>0</v>
      </c>
      <c r="JA131" s="153" t="n">
        <f aca="false">JA84*0.7</f>
        <v>0</v>
      </c>
      <c r="JB131" s="153" t="n">
        <f aca="false">JB84*0.7</f>
        <v>0</v>
      </c>
      <c r="JC131" s="153" t="n">
        <f aca="false">JC84*0.7</f>
        <v>0</v>
      </c>
      <c r="JD131" s="153" t="n">
        <f aca="false">JD84*0.7</f>
        <v>0</v>
      </c>
      <c r="JE131" s="153" t="n">
        <f aca="false">JE84*0.7</f>
        <v>0</v>
      </c>
      <c r="JF131" s="153" t="n">
        <f aca="false">JF84*0.7</f>
        <v>0</v>
      </c>
      <c r="JG131" s="153" t="n">
        <f aca="false">JG84*0.7</f>
        <v>0</v>
      </c>
      <c r="JH131" s="153" t="n">
        <f aca="false">JH84*0.7</f>
        <v>0</v>
      </c>
      <c r="JI131" s="153" t="n">
        <f aca="false">JI84*0.7</f>
        <v>0</v>
      </c>
      <c r="JJ131" s="153" t="n">
        <f aca="false">JJ84*0.7</f>
        <v>0</v>
      </c>
      <c r="JK131" s="153" t="n">
        <f aca="false">JK84*0.7</f>
        <v>0</v>
      </c>
      <c r="JM131" s="153" t="s">
        <v>126</v>
      </c>
      <c r="JN131" s="153" t="s">
        <v>140</v>
      </c>
      <c r="JO131" s="153" t="n">
        <f aca="false">SUM(JP131:KA131)</f>
        <v>0</v>
      </c>
      <c r="JP131" s="153" t="n">
        <f aca="false">JP84*0.7</f>
        <v>0</v>
      </c>
      <c r="JQ131" s="153" t="n">
        <f aca="false">JQ84*0.7</f>
        <v>0</v>
      </c>
      <c r="JR131" s="153" t="n">
        <f aca="false">JR84*0.7</f>
        <v>0</v>
      </c>
      <c r="JS131" s="153" t="n">
        <f aca="false">JS84*0.7</f>
        <v>0</v>
      </c>
      <c r="JT131" s="153" t="n">
        <f aca="false">JT84*0.7</f>
        <v>0</v>
      </c>
      <c r="JU131" s="153" t="n">
        <f aca="false">JU84*0.7</f>
        <v>0</v>
      </c>
      <c r="JV131" s="153" t="n">
        <f aca="false">JV84*0.7</f>
        <v>0</v>
      </c>
      <c r="JW131" s="153" t="n">
        <f aca="false">JW84*0.7</f>
        <v>0</v>
      </c>
      <c r="JX131" s="153" t="n">
        <f aca="false">JX84*0.7</f>
        <v>0</v>
      </c>
      <c r="JY131" s="153" t="n">
        <f aca="false">JY84*0.7</f>
        <v>0</v>
      </c>
      <c r="JZ131" s="153" t="n">
        <f aca="false">JZ84*0.7</f>
        <v>0</v>
      </c>
      <c r="KA131" s="153" t="n">
        <f aca="false">KA84*0.7</f>
        <v>0</v>
      </c>
      <c r="KC131" s="153" t="s">
        <v>126</v>
      </c>
      <c r="KD131" s="153" t="s">
        <v>140</v>
      </c>
      <c r="KE131" s="153" t="n">
        <f aca="false">SUM(KF131:KQ131)</f>
        <v>0</v>
      </c>
      <c r="KF131" s="153" t="n">
        <f aca="false">KF84*0.7</f>
        <v>0</v>
      </c>
      <c r="KG131" s="153" t="n">
        <f aca="false">KG84*0.7</f>
        <v>0</v>
      </c>
      <c r="KH131" s="153" t="n">
        <f aca="false">KH84*0.7</f>
        <v>0</v>
      </c>
      <c r="KI131" s="153" t="n">
        <f aca="false">KI84*0.7</f>
        <v>0</v>
      </c>
      <c r="KJ131" s="153" t="n">
        <f aca="false">KJ84*0.7</f>
        <v>0</v>
      </c>
      <c r="KK131" s="153" t="n">
        <f aca="false">KK84*0.7</f>
        <v>0</v>
      </c>
      <c r="KL131" s="153" t="n">
        <f aca="false">KL84*0.7</f>
        <v>0</v>
      </c>
      <c r="KM131" s="153" t="n">
        <f aca="false">KM84*0.7</f>
        <v>0</v>
      </c>
      <c r="KN131" s="153" t="n">
        <f aca="false">KN84*0.7</f>
        <v>0</v>
      </c>
      <c r="KO131" s="153" t="n">
        <f aca="false">KO84*0.7</f>
        <v>0</v>
      </c>
      <c r="KP131" s="153" t="n">
        <f aca="false">KP84*0.7</f>
        <v>0</v>
      </c>
      <c r="KQ131" s="153" t="n">
        <f aca="false">KQ84*0.7</f>
        <v>0</v>
      </c>
      <c r="KS131" s="153" t="s">
        <v>126</v>
      </c>
      <c r="KT131" s="153" t="s">
        <v>140</v>
      </c>
      <c r="KU131" s="153" t="n">
        <f aca="false">SUM(KV131:LG131)</f>
        <v>0</v>
      </c>
      <c r="KV131" s="153" t="n">
        <f aca="false">KV84*0.7</f>
        <v>0</v>
      </c>
      <c r="KW131" s="153" t="n">
        <f aca="false">KW84*0.7</f>
        <v>0</v>
      </c>
      <c r="KX131" s="153" t="n">
        <f aca="false">KX84*0.7</f>
        <v>0</v>
      </c>
      <c r="KY131" s="153" t="n">
        <f aca="false">KY84*0.7</f>
        <v>0</v>
      </c>
      <c r="KZ131" s="153" t="n">
        <f aca="false">KZ84*0.7</f>
        <v>0</v>
      </c>
      <c r="LA131" s="153" t="n">
        <f aca="false">LA84*0.7</f>
        <v>0</v>
      </c>
      <c r="LB131" s="153" t="n">
        <f aca="false">LB84*0.7</f>
        <v>0</v>
      </c>
      <c r="LC131" s="153" t="n">
        <f aca="false">LC84*0.7</f>
        <v>0</v>
      </c>
      <c r="LD131" s="153" t="n">
        <f aca="false">LD84*0.7</f>
        <v>0</v>
      </c>
      <c r="LE131" s="153" t="n">
        <f aca="false">LE84*0.7</f>
        <v>0</v>
      </c>
      <c r="LF131" s="153" t="n">
        <f aca="false">LF84*0.7</f>
        <v>0</v>
      </c>
      <c r="LG131" s="153" t="n">
        <f aca="false">LG84*0.7</f>
        <v>0</v>
      </c>
      <c r="LI131" s="153" t="s">
        <v>126</v>
      </c>
      <c r="LJ131" s="153" t="s">
        <v>140</v>
      </c>
      <c r="LK131" s="153" t="n">
        <f aca="false">SUM(LL131:LW131)</f>
        <v>0</v>
      </c>
      <c r="LL131" s="153" t="n">
        <f aca="false">LL84*0.7</f>
        <v>0</v>
      </c>
      <c r="LM131" s="153" t="n">
        <f aca="false">LM84*0.7</f>
        <v>0</v>
      </c>
      <c r="LN131" s="153" t="n">
        <f aca="false">LN84*0.7</f>
        <v>0</v>
      </c>
      <c r="LO131" s="153" t="n">
        <f aca="false">LO84*0.7</f>
        <v>0</v>
      </c>
      <c r="LP131" s="153" t="n">
        <f aca="false">LP84*0.7</f>
        <v>0</v>
      </c>
      <c r="LQ131" s="153" t="n">
        <f aca="false">LQ84*0.7</f>
        <v>0</v>
      </c>
      <c r="LR131" s="153" t="n">
        <f aca="false">LR84*0.7</f>
        <v>0</v>
      </c>
      <c r="LS131" s="153" t="n">
        <f aca="false">LS84*0.7</f>
        <v>0</v>
      </c>
      <c r="LT131" s="153" t="n">
        <f aca="false">LT84*0.7</f>
        <v>0</v>
      </c>
      <c r="LU131" s="153" t="n">
        <f aca="false">LU84*0.7</f>
        <v>0</v>
      </c>
      <c r="LV131" s="153" t="n">
        <f aca="false">LV84*0.7</f>
        <v>0</v>
      </c>
      <c r="LW131" s="153" t="n">
        <f aca="false">LW84*0.7</f>
        <v>0</v>
      </c>
      <c r="LY131" s="153" t="s">
        <v>126</v>
      </c>
      <c r="LZ131" s="153" t="s">
        <v>140</v>
      </c>
      <c r="MA131" s="153" t="n">
        <f aca="false">SUM(MB131:MM131)</f>
        <v>0</v>
      </c>
      <c r="MB131" s="153" t="n">
        <f aca="false">MB84*0.7</f>
        <v>0</v>
      </c>
      <c r="MC131" s="153" t="n">
        <f aca="false">MC84*0.7</f>
        <v>0</v>
      </c>
      <c r="MD131" s="153" t="n">
        <f aca="false">MD84*0.7</f>
        <v>0</v>
      </c>
      <c r="ME131" s="153" t="n">
        <f aca="false">ME84*0.7</f>
        <v>0</v>
      </c>
      <c r="MF131" s="153" t="n">
        <f aca="false">MF84*0.7</f>
        <v>0</v>
      </c>
      <c r="MG131" s="153" t="n">
        <f aca="false">MG84*0.7</f>
        <v>0</v>
      </c>
      <c r="MH131" s="153" t="n">
        <f aca="false">MH84*0.7</f>
        <v>0</v>
      </c>
      <c r="MI131" s="153" t="n">
        <f aca="false">MI84*0.7</f>
        <v>0</v>
      </c>
      <c r="MJ131" s="153" t="n">
        <f aca="false">MJ84*0.7</f>
        <v>0</v>
      </c>
      <c r="MK131" s="153" t="n">
        <f aca="false">MK84*0.7</f>
        <v>0</v>
      </c>
      <c r="ML131" s="153" t="n">
        <f aca="false">ML84*0.7</f>
        <v>0</v>
      </c>
      <c r="MM131" s="153" t="n">
        <f aca="false">MM84*0.7</f>
        <v>0</v>
      </c>
      <c r="MO131" s="153" t="s">
        <v>126</v>
      </c>
      <c r="MP131" s="153" t="s">
        <v>140</v>
      </c>
      <c r="MQ131" s="153" t="n">
        <f aca="false">SUM(MR131:NC131)</f>
        <v>0</v>
      </c>
      <c r="MR131" s="153" t="n">
        <f aca="false">MR84*0.7</f>
        <v>0</v>
      </c>
      <c r="MS131" s="153" t="n">
        <f aca="false">MS84*0.7</f>
        <v>0</v>
      </c>
      <c r="MT131" s="153" t="n">
        <f aca="false">MT84*0.7</f>
        <v>0</v>
      </c>
      <c r="MU131" s="153" t="n">
        <f aca="false">MU84*0.7</f>
        <v>0</v>
      </c>
      <c r="MV131" s="153" t="n">
        <f aca="false">MV84*0.7</f>
        <v>0</v>
      </c>
      <c r="MW131" s="153" t="n">
        <f aca="false">MW84*0.7</f>
        <v>0</v>
      </c>
      <c r="MX131" s="153" t="n">
        <f aca="false">MX84*0.7</f>
        <v>0</v>
      </c>
      <c r="MY131" s="153" t="n">
        <f aca="false">MY84*0.7</f>
        <v>0</v>
      </c>
      <c r="MZ131" s="153" t="n">
        <f aca="false">MZ84*0.7</f>
        <v>0</v>
      </c>
      <c r="NA131" s="153" t="n">
        <f aca="false">NA84*0.7</f>
        <v>0</v>
      </c>
      <c r="NB131" s="153" t="n">
        <f aca="false">NB84*0.7</f>
        <v>0</v>
      </c>
      <c r="NC131" s="153" t="n">
        <f aca="false">NC84*0.7</f>
        <v>0</v>
      </c>
      <c r="NE131" s="153" t="s">
        <v>126</v>
      </c>
      <c r="NF131" s="153" t="s">
        <v>140</v>
      </c>
      <c r="NG131" s="153" t="n">
        <f aca="false">SUM(NH131:NS131)</f>
        <v>0</v>
      </c>
      <c r="NH131" s="153" t="n">
        <f aca="false">NH84*0.7</f>
        <v>0</v>
      </c>
      <c r="NI131" s="153" t="n">
        <f aca="false">NI84*0.7</f>
        <v>0</v>
      </c>
      <c r="NJ131" s="153" t="n">
        <f aca="false">NJ84*0.7</f>
        <v>0</v>
      </c>
      <c r="NK131" s="153" t="n">
        <f aca="false">NK84*0.7</f>
        <v>0</v>
      </c>
      <c r="NL131" s="153" t="n">
        <f aca="false">NL84*0.7</f>
        <v>0</v>
      </c>
      <c r="NM131" s="153" t="n">
        <f aca="false">NM84*0.7</f>
        <v>0</v>
      </c>
      <c r="NN131" s="153" t="n">
        <f aca="false">NN84*0.7</f>
        <v>0</v>
      </c>
      <c r="NO131" s="153" t="n">
        <f aca="false">NO84*0.7</f>
        <v>0</v>
      </c>
      <c r="NP131" s="153" t="n">
        <f aca="false">NP84*0.7</f>
        <v>0</v>
      </c>
      <c r="NQ131" s="153" t="n">
        <f aca="false">NQ84*0.7</f>
        <v>0</v>
      </c>
      <c r="NR131" s="153" t="n">
        <f aca="false">NR84*0.7</f>
        <v>0</v>
      </c>
      <c r="NS131" s="153" t="n">
        <f aca="false">NS84*0.7</f>
        <v>0</v>
      </c>
      <c r="NU131" s="153" t="s">
        <v>126</v>
      </c>
      <c r="NV131" s="153" t="s">
        <v>140</v>
      </c>
      <c r="NW131" s="153" t="n">
        <f aca="false">SUM(NX131:OI131)</f>
        <v>0</v>
      </c>
      <c r="NX131" s="153" t="n">
        <f aca="false">NX84*0.7</f>
        <v>0</v>
      </c>
      <c r="NY131" s="153" t="n">
        <f aca="false">NY84*0.7</f>
        <v>0</v>
      </c>
      <c r="NZ131" s="153" t="n">
        <f aca="false">NZ84*0.7</f>
        <v>0</v>
      </c>
      <c r="OA131" s="153" t="n">
        <f aca="false">OA84*0.7</f>
        <v>0</v>
      </c>
      <c r="OB131" s="153" t="n">
        <f aca="false">OB84*0.7</f>
        <v>0</v>
      </c>
      <c r="OC131" s="153" t="n">
        <f aca="false">OC84*0.7</f>
        <v>0</v>
      </c>
      <c r="OD131" s="153" t="n">
        <f aca="false">OD84*0.7</f>
        <v>0</v>
      </c>
      <c r="OE131" s="153" t="n">
        <f aca="false">OE84*0.7</f>
        <v>0</v>
      </c>
      <c r="OF131" s="153" t="n">
        <f aca="false">OF84*0.7</f>
        <v>0</v>
      </c>
      <c r="OG131" s="153" t="n">
        <f aca="false">OG84*0.7</f>
        <v>0</v>
      </c>
      <c r="OH131" s="153" t="n">
        <f aca="false">OH84*0.7</f>
        <v>0</v>
      </c>
      <c r="OI131" s="153" t="n">
        <f aca="false">OI84*0.7</f>
        <v>0</v>
      </c>
      <c r="OK131" s="153" t="s">
        <v>126</v>
      </c>
      <c r="OL131" s="153" t="s">
        <v>140</v>
      </c>
      <c r="OM131" s="153" t="n">
        <f aca="false">SUM(ON131:OY131)</f>
        <v>0</v>
      </c>
      <c r="ON131" s="153" t="n">
        <f aca="false">ON84*0.7</f>
        <v>0</v>
      </c>
      <c r="OO131" s="153" t="n">
        <f aca="false">OO84*0.7</f>
        <v>0</v>
      </c>
      <c r="OP131" s="153" t="n">
        <f aca="false">OP84*0.7</f>
        <v>0</v>
      </c>
      <c r="OQ131" s="153" t="n">
        <f aca="false">OQ84*0.7</f>
        <v>0</v>
      </c>
      <c r="OR131" s="153" t="n">
        <f aca="false">OR84*0.7</f>
        <v>0</v>
      </c>
      <c r="OS131" s="153" t="n">
        <f aca="false">OS84*0.7</f>
        <v>0</v>
      </c>
      <c r="OT131" s="153" t="n">
        <f aca="false">OT84*0.7</f>
        <v>0</v>
      </c>
      <c r="OU131" s="153" t="n">
        <f aca="false">OU84*0.7</f>
        <v>0</v>
      </c>
      <c r="OV131" s="153" t="n">
        <f aca="false">OV84*0.7</f>
        <v>0</v>
      </c>
      <c r="OW131" s="153" t="n">
        <f aca="false">OW84*0.7</f>
        <v>0</v>
      </c>
      <c r="OX131" s="153" t="n">
        <f aca="false">OX84*0.7</f>
        <v>0</v>
      </c>
      <c r="OY131" s="153" t="n">
        <f aca="false">OY84*0.7</f>
        <v>0</v>
      </c>
      <c r="PA131" s="153" t="s">
        <v>126</v>
      </c>
      <c r="PB131" s="153" t="s">
        <v>140</v>
      </c>
      <c r="PC131" s="153" t="n">
        <f aca="false">SUM(PD131:PO131)</f>
        <v>0</v>
      </c>
      <c r="PD131" s="153" t="n">
        <f aca="false">PD84*0.7</f>
        <v>0</v>
      </c>
      <c r="PE131" s="153" t="n">
        <f aca="false">PE84*0.7</f>
        <v>0</v>
      </c>
      <c r="PF131" s="153" t="n">
        <f aca="false">PF84*0.7</f>
        <v>0</v>
      </c>
      <c r="PG131" s="153" t="n">
        <f aca="false">PG84*0.7</f>
        <v>0</v>
      </c>
      <c r="PH131" s="153" t="n">
        <f aca="false">PH84*0.7</f>
        <v>0</v>
      </c>
      <c r="PI131" s="153" t="n">
        <f aca="false">PI84*0.7</f>
        <v>0</v>
      </c>
      <c r="PJ131" s="153" t="n">
        <f aca="false">PJ84*0.7</f>
        <v>0</v>
      </c>
      <c r="PK131" s="153" t="n">
        <f aca="false">PK84*0.7</f>
        <v>0</v>
      </c>
      <c r="PL131" s="153" t="n">
        <f aca="false">PL84*0.7</f>
        <v>0</v>
      </c>
      <c r="PM131" s="153" t="n">
        <f aca="false">PM84*0.7</f>
        <v>0</v>
      </c>
      <c r="PN131" s="153" t="n">
        <f aca="false">PN84*0.7</f>
        <v>0</v>
      </c>
      <c r="PO131" s="153" t="n">
        <f aca="false">PO84*0.7</f>
        <v>0</v>
      </c>
      <c r="PQ131" s="153" t="s">
        <v>126</v>
      </c>
      <c r="PR131" s="153" t="s">
        <v>140</v>
      </c>
      <c r="PS131" s="153" t="n">
        <f aca="false">SUM(PT131:QE131)</f>
        <v>0</v>
      </c>
      <c r="PT131" s="153" t="n">
        <f aca="false">PT84*0.7</f>
        <v>0</v>
      </c>
      <c r="PU131" s="153" t="n">
        <f aca="false">PU84*0.7</f>
        <v>0</v>
      </c>
      <c r="PV131" s="153" t="n">
        <f aca="false">PV84*0.7</f>
        <v>0</v>
      </c>
      <c r="PW131" s="153" t="n">
        <f aca="false">PW84*0.7</f>
        <v>0</v>
      </c>
      <c r="PX131" s="153" t="n">
        <f aca="false">PX84*0.7</f>
        <v>0</v>
      </c>
      <c r="PY131" s="153" t="n">
        <f aca="false">PY84*0.7</f>
        <v>0</v>
      </c>
      <c r="PZ131" s="153" t="n">
        <f aca="false">PZ84*0.7</f>
        <v>0</v>
      </c>
      <c r="QA131" s="153" t="n">
        <f aca="false">QA84*0.7</f>
        <v>0</v>
      </c>
      <c r="QB131" s="153" t="n">
        <f aca="false">QB84*0.7</f>
        <v>0</v>
      </c>
      <c r="QC131" s="153" t="n">
        <f aca="false">QC84*0.7</f>
        <v>0</v>
      </c>
      <c r="QD131" s="153" t="n">
        <f aca="false">QD84*0.7</f>
        <v>0</v>
      </c>
      <c r="QE131" s="153" t="n">
        <f aca="false">QE84*0.7</f>
        <v>0</v>
      </c>
      <c r="QG131" s="153" t="s">
        <v>126</v>
      </c>
      <c r="QH131" s="153" t="s">
        <v>140</v>
      </c>
      <c r="QI131" s="153" t="n">
        <f aca="false">SUM(QJ131:QU131)</f>
        <v>0</v>
      </c>
      <c r="QJ131" s="153" t="n">
        <f aca="false">QJ84*0.7</f>
        <v>0</v>
      </c>
      <c r="QK131" s="153" t="n">
        <f aca="false">QK84*0.7</f>
        <v>0</v>
      </c>
      <c r="QL131" s="153" t="n">
        <f aca="false">QL84*0.7</f>
        <v>0</v>
      </c>
      <c r="QM131" s="153" t="n">
        <f aca="false">QM84*0.7</f>
        <v>0</v>
      </c>
      <c r="QN131" s="153" t="n">
        <f aca="false">QN84*0.7</f>
        <v>0</v>
      </c>
      <c r="QO131" s="153" t="n">
        <f aca="false">QO84*0.7</f>
        <v>0</v>
      </c>
      <c r="QP131" s="153" t="n">
        <f aca="false">QP84*0.7</f>
        <v>0</v>
      </c>
      <c r="QQ131" s="153" t="n">
        <f aca="false">QQ84*0.7</f>
        <v>0</v>
      </c>
      <c r="QR131" s="153" t="n">
        <f aca="false">QR84*0.7</f>
        <v>0</v>
      </c>
      <c r="QS131" s="153" t="n">
        <f aca="false">QS84*0.7</f>
        <v>0</v>
      </c>
      <c r="QT131" s="153" t="n">
        <f aca="false">QT84*0.7</f>
        <v>0</v>
      </c>
      <c r="QU131" s="153" t="n">
        <f aca="false">QU84*0.7</f>
        <v>0</v>
      </c>
      <c r="QW131" s="153" t="s">
        <v>126</v>
      </c>
      <c r="QX131" s="153" t="s">
        <v>140</v>
      </c>
      <c r="QY131" s="153" t="n">
        <f aca="false">SUM(QZ131:RK131)</f>
        <v>0</v>
      </c>
      <c r="QZ131" s="153" t="n">
        <f aca="false">QZ84*0.7</f>
        <v>0</v>
      </c>
      <c r="RA131" s="153" t="n">
        <f aca="false">RA84*0.7</f>
        <v>0</v>
      </c>
      <c r="RB131" s="153" t="n">
        <f aca="false">RB84*0.7</f>
        <v>0</v>
      </c>
      <c r="RC131" s="153" t="n">
        <f aca="false">RC84*0.7</f>
        <v>0</v>
      </c>
      <c r="RD131" s="153" t="n">
        <f aca="false">RD84*0.7</f>
        <v>0</v>
      </c>
      <c r="RE131" s="153" t="n">
        <f aca="false">RE84*0.7</f>
        <v>0</v>
      </c>
      <c r="RF131" s="153" t="n">
        <f aca="false">RF84*0.7</f>
        <v>0</v>
      </c>
      <c r="RG131" s="153" t="n">
        <f aca="false">RG84*0.7</f>
        <v>0</v>
      </c>
      <c r="RH131" s="153" t="n">
        <f aca="false">RH84*0.7</f>
        <v>0</v>
      </c>
      <c r="RI131" s="153" t="n">
        <f aca="false">RI84*0.7</f>
        <v>0</v>
      </c>
      <c r="RJ131" s="153" t="n">
        <f aca="false">RJ84*0.7</f>
        <v>0</v>
      </c>
      <c r="RK131" s="153" t="n">
        <f aca="false">RK84*0.7</f>
        <v>0</v>
      </c>
      <c r="RM131" s="153" t="s">
        <v>126</v>
      </c>
      <c r="RN131" s="153" t="s">
        <v>140</v>
      </c>
      <c r="RO131" s="153" t="n">
        <f aca="false">SUM(RP131:SA131)</f>
        <v>0</v>
      </c>
      <c r="RP131" s="153" t="n">
        <f aca="false">RP84*0.7</f>
        <v>0</v>
      </c>
      <c r="RQ131" s="153" t="n">
        <f aca="false">RQ84*0.7</f>
        <v>0</v>
      </c>
      <c r="RR131" s="153" t="n">
        <f aca="false">RR84*0.7</f>
        <v>0</v>
      </c>
      <c r="RS131" s="153" t="n">
        <f aca="false">RS84*0.7</f>
        <v>0</v>
      </c>
      <c r="RT131" s="153" t="n">
        <f aca="false">RT84*0.7</f>
        <v>0</v>
      </c>
      <c r="RU131" s="153" t="n">
        <f aca="false">RU84*0.7</f>
        <v>0</v>
      </c>
      <c r="RV131" s="153" t="n">
        <f aca="false">RV84*0.7</f>
        <v>0</v>
      </c>
      <c r="RW131" s="153" t="n">
        <f aca="false">RW84*0.7</f>
        <v>0</v>
      </c>
      <c r="RX131" s="153" t="n">
        <f aca="false">RX84*0.7</f>
        <v>0</v>
      </c>
      <c r="RY131" s="153" t="n">
        <f aca="false">RY84*0.7</f>
        <v>0</v>
      </c>
      <c r="RZ131" s="153" t="n">
        <f aca="false">RZ84*0.7</f>
        <v>0</v>
      </c>
      <c r="SA131" s="153" t="n">
        <f aca="false">SA84*0.7</f>
        <v>0</v>
      </c>
      <c r="SC131" s="153" t="s">
        <v>126</v>
      </c>
      <c r="SD131" s="153" t="s">
        <v>140</v>
      </c>
      <c r="SE131" s="153" t="n">
        <f aca="false">SUM(SF131:SQ131)</f>
        <v>0</v>
      </c>
      <c r="SF131" s="153" t="n">
        <f aca="false">SF84*0.7</f>
        <v>0</v>
      </c>
      <c r="SG131" s="153" t="n">
        <f aca="false">SG84*0.7</f>
        <v>0</v>
      </c>
      <c r="SH131" s="153" t="n">
        <f aca="false">SH84*0.7</f>
        <v>0</v>
      </c>
      <c r="SI131" s="153" t="n">
        <f aca="false">SI84*0.7</f>
        <v>0</v>
      </c>
      <c r="SJ131" s="153" t="n">
        <f aca="false">SJ84*0.7</f>
        <v>0</v>
      </c>
      <c r="SK131" s="153" t="n">
        <f aca="false">SK84*0.7</f>
        <v>0</v>
      </c>
      <c r="SL131" s="153" t="n">
        <f aca="false">SL84*0.7</f>
        <v>0</v>
      </c>
      <c r="SM131" s="153" t="n">
        <f aca="false">SM84*0.7</f>
        <v>0</v>
      </c>
      <c r="SN131" s="153" t="n">
        <f aca="false">SN84*0.7</f>
        <v>0</v>
      </c>
      <c r="SO131" s="153" t="n">
        <f aca="false">SO84*0.7</f>
        <v>0</v>
      </c>
      <c r="SP131" s="153" t="n">
        <f aca="false">SP84*0.7</f>
        <v>0</v>
      </c>
      <c r="SQ131" s="153" t="n">
        <f aca="false">SQ84*0.7</f>
        <v>0</v>
      </c>
      <c r="SS131" s="153" t="s">
        <v>126</v>
      </c>
      <c r="ST131" s="153" t="s">
        <v>140</v>
      </c>
      <c r="SU131" s="153" t="n">
        <f aca="false">SUM(SV131:TG131)</f>
        <v>0</v>
      </c>
      <c r="SV131" s="153" t="n">
        <f aca="false">SV84*0.7</f>
        <v>0</v>
      </c>
      <c r="SW131" s="153" t="n">
        <f aca="false">SW84*0.7</f>
        <v>0</v>
      </c>
      <c r="SX131" s="153" t="n">
        <f aca="false">SX84*0.7</f>
        <v>0</v>
      </c>
      <c r="SY131" s="153" t="n">
        <f aca="false">SY84*0.7</f>
        <v>0</v>
      </c>
      <c r="SZ131" s="153" t="n">
        <f aca="false">SZ84*0.7</f>
        <v>0</v>
      </c>
      <c r="TA131" s="153" t="n">
        <f aca="false">TA84*0.7</f>
        <v>0</v>
      </c>
      <c r="TB131" s="153" t="n">
        <f aca="false">TB84*0.7</f>
        <v>0</v>
      </c>
      <c r="TC131" s="153" t="n">
        <f aca="false">TC84*0.7</f>
        <v>0</v>
      </c>
      <c r="TD131" s="153" t="n">
        <f aca="false">TD84*0.7</f>
        <v>0</v>
      </c>
      <c r="TE131" s="153" t="n">
        <f aca="false">TE84*0.7</f>
        <v>0</v>
      </c>
      <c r="TF131" s="153" t="n">
        <f aca="false">TF84*0.7</f>
        <v>0</v>
      </c>
      <c r="TG131" s="153" t="n">
        <f aca="false">TG84*0.7</f>
        <v>0</v>
      </c>
      <c r="TI131" s="153" t="s">
        <v>126</v>
      </c>
      <c r="TJ131" s="153" t="s">
        <v>140</v>
      </c>
      <c r="TK131" s="153" t="n">
        <f aca="false">SUM(TL131:TW131)</f>
        <v>0</v>
      </c>
      <c r="TL131" s="153" t="n">
        <f aca="false">TL84*0.7</f>
        <v>0</v>
      </c>
      <c r="TM131" s="153" t="n">
        <f aca="false">TM84*0.7</f>
        <v>0</v>
      </c>
      <c r="TN131" s="153" t="n">
        <f aca="false">TN84*0.7</f>
        <v>0</v>
      </c>
      <c r="TO131" s="153" t="n">
        <f aca="false">TO84*0.7</f>
        <v>0</v>
      </c>
      <c r="TP131" s="153" t="n">
        <f aca="false">TP84*0.7</f>
        <v>0</v>
      </c>
      <c r="TQ131" s="153" t="n">
        <f aca="false">TQ84*0.7</f>
        <v>0</v>
      </c>
      <c r="TR131" s="153" t="n">
        <f aca="false">TR84*0.7</f>
        <v>0</v>
      </c>
      <c r="TS131" s="153" t="n">
        <f aca="false">TS84*0.7</f>
        <v>0</v>
      </c>
      <c r="TT131" s="153" t="n">
        <f aca="false">TT84*0.7</f>
        <v>0</v>
      </c>
      <c r="TU131" s="153" t="n">
        <f aca="false">TU84*0.7</f>
        <v>0</v>
      </c>
      <c r="TV131" s="153" t="n">
        <f aca="false">TV84*0.7</f>
        <v>0</v>
      </c>
      <c r="TW131" s="153" t="n">
        <f aca="false">TW84*0.7</f>
        <v>0</v>
      </c>
      <c r="TY131" s="153" t="s">
        <v>126</v>
      </c>
      <c r="TZ131" s="153" t="s">
        <v>140</v>
      </c>
      <c r="UA131" s="153" t="n">
        <f aca="false">SUM(UB131:UM131)</f>
        <v>0</v>
      </c>
      <c r="UB131" s="153" t="n">
        <f aca="false">UB84*0.7</f>
        <v>0</v>
      </c>
      <c r="UC131" s="153" t="n">
        <f aca="false">UC84*0.7</f>
        <v>0</v>
      </c>
      <c r="UD131" s="153" t="n">
        <f aca="false">UD84*0.7</f>
        <v>0</v>
      </c>
      <c r="UE131" s="153" t="n">
        <f aca="false">UE84*0.7</f>
        <v>0</v>
      </c>
      <c r="UF131" s="153" t="n">
        <f aca="false">UF84*0.7</f>
        <v>0</v>
      </c>
      <c r="UG131" s="153" t="n">
        <f aca="false">UG84*0.7</f>
        <v>0</v>
      </c>
      <c r="UH131" s="153" t="n">
        <f aca="false">UH84*0.7</f>
        <v>0</v>
      </c>
      <c r="UI131" s="153" t="n">
        <f aca="false">UI84*0.7</f>
        <v>0</v>
      </c>
      <c r="UJ131" s="153" t="n">
        <f aca="false">UJ84*0.7</f>
        <v>0</v>
      </c>
      <c r="UK131" s="153" t="n">
        <f aca="false">UK84*0.7</f>
        <v>0</v>
      </c>
      <c r="UL131" s="153" t="n">
        <f aca="false">UL84*0.7</f>
        <v>0</v>
      </c>
      <c r="UM131" s="153" t="n">
        <f aca="false">UM84*0.7</f>
        <v>0</v>
      </c>
      <c r="UO131" s="153" t="s">
        <v>126</v>
      </c>
      <c r="UP131" s="153" t="s">
        <v>140</v>
      </c>
      <c r="UQ131" s="153" t="n">
        <f aca="false">SUM(UR131:VC131)</f>
        <v>0</v>
      </c>
      <c r="UR131" s="153" t="n">
        <f aca="false">UR84*0.7</f>
        <v>0</v>
      </c>
      <c r="US131" s="153" t="n">
        <f aca="false">US84*0.7</f>
        <v>0</v>
      </c>
      <c r="UT131" s="153" t="n">
        <f aca="false">UT84*0.7</f>
        <v>0</v>
      </c>
      <c r="UU131" s="153" t="n">
        <f aca="false">UU84*0.7</f>
        <v>0</v>
      </c>
      <c r="UV131" s="153" t="n">
        <f aca="false">UV84*0.7</f>
        <v>0</v>
      </c>
      <c r="UW131" s="153" t="n">
        <f aca="false">UW84*0.7</f>
        <v>0</v>
      </c>
      <c r="UX131" s="153" t="n">
        <f aca="false">UX84*0.7</f>
        <v>0</v>
      </c>
      <c r="UY131" s="153" t="n">
        <f aca="false">UY84*0.7</f>
        <v>0</v>
      </c>
      <c r="UZ131" s="153" t="n">
        <f aca="false">UZ84*0.7</f>
        <v>0</v>
      </c>
      <c r="VA131" s="153" t="n">
        <f aca="false">VA84*0.7</f>
        <v>0</v>
      </c>
      <c r="VB131" s="153" t="n">
        <f aca="false">VB84*0.7</f>
        <v>0</v>
      </c>
      <c r="VC131" s="153" t="n">
        <f aca="false">VC84*0.7</f>
        <v>0</v>
      </c>
      <c r="VE131" s="153" t="s">
        <v>126</v>
      </c>
      <c r="VF131" s="153" t="s">
        <v>140</v>
      </c>
      <c r="VG131" s="153" t="n">
        <f aca="false">SUM(VH131:VS131)</f>
        <v>0</v>
      </c>
      <c r="VH131" s="153" t="n">
        <f aca="false">VH84*0.7</f>
        <v>0</v>
      </c>
      <c r="VI131" s="153" t="n">
        <f aca="false">VI84*0.7</f>
        <v>0</v>
      </c>
      <c r="VJ131" s="153" t="n">
        <f aca="false">VJ84*0.7</f>
        <v>0</v>
      </c>
      <c r="VK131" s="153" t="n">
        <f aca="false">VK84*0.7</f>
        <v>0</v>
      </c>
      <c r="VL131" s="153" t="n">
        <f aca="false">VL84*0.7</f>
        <v>0</v>
      </c>
      <c r="VM131" s="153" t="n">
        <f aca="false">VM84*0.7</f>
        <v>0</v>
      </c>
      <c r="VN131" s="153" t="n">
        <f aca="false">VN84*0.7</f>
        <v>0</v>
      </c>
      <c r="VO131" s="153" t="n">
        <f aca="false">VO84*0.7</f>
        <v>0</v>
      </c>
      <c r="VP131" s="153" t="n">
        <f aca="false">VP84*0.7</f>
        <v>0</v>
      </c>
      <c r="VQ131" s="153" t="n">
        <f aca="false">VQ84*0.7</f>
        <v>0</v>
      </c>
      <c r="VR131" s="153" t="n">
        <f aca="false">VR84*0.7</f>
        <v>0</v>
      </c>
      <c r="VS131" s="153" t="n">
        <f aca="false">VS84*0.7</f>
        <v>0</v>
      </c>
      <c r="VU131" s="153" t="s">
        <v>126</v>
      </c>
      <c r="VV131" s="153" t="s">
        <v>140</v>
      </c>
      <c r="VW131" s="153" t="n">
        <f aca="false">SUM(VX131:WI131)</f>
        <v>0</v>
      </c>
      <c r="VX131" s="153" t="n">
        <f aca="false">VX84*0.7</f>
        <v>0</v>
      </c>
      <c r="VY131" s="153" t="n">
        <f aca="false">VY84*0.7</f>
        <v>0</v>
      </c>
      <c r="VZ131" s="153" t="n">
        <f aca="false">VZ84*0.7</f>
        <v>0</v>
      </c>
      <c r="WA131" s="153" t="n">
        <f aca="false">WA84*0.7</f>
        <v>0</v>
      </c>
      <c r="WB131" s="153" t="n">
        <f aca="false">WB84*0.7</f>
        <v>0</v>
      </c>
      <c r="WC131" s="153" t="n">
        <f aca="false">WC84*0.7</f>
        <v>0</v>
      </c>
      <c r="WD131" s="153" t="n">
        <f aca="false">WD84*0.7</f>
        <v>0</v>
      </c>
      <c r="WE131" s="153" t="n">
        <f aca="false">WE84*0.7</f>
        <v>0</v>
      </c>
      <c r="WF131" s="153" t="n">
        <f aca="false">WF84*0.7</f>
        <v>0</v>
      </c>
      <c r="WG131" s="153" t="n">
        <f aca="false">WG84*0.7</f>
        <v>0</v>
      </c>
      <c r="WH131" s="153" t="n">
        <f aca="false">WH84*0.7</f>
        <v>0</v>
      </c>
      <c r="WI131" s="153" t="n">
        <f aca="false">WI84*0.7</f>
        <v>0</v>
      </c>
      <c r="WK131" s="153" t="s">
        <v>126</v>
      </c>
      <c r="WL131" s="153" t="s">
        <v>140</v>
      </c>
      <c r="WM131" s="153" t="n">
        <f aca="false">SUM(WN131:WY131)</f>
        <v>0</v>
      </c>
      <c r="WN131" s="153" t="n">
        <f aca="false">WN84*0.7</f>
        <v>0</v>
      </c>
      <c r="WO131" s="153" t="n">
        <f aca="false">WO84*0.7</f>
        <v>0</v>
      </c>
      <c r="WP131" s="153" t="n">
        <f aca="false">WP84*0.7</f>
        <v>0</v>
      </c>
      <c r="WQ131" s="153" t="n">
        <f aca="false">WQ84*0.7</f>
        <v>0</v>
      </c>
      <c r="WR131" s="153" t="n">
        <f aca="false">WR84*0.7</f>
        <v>0</v>
      </c>
      <c r="WS131" s="153" t="n">
        <f aca="false">WS84*0.7</f>
        <v>0</v>
      </c>
      <c r="WT131" s="153" t="n">
        <f aca="false">WT84*0.7</f>
        <v>0</v>
      </c>
      <c r="WU131" s="153" t="n">
        <f aca="false">WU84*0.7</f>
        <v>0</v>
      </c>
      <c r="WV131" s="153" t="n">
        <f aca="false">WV84*0.7</f>
        <v>0</v>
      </c>
      <c r="WW131" s="153" t="n">
        <f aca="false">WW84*0.7</f>
        <v>0</v>
      </c>
      <c r="WX131" s="153" t="n">
        <f aca="false">WX84*0.7</f>
        <v>0</v>
      </c>
      <c r="WY131" s="153" t="n">
        <f aca="false">WY84*0.7</f>
        <v>0</v>
      </c>
      <c r="XA131" s="153" t="s">
        <v>126</v>
      </c>
      <c r="XB131" s="153" t="s">
        <v>140</v>
      </c>
      <c r="XC131" s="153" t="n">
        <f aca="false">SUM(XD131:XO131)</f>
        <v>0</v>
      </c>
      <c r="XD131" s="153" t="n">
        <f aca="false">XD84*0.7</f>
        <v>0</v>
      </c>
      <c r="XE131" s="153" t="n">
        <f aca="false">XE84*0.7</f>
        <v>0</v>
      </c>
      <c r="XF131" s="153" t="n">
        <f aca="false">XF84*0.7</f>
        <v>0</v>
      </c>
      <c r="XG131" s="153" t="n">
        <f aca="false">XG84*0.7</f>
        <v>0</v>
      </c>
      <c r="XH131" s="153" t="n">
        <f aca="false">XH84*0.7</f>
        <v>0</v>
      </c>
      <c r="XI131" s="153" t="n">
        <f aca="false">XI84*0.7</f>
        <v>0</v>
      </c>
      <c r="XJ131" s="153" t="n">
        <f aca="false">XJ84*0.7</f>
        <v>0</v>
      </c>
      <c r="XK131" s="153" t="n">
        <f aca="false">XK84*0.7</f>
        <v>0</v>
      </c>
      <c r="XL131" s="153" t="n">
        <f aca="false">XL84*0.7</f>
        <v>0</v>
      </c>
      <c r="XM131" s="153" t="n">
        <f aca="false">XM84*0.7</f>
        <v>0</v>
      </c>
      <c r="XN131" s="153" t="n">
        <f aca="false">XN84*0.7</f>
        <v>0</v>
      </c>
      <c r="XO131" s="153" t="n">
        <f aca="false">XO84*0.7</f>
        <v>0</v>
      </c>
      <c r="XQ131" s="153" t="s">
        <v>126</v>
      </c>
      <c r="XR131" s="153" t="s">
        <v>140</v>
      </c>
      <c r="XS131" s="153" t="n">
        <f aca="false">SUM(XT131:YE131)</f>
        <v>0</v>
      </c>
      <c r="XT131" s="153" t="n">
        <f aca="false">XT84*0.7</f>
        <v>0</v>
      </c>
      <c r="XU131" s="153" t="n">
        <f aca="false">XU84*0.7</f>
        <v>0</v>
      </c>
      <c r="XV131" s="153" t="n">
        <f aca="false">XV84*0.7</f>
        <v>0</v>
      </c>
      <c r="XW131" s="153" t="n">
        <f aca="false">XW84*0.7</f>
        <v>0</v>
      </c>
      <c r="XX131" s="153" t="n">
        <f aca="false">XX84*0.7</f>
        <v>0</v>
      </c>
      <c r="XY131" s="153" t="n">
        <f aca="false">XY84*0.7</f>
        <v>0</v>
      </c>
      <c r="XZ131" s="153" t="n">
        <f aca="false">XZ84*0.7</f>
        <v>0</v>
      </c>
      <c r="YA131" s="153" t="n">
        <f aca="false">YA84*0.7</f>
        <v>0</v>
      </c>
      <c r="YB131" s="153" t="n">
        <f aca="false">YB84*0.7</f>
        <v>0</v>
      </c>
      <c r="YC131" s="153" t="n">
        <f aca="false">YC84*0.7</f>
        <v>0</v>
      </c>
      <c r="YD131" s="153" t="n">
        <f aca="false">YD84*0.7</f>
        <v>0</v>
      </c>
      <c r="YE131" s="153" t="n">
        <f aca="false">YE84*0.7</f>
        <v>0</v>
      </c>
      <c r="YG131" s="153" t="s">
        <v>126</v>
      </c>
      <c r="YH131" s="153" t="s">
        <v>140</v>
      </c>
      <c r="YI131" s="153" t="n">
        <f aca="false">SUM(YJ131:YU131)</f>
        <v>0</v>
      </c>
      <c r="YJ131" s="153" t="n">
        <f aca="false">YJ84*0.7</f>
        <v>0</v>
      </c>
      <c r="YK131" s="153" t="n">
        <f aca="false">YK84*0.7</f>
        <v>0</v>
      </c>
      <c r="YL131" s="153" t="n">
        <f aca="false">YL84*0.7</f>
        <v>0</v>
      </c>
      <c r="YM131" s="153" t="n">
        <f aca="false">YM84*0.7</f>
        <v>0</v>
      </c>
      <c r="YN131" s="153" t="n">
        <f aca="false">YN84*0.7</f>
        <v>0</v>
      </c>
      <c r="YO131" s="153" t="n">
        <f aca="false">YO84*0.7</f>
        <v>0</v>
      </c>
      <c r="YP131" s="153" t="n">
        <f aca="false">YP84*0.7</f>
        <v>0</v>
      </c>
      <c r="YQ131" s="153" t="n">
        <f aca="false">YQ84*0.7</f>
        <v>0</v>
      </c>
      <c r="YR131" s="153" t="n">
        <f aca="false">YR84*0.7</f>
        <v>0</v>
      </c>
      <c r="YS131" s="153" t="n">
        <f aca="false">YS84*0.7</f>
        <v>0</v>
      </c>
      <c r="YT131" s="153" t="n">
        <f aca="false">YT84*0.7</f>
        <v>0</v>
      </c>
      <c r="YU131" s="153" t="n">
        <f aca="false">YU84*0.7</f>
        <v>0</v>
      </c>
      <c r="YW131" s="153" t="s">
        <v>126</v>
      </c>
      <c r="YX131" s="153" t="s">
        <v>140</v>
      </c>
      <c r="YY131" s="153" t="n">
        <f aca="false">SUM(YZ131:ZK131)</f>
        <v>0</v>
      </c>
      <c r="YZ131" s="153" t="n">
        <f aca="false">YZ84*0.7</f>
        <v>0</v>
      </c>
      <c r="ZA131" s="153" t="n">
        <f aca="false">ZA84*0.7</f>
        <v>0</v>
      </c>
      <c r="ZB131" s="153" t="n">
        <f aca="false">ZB84*0.7</f>
        <v>0</v>
      </c>
      <c r="ZC131" s="153" t="n">
        <f aca="false">ZC84*0.7</f>
        <v>0</v>
      </c>
      <c r="ZD131" s="153" t="n">
        <f aca="false">ZD84*0.7</f>
        <v>0</v>
      </c>
      <c r="ZE131" s="153" t="n">
        <f aca="false">ZE84*0.7</f>
        <v>0</v>
      </c>
      <c r="ZF131" s="153" t="n">
        <f aca="false">ZF84*0.7</f>
        <v>0</v>
      </c>
      <c r="ZG131" s="153" t="n">
        <f aca="false">ZG84*0.7</f>
        <v>0</v>
      </c>
      <c r="ZH131" s="153" t="n">
        <f aca="false">ZH84*0.7</f>
        <v>0</v>
      </c>
      <c r="ZI131" s="153" t="n">
        <f aca="false">ZI84*0.7</f>
        <v>0</v>
      </c>
      <c r="ZJ131" s="153" t="n">
        <f aca="false">ZJ84*0.7</f>
        <v>0</v>
      </c>
      <c r="ZK131" s="153" t="n">
        <f aca="false">ZK84*0.7</f>
        <v>0</v>
      </c>
      <c r="ZM131" s="153" t="s">
        <v>126</v>
      </c>
      <c r="ZN131" s="153" t="s">
        <v>140</v>
      </c>
      <c r="ZO131" s="153" t="n">
        <f aca="false">SUM(ZP131:AAA131)</f>
        <v>0</v>
      </c>
      <c r="ZP131" s="153" t="n">
        <f aca="false">ZP84*0.7</f>
        <v>0</v>
      </c>
      <c r="ZQ131" s="153" t="n">
        <f aca="false">ZQ84*0.7</f>
        <v>0</v>
      </c>
      <c r="ZR131" s="153" t="n">
        <f aca="false">ZR84*0.7</f>
        <v>0</v>
      </c>
      <c r="ZS131" s="153" t="n">
        <f aca="false">ZS84*0.7</f>
        <v>0</v>
      </c>
      <c r="ZT131" s="153" t="n">
        <f aca="false">ZT84*0.7</f>
        <v>0</v>
      </c>
      <c r="ZU131" s="153" t="n">
        <f aca="false">ZU84*0.7</f>
        <v>0</v>
      </c>
      <c r="ZV131" s="153" t="n">
        <f aca="false">ZV84*0.7</f>
        <v>0</v>
      </c>
      <c r="ZW131" s="153" t="n">
        <f aca="false">ZW84*0.7</f>
        <v>0</v>
      </c>
      <c r="ZX131" s="153" t="n">
        <f aca="false">ZX84*0.7</f>
        <v>0</v>
      </c>
      <c r="ZY131" s="153" t="n">
        <f aca="false">ZY84*0.7</f>
        <v>0</v>
      </c>
      <c r="ZZ131" s="153" t="n">
        <f aca="false">ZZ84*0.7</f>
        <v>0</v>
      </c>
      <c r="AAA131" s="153" t="n">
        <f aca="false">AAA84*0.7</f>
        <v>0</v>
      </c>
      <c r="AAC131" s="153" t="s">
        <v>126</v>
      </c>
      <c r="AAD131" s="153" t="s">
        <v>140</v>
      </c>
      <c r="AAE131" s="153" t="n">
        <f aca="false">SUM(AAF131:AAQ131)</f>
        <v>0</v>
      </c>
      <c r="AAF131" s="153" t="n">
        <f aca="false">AAF84*0.7</f>
        <v>0</v>
      </c>
      <c r="AAG131" s="153" t="n">
        <f aca="false">AAG84*0.7</f>
        <v>0</v>
      </c>
      <c r="AAH131" s="153" t="n">
        <f aca="false">AAH84*0.7</f>
        <v>0</v>
      </c>
      <c r="AAI131" s="153" t="n">
        <f aca="false">AAI84*0.7</f>
        <v>0</v>
      </c>
      <c r="AAJ131" s="153" t="n">
        <f aca="false">AAJ84*0.7</f>
        <v>0</v>
      </c>
      <c r="AAK131" s="153" t="n">
        <f aca="false">AAK84*0.7</f>
        <v>0</v>
      </c>
      <c r="AAL131" s="153" t="n">
        <f aca="false">AAL84*0.7</f>
        <v>0</v>
      </c>
      <c r="AAM131" s="153" t="n">
        <f aca="false">AAM84*0.7</f>
        <v>0</v>
      </c>
      <c r="AAN131" s="153" t="n">
        <f aca="false">AAN84*0.7</f>
        <v>0</v>
      </c>
      <c r="AAO131" s="153" t="n">
        <f aca="false">AAO84*0.7</f>
        <v>0</v>
      </c>
      <c r="AAP131" s="153" t="n">
        <f aca="false">AAP84*0.7</f>
        <v>0</v>
      </c>
      <c r="AAQ131" s="153" t="n">
        <f aca="false">AAQ84*0.7</f>
        <v>0</v>
      </c>
      <c r="AAS131" s="153" t="s">
        <v>126</v>
      </c>
      <c r="AAT131" s="153" t="s">
        <v>140</v>
      </c>
      <c r="AAU131" s="153" t="n">
        <f aca="false">SUM(AAV131:ABG131)</f>
        <v>0</v>
      </c>
      <c r="AAV131" s="153" t="n">
        <f aca="false">AAV84*0.7</f>
        <v>0</v>
      </c>
      <c r="AAW131" s="153" t="n">
        <f aca="false">AAW84*0.7</f>
        <v>0</v>
      </c>
      <c r="AAX131" s="153" t="n">
        <f aca="false">AAX84*0.7</f>
        <v>0</v>
      </c>
      <c r="AAY131" s="153" t="n">
        <f aca="false">AAY84*0.7</f>
        <v>0</v>
      </c>
      <c r="AAZ131" s="153" t="n">
        <f aca="false">AAZ84*0.7</f>
        <v>0</v>
      </c>
      <c r="ABA131" s="153" t="n">
        <f aca="false">ABA84*0.7</f>
        <v>0</v>
      </c>
      <c r="ABB131" s="153" t="n">
        <f aca="false">ABB84*0.7</f>
        <v>0</v>
      </c>
      <c r="ABC131" s="153" t="n">
        <f aca="false">ABC84*0.7</f>
        <v>0</v>
      </c>
      <c r="ABD131" s="153" t="n">
        <f aca="false">ABD84*0.7</f>
        <v>0</v>
      </c>
      <c r="ABE131" s="153" t="n">
        <f aca="false">ABE84*0.7</f>
        <v>0</v>
      </c>
      <c r="ABF131" s="153" t="n">
        <f aca="false">ABF84*0.7</f>
        <v>0</v>
      </c>
      <c r="ABG131" s="153" t="n">
        <f aca="false">ABG84*0.7</f>
        <v>0</v>
      </c>
      <c r="ABI131" s="153" t="s">
        <v>126</v>
      </c>
      <c r="ABJ131" s="153" t="s">
        <v>140</v>
      </c>
      <c r="ABK131" s="153" t="n">
        <f aca="false">SUM(ABL131:ABW131)</f>
        <v>0</v>
      </c>
      <c r="ABL131" s="153" t="n">
        <f aca="false">ABL84*0.7</f>
        <v>0</v>
      </c>
      <c r="ABM131" s="153" t="n">
        <f aca="false">ABM84*0.7</f>
        <v>0</v>
      </c>
      <c r="ABN131" s="153" t="n">
        <f aca="false">ABN84*0.7</f>
        <v>0</v>
      </c>
      <c r="ABO131" s="153" t="n">
        <f aca="false">ABO84*0.7</f>
        <v>0</v>
      </c>
      <c r="ABP131" s="153" t="n">
        <f aca="false">ABP84*0.7</f>
        <v>0</v>
      </c>
      <c r="ABQ131" s="153" t="n">
        <f aca="false">ABQ84*0.7</f>
        <v>0</v>
      </c>
      <c r="ABR131" s="153" t="n">
        <f aca="false">ABR84*0.7</f>
        <v>0</v>
      </c>
      <c r="ABS131" s="153" t="n">
        <f aca="false">ABS84*0.7</f>
        <v>0</v>
      </c>
      <c r="ABT131" s="153" t="n">
        <f aca="false">ABT84*0.7</f>
        <v>0</v>
      </c>
      <c r="ABU131" s="153" t="n">
        <f aca="false">ABU84*0.7</f>
        <v>0</v>
      </c>
      <c r="ABV131" s="153" t="n">
        <f aca="false">ABV84*0.7</f>
        <v>0</v>
      </c>
      <c r="ABW131" s="153" t="n">
        <f aca="false">ABW84*0.7</f>
        <v>0</v>
      </c>
      <c r="ABY131" s="153" t="s">
        <v>126</v>
      </c>
      <c r="ABZ131" s="153" t="s">
        <v>140</v>
      </c>
      <c r="ACA131" s="153" t="n">
        <f aca="false">SUM(ACB131:ACM131)</f>
        <v>0</v>
      </c>
      <c r="ACB131" s="153" t="n">
        <f aca="false">ACB84*0.7</f>
        <v>0</v>
      </c>
      <c r="ACC131" s="153" t="n">
        <f aca="false">ACC84*0.7</f>
        <v>0</v>
      </c>
      <c r="ACD131" s="153" t="n">
        <f aca="false">ACD84*0.7</f>
        <v>0</v>
      </c>
      <c r="ACE131" s="153" t="n">
        <f aca="false">ACE84*0.7</f>
        <v>0</v>
      </c>
      <c r="ACF131" s="153" t="n">
        <f aca="false">ACF84*0.7</f>
        <v>0</v>
      </c>
      <c r="ACG131" s="153" t="n">
        <f aca="false">ACG84*0.7</f>
        <v>0</v>
      </c>
      <c r="ACH131" s="153" t="n">
        <f aca="false">ACH84*0.7</f>
        <v>0</v>
      </c>
      <c r="ACI131" s="153" t="n">
        <f aca="false">ACI84*0.7</f>
        <v>0</v>
      </c>
      <c r="ACJ131" s="153" t="n">
        <f aca="false">ACJ84*0.7</f>
        <v>0</v>
      </c>
      <c r="ACK131" s="153" t="n">
        <f aca="false">ACK84*0.7</f>
        <v>0</v>
      </c>
      <c r="ACL131" s="153" t="n">
        <f aca="false">ACL84*0.7</f>
        <v>0</v>
      </c>
      <c r="ACM131" s="153" t="n">
        <f aca="false">ACM84*0.7</f>
        <v>0</v>
      </c>
      <c r="ACO131" s="153" t="s">
        <v>126</v>
      </c>
      <c r="ACP131" s="153" t="s">
        <v>140</v>
      </c>
      <c r="ACQ131" s="153" t="n">
        <f aca="false">SUM(ACR131:ADC131)</f>
        <v>0</v>
      </c>
      <c r="ACR131" s="153" t="n">
        <f aca="false">ACR84*0.7</f>
        <v>0</v>
      </c>
      <c r="ACS131" s="153" t="n">
        <f aca="false">ACS84*0.7</f>
        <v>0</v>
      </c>
      <c r="ACT131" s="153" t="n">
        <f aca="false">ACT84*0.7</f>
        <v>0</v>
      </c>
      <c r="ACU131" s="153" t="n">
        <f aca="false">ACU84*0.7</f>
        <v>0</v>
      </c>
      <c r="ACV131" s="153" t="n">
        <f aca="false">ACV84*0.7</f>
        <v>0</v>
      </c>
      <c r="ACW131" s="153" t="n">
        <f aca="false">ACW84*0.7</f>
        <v>0</v>
      </c>
      <c r="ACX131" s="153" t="n">
        <f aca="false">ACX84*0.7</f>
        <v>0</v>
      </c>
      <c r="ACY131" s="153" t="n">
        <f aca="false">ACY84*0.7</f>
        <v>0</v>
      </c>
      <c r="ACZ131" s="153" t="n">
        <f aca="false">ACZ84*0.7</f>
        <v>0</v>
      </c>
      <c r="ADA131" s="153" t="n">
        <f aca="false">ADA84*0.7</f>
        <v>0</v>
      </c>
      <c r="ADB131" s="153" t="n">
        <f aca="false">ADB84*0.7</f>
        <v>0</v>
      </c>
      <c r="ADC131" s="153" t="n">
        <f aca="false">ADC84*0.7</f>
        <v>0</v>
      </c>
      <c r="ADE131" s="153" t="s">
        <v>126</v>
      </c>
      <c r="ADF131" s="153" t="s">
        <v>140</v>
      </c>
      <c r="ADG131" s="153" t="n">
        <f aca="false">SUM(ADH131:ADS131)</f>
        <v>0</v>
      </c>
      <c r="ADH131" s="153" t="n">
        <f aca="false">ADH84*0.7</f>
        <v>0</v>
      </c>
      <c r="ADI131" s="153" t="n">
        <f aca="false">ADI84*0.7</f>
        <v>0</v>
      </c>
      <c r="ADJ131" s="153" t="n">
        <f aca="false">ADJ84*0.7</f>
        <v>0</v>
      </c>
      <c r="ADK131" s="153" t="n">
        <f aca="false">ADK84*0.7</f>
        <v>0</v>
      </c>
      <c r="ADL131" s="153" t="n">
        <f aca="false">ADL84*0.7</f>
        <v>0</v>
      </c>
      <c r="ADM131" s="153" t="n">
        <f aca="false">ADM84*0.7</f>
        <v>0</v>
      </c>
      <c r="ADN131" s="153" t="n">
        <f aca="false">ADN84*0.7</f>
        <v>0</v>
      </c>
      <c r="ADO131" s="153" t="n">
        <f aca="false">ADO84*0.7</f>
        <v>0</v>
      </c>
      <c r="ADP131" s="153" t="n">
        <f aca="false">ADP84*0.7</f>
        <v>0</v>
      </c>
      <c r="ADQ131" s="153" t="n">
        <f aca="false">ADQ84*0.7</f>
        <v>0</v>
      </c>
      <c r="ADR131" s="153" t="n">
        <f aca="false">ADR84*0.7</f>
        <v>0</v>
      </c>
      <c r="ADS131" s="153" t="n">
        <f aca="false">ADS84*0.7</f>
        <v>0</v>
      </c>
      <c r="ADU131" s="153" t="s">
        <v>126</v>
      </c>
      <c r="ADV131" s="153" t="s">
        <v>140</v>
      </c>
      <c r="ADW131" s="153" t="n">
        <f aca="false">SUM(ADX131:AEI131)</f>
        <v>0</v>
      </c>
      <c r="ADX131" s="153" t="n">
        <f aca="false">ADX84*0.7</f>
        <v>0</v>
      </c>
      <c r="ADY131" s="153" t="n">
        <f aca="false">ADY84*0.7</f>
        <v>0</v>
      </c>
      <c r="ADZ131" s="153" t="n">
        <f aca="false">ADZ84*0.7</f>
        <v>0</v>
      </c>
      <c r="AEA131" s="153" t="n">
        <f aca="false">AEA84*0.7</f>
        <v>0</v>
      </c>
      <c r="AEB131" s="153" t="n">
        <f aca="false">AEB84*0.7</f>
        <v>0</v>
      </c>
      <c r="AEC131" s="153" t="n">
        <f aca="false">AEC84*0.7</f>
        <v>0</v>
      </c>
      <c r="AED131" s="153" t="n">
        <f aca="false">AED84*0.7</f>
        <v>0</v>
      </c>
      <c r="AEE131" s="153" t="n">
        <f aca="false">AEE84*0.7</f>
        <v>0</v>
      </c>
      <c r="AEF131" s="153" t="n">
        <f aca="false">AEF84*0.7</f>
        <v>0</v>
      </c>
      <c r="AEG131" s="153" t="n">
        <f aca="false">AEG84*0.7</f>
        <v>0</v>
      </c>
      <c r="AEH131" s="153" t="n">
        <f aca="false">AEH84*0.7</f>
        <v>0</v>
      </c>
      <c r="AEI131" s="153" t="n">
        <f aca="false">AEI84*0.7</f>
        <v>0</v>
      </c>
      <c r="AEK131" s="153" t="s">
        <v>126</v>
      </c>
      <c r="AEL131" s="153" t="s">
        <v>140</v>
      </c>
      <c r="AEM131" s="153" t="n">
        <f aca="false">SUM(AEN131:AEY131)</f>
        <v>0</v>
      </c>
      <c r="AEN131" s="153" t="n">
        <f aca="false">AEN84*0.7</f>
        <v>0</v>
      </c>
      <c r="AEO131" s="153" t="n">
        <f aca="false">AEO84*0.7</f>
        <v>0</v>
      </c>
      <c r="AEP131" s="153" t="n">
        <f aca="false">AEP84*0.7</f>
        <v>0</v>
      </c>
      <c r="AEQ131" s="153" t="n">
        <f aca="false">AEQ84*0.7</f>
        <v>0</v>
      </c>
      <c r="AER131" s="153" t="n">
        <f aca="false">AER84*0.7</f>
        <v>0</v>
      </c>
      <c r="AES131" s="153" t="n">
        <f aca="false">AES84*0.7</f>
        <v>0</v>
      </c>
      <c r="AET131" s="153" t="n">
        <f aca="false">AET84*0.7</f>
        <v>0</v>
      </c>
      <c r="AEU131" s="153" t="n">
        <f aca="false">AEU84*0.7</f>
        <v>0</v>
      </c>
      <c r="AEV131" s="153" t="n">
        <f aca="false">AEV84*0.7</f>
        <v>0</v>
      </c>
      <c r="AEW131" s="153" t="n">
        <f aca="false">AEW84*0.7</f>
        <v>0</v>
      </c>
      <c r="AEX131" s="153" t="n">
        <f aca="false">AEX84*0.7</f>
        <v>0</v>
      </c>
      <c r="AEY131" s="153" t="n">
        <f aca="false">AEY84*0.7</f>
        <v>0</v>
      </c>
      <c r="AFA131" s="153" t="s">
        <v>126</v>
      </c>
      <c r="AFB131" s="153" t="s">
        <v>140</v>
      </c>
      <c r="AFC131" s="153" t="n">
        <f aca="false">SUM(AFD131:AFO131)</f>
        <v>0</v>
      </c>
      <c r="AFD131" s="153" t="n">
        <f aca="false">AFD84*0.7</f>
        <v>0</v>
      </c>
      <c r="AFE131" s="153" t="n">
        <f aca="false">AFE84*0.7</f>
        <v>0</v>
      </c>
      <c r="AFF131" s="153" t="n">
        <f aca="false">AFF84*0.7</f>
        <v>0</v>
      </c>
      <c r="AFG131" s="153" t="n">
        <f aca="false">AFG84*0.7</f>
        <v>0</v>
      </c>
      <c r="AFH131" s="153" t="n">
        <f aca="false">AFH84*0.7</f>
        <v>0</v>
      </c>
      <c r="AFI131" s="153" t="n">
        <f aca="false">AFI84*0.7</f>
        <v>0</v>
      </c>
      <c r="AFJ131" s="153" t="n">
        <f aca="false">AFJ84*0.7</f>
        <v>0</v>
      </c>
      <c r="AFK131" s="153" t="n">
        <f aca="false">AFK84*0.7</f>
        <v>0</v>
      </c>
      <c r="AFL131" s="153" t="n">
        <f aca="false">AFL84*0.7</f>
        <v>0</v>
      </c>
      <c r="AFM131" s="153" t="n">
        <f aca="false">AFM84*0.7</f>
        <v>0</v>
      </c>
      <c r="AFN131" s="153" t="n">
        <f aca="false">AFN84*0.7</f>
        <v>0</v>
      </c>
      <c r="AFO131" s="153" t="n">
        <f aca="false">AFO84*0.7</f>
        <v>0</v>
      </c>
      <c r="AFQ131" s="153" t="s">
        <v>126</v>
      </c>
      <c r="AFR131" s="153" t="s">
        <v>140</v>
      </c>
      <c r="AFS131" s="153" t="n">
        <f aca="false">SUM(AFT131:AGE131)</f>
        <v>0</v>
      </c>
      <c r="AFT131" s="153" t="n">
        <f aca="false">AFT84*0.7</f>
        <v>0</v>
      </c>
      <c r="AFU131" s="153" t="n">
        <f aca="false">AFU84*0.7</f>
        <v>0</v>
      </c>
      <c r="AFV131" s="153" t="n">
        <f aca="false">AFV84*0.7</f>
        <v>0</v>
      </c>
      <c r="AFW131" s="153" t="n">
        <f aca="false">AFW84*0.7</f>
        <v>0</v>
      </c>
      <c r="AFX131" s="153" t="n">
        <f aca="false">AFX84*0.7</f>
        <v>0</v>
      </c>
      <c r="AFY131" s="153" t="n">
        <f aca="false">AFY84*0.7</f>
        <v>0</v>
      </c>
      <c r="AFZ131" s="153" t="n">
        <f aca="false">AFZ84*0.7</f>
        <v>0</v>
      </c>
      <c r="AGA131" s="153" t="n">
        <f aca="false">AGA84*0.7</f>
        <v>0</v>
      </c>
      <c r="AGB131" s="153" t="n">
        <f aca="false">AGB84*0.7</f>
        <v>0</v>
      </c>
      <c r="AGC131" s="153" t="n">
        <f aca="false">AGC84*0.7</f>
        <v>0</v>
      </c>
      <c r="AGD131" s="153" t="n">
        <f aca="false">AGD84*0.7</f>
        <v>0</v>
      </c>
      <c r="AGE131" s="153" t="n">
        <f aca="false">AGE84*0.7</f>
        <v>0</v>
      </c>
      <c r="AGG131" s="153" t="s">
        <v>126</v>
      </c>
      <c r="AGH131" s="153" t="s">
        <v>140</v>
      </c>
      <c r="AGI131" s="153" t="n">
        <f aca="false">SUM(AGJ131:AGU131)</f>
        <v>0</v>
      </c>
      <c r="AGJ131" s="153" t="n">
        <f aca="false">AGJ84*0.7</f>
        <v>0</v>
      </c>
      <c r="AGK131" s="153" t="n">
        <f aca="false">AGK84*0.7</f>
        <v>0</v>
      </c>
      <c r="AGL131" s="153" t="n">
        <f aca="false">AGL84*0.7</f>
        <v>0</v>
      </c>
      <c r="AGM131" s="153" t="n">
        <f aca="false">AGM84*0.7</f>
        <v>0</v>
      </c>
      <c r="AGN131" s="153" t="n">
        <f aca="false">AGN84*0.7</f>
        <v>0</v>
      </c>
      <c r="AGO131" s="153" t="n">
        <f aca="false">AGO84*0.7</f>
        <v>0</v>
      </c>
      <c r="AGP131" s="153" t="n">
        <f aca="false">AGP84*0.7</f>
        <v>0</v>
      </c>
      <c r="AGQ131" s="153" t="n">
        <f aca="false">AGQ84*0.7</f>
        <v>0</v>
      </c>
      <c r="AGR131" s="153" t="n">
        <f aca="false">AGR84*0.7</f>
        <v>0</v>
      </c>
      <c r="AGS131" s="153" t="n">
        <f aca="false">AGS84*0.7</f>
        <v>0</v>
      </c>
      <c r="AGT131" s="153" t="n">
        <f aca="false">AGT84*0.7</f>
        <v>0</v>
      </c>
      <c r="AGU131" s="153" t="n">
        <f aca="false">AGU84*0.7</f>
        <v>0</v>
      </c>
      <c r="AGW131" s="153" t="s">
        <v>126</v>
      </c>
      <c r="AGX131" s="153" t="s">
        <v>140</v>
      </c>
      <c r="AGY131" s="153" t="n">
        <f aca="false">SUM(AGZ131:AHK131)</f>
        <v>0</v>
      </c>
      <c r="AGZ131" s="153" t="n">
        <f aca="false">AGZ84*0.7</f>
        <v>0</v>
      </c>
      <c r="AHA131" s="153" t="n">
        <f aca="false">AHA84*0.7</f>
        <v>0</v>
      </c>
      <c r="AHB131" s="153" t="n">
        <f aca="false">AHB84*0.7</f>
        <v>0</v>
      </c>
      <c r="AHC131" s="153" t="n">
        <f aca="false">AHC84*0.7</f>
        <v>0</v>
      </c>
      <c r="AHD131" s="153" t="n">
        <f aca="false">AHD84*0.7</f>
        <v>0</v>
      </c>
      <c r="AHE131" s="153" t="n">
        <f aca="false">AHE84*0.7</f>
        <v>0</v>
      </c>
      <c r="AHF131" s="153" t="n">
        <f aca="false">AHF84*0.7</f>
        <v>0</v>
      </c>
      <c r="AHG131" s="153" t="n">
        <f aca="false">AHG84*0.7</f>
        <v>0</v>
      </c>
      <c r="AHH131" s="153" t="n">
        <f aca="false">AHH84*0.7</f>
        <v>0</v>
      </c>
      <c r="AHI131" s="153" t="n">
        <f aca="false">AHI84*0.7</f>
        <v>0</v>
      </c>
      <c r="AHJ131" s="153" t="n">
        <f aca="false">AHJ84*0.7</f>
        <v>0</v>
      </c>
      <c r="AHK131" s="153" t="n">
        <f aca="false">AHK84*0.7</f>
        <v>0</v>
      </c>
      <c r="AHM131" s="153" t="s">
        <v>126</v>
      </c>
      <c r="AHN131" s="153" t="s">
        <v>140</v>
      </c>
      <c r="AHO131" s="153" t="n">
        <f aca="false">SUM(AHP131:AIA131)</f>
        <v>0</v>
      </c>
      <c r="AHP131" s="153" t="n">
        <f aca="false">AHP84*0.7</f>
        <v>0</v>
      </c>
      <c r="AHQ131" s="153" t="n">
        <f aca="false">AHQ84*0.7</f>
        <v>0</v>
      </c>
      <c r="AHR131" s="153" t="n">
        <f aca="false">AHR84*0.7</f>
        <v>0</v>
      </c>
      <c r="AHS131" s="153" t="n">
        <f aca="false">AHS84*0.7</f>
        <v>0</v>
      </c>
      <c r="AHT131" s="153" t="n">
        <f aca="false">AHT84*0.7</f>
        <v>0</v>
      </c>
      <c r="AHU131" s="153" t="n">
        <f aca="false">AHU84*0.7</f>
        <v>0</v>
      </c>
      <c r="AHV131" s="153" t="n">
        <f aca="false">AHV84*0.7</f>
        <v>0</v>
      </c>
      <c r="AHW131" s="153" t="n">
        <f aca="false">AHW84*0.7</f>
        <v>0</v>
      </c>
      <c r="AHX131" s="153" t="n">
        <f aca="false">AHX84*0.7</f>
        <v>0</v>
      </c>
      <c r="AHY131" s="153" t="n">
        <f aca="false">AHY84*0.7</f>
        <v>0</v>
      </c>
      <c r="AHZ131" s="153" t="n">
        <f aca="false">AHZ84*0.7</f>
        <v>0</v>
      </c>
      <c r="AIA131" s="153" t="n">
        <f aca="false">AIA84*0.7</f>
        <v>0</v>
      </c>
      <c r="AIC131" s="153" t="s">
        <v>126</v>
      </c>
      <c r="AID131" s="153" t="s">
        <v>140</v>
      </c>
      <c r="AIE131" s="153" t="n">
        <f aca="false">SUM(AIF131:AIQ131)</f>
        <v>0</v>
      </c>
      <c r="AIF131" s="153" t="n">
        <f aca="false">AIF84*0.7</f>
        <v>0</v>
      </c>
      <c r="AIG131" s="153" t="n">
        <f aca="false">AIG84*0.7</f>
        <v>0</v>
      </c>
      <c r="AIH131" s="153" t="n">
        <f aca="false">AIH84*0.7</f>
        <v>0</v>
      </c>
      <c r="AII131" s="153" t="n">
        <f aca="false">AII84*0.7</f>
        <v>0</v>
      </c>
      <c r="AIJ131" s="153" t="n">
        <f aca="false">AIJ84*0.7</f>
        <v>0</v>
      </c>
      <c r="AIK131" s="153" t="n">
        <f aca="false">AIK84*0.7</f>
        <v>0</v>
      </c>
      <c r="AIL131" s="153" t="n">
        <f aca="false">AIL84*0.7</f>
        <v>0</v>
      </c>
      <c r="AIM131" s="153" t="n">
        <f aca="false">AIM84*0.7</f>
        <v>0</v>
      </c>
      <c r="AIN131" s="153" t="n">
        <f aca="false">AIN84*0.7</f>
        <v>0</v>
      </c>
      <c r="AIO131" s="153" t="n">
        <f aca="false">AIO84*0.7</f>
        <v>0</v>
      </c>
      <c r="AIP131" s="153" t="n">
        <f aca="false">AIP84*0.7</f>
        <v>0</v>
      </c>
      <c r="AIQ131" s="153" t="n">
        <f aca="false">AIQ84*0.7</f>
        <v>0</v>
      </c>
      <c r="AIS131" s="153" t="s">
        <v>126</v>
      </c>
      <c r="AIT131" s="153" t="s">
        <v>140</v>
      </c>
      <c r="AIU131" s="153" t="n">
        <f aca="false">SUM(AIV131:AJG131)</f>
        <v>0</v>
      </c>
      <c r="AIV131" s="153" t="n">
        <f aca="false">AIV84*0.7</f>
        <v>0</v>
      </c>
      <c r="AIW131" s="153" t="n">
        <f aca="false">AIW84*0.7</f>
        <v>0</v>
      </c>
      <c r="AIX131" s="153" t="n">
        <f aca="false">AIX84*0.7</f>
        <v>0</v>
      </c>
      <c r="AIY131" s="153" t="n">
        <f aca="false">AIY84*0.7</f>
        <v>0</v>
      </c>
      <c r="AIZ131" s="153" t="n">
        <f aca="false">AIZ84*0.7</f>
        <v>0</v>
      </c>
      <c r="AJA131" s="153" t="n">
        <f aca="false">AJA84*0.7</f>
        <v>0</v>
      </c>
      <c r="AJB131" s="153" t="n">
        <f aca="false">AJB84*0.7</f>
        <v>0</v>
      </c>
      <c r="AJC131" s="153" t="n">
        <f aca="false">AJC84*0.7</f>
        <v>0</v>
      </c>
      <c r="AJD131" s="153" t="n">
        <f aca="false">AJD84*0.7</f>
        <v>0</v>
      </c>
      <c r="AJE131" s="153" t="n">
        <f aca="false">AJE84*0.7</f>
        <v>0</v>
      </c>
      <c r="AJF131" s="153" t="n">
        <f aca="false">AJF84*0.7</f>
        <v>0</v>
      </c>
      <c r="AJG131" s="153" t="n">
        <f aca="false">AJG84*0.7</f>
        <v>0</v>
      </c>
      <c r="AJI131" s="153" t="s">
        <v>126</v>
      </c>
      <c r="AJJ131" s="153" t="s">
        <v>140</v>
      </c>
      <c r="AJK131" s="153" t="n">
        <f aca="false">SUM(AJL131:AJW131)</f>
        <v>0</v>
      </c>
      <c r="AJL131" s="153" t="n">
        <f aca="false">AJL84*0.7</f>
        <v>0</v>
      </c>
      <c r="AJM131" s="153" t="n">
        <f aca="false">AJM84*0.7</f>
        <v>0</v>
      </c>
      <c r="AJN131" s="153" t="n">
        <f aca="false">AJN84*0.7</f>
        <v>0</v>
      </c>
      <c r="AJO131" s="153" t="n">
        <f aca="false">AJO84*0.7</f>
        <v>0</v>
      </c>
      <c r="AJP131" s="153" t="n">
        <f aca="false">AJP84*0.7</f>
        <v>0</v>
      </c>
      <c r="AJQ131" s="153" t="n">
        <f aca="false">AJQ84*0.7</f>
        <v>0</v>
      </c>
      <c r="AJR131" s="153" t="n">
        <f aca="false">AJR84*0.7</f>
        <v>0</v>
      </c>
      <c r="AJS131" s="153" t="n">
        <f aca="false">AJS84*0.7</f>
        <v>0</v>
      </c>
      <c r="AJT131" s="153" t="n">
        <f aca="false">AJT84*0.7</f>
        <v>0</v>
      </c>
      <c r="AJU131" s="153" t="n">
        <f aca="false">AJU84*0.7</f>
        <v>0</v>
      </c>
      <c r="AJV131" s="153" t="n">
        <f aca="false">AJV84*0.7</f>
        <v>0</v>
      </c>
      <c r="AJW131" s="153" t="n">
        <f aca="false">AJW84*0.7</f>
        <v>0</v>
      </c>
      <c r="AJY131" s="153" t="s">
        <v>126</v>
      </c>
      <c r="AJZ131" s="153" t="s">
        <v>140</v>
      </c>
      <c r="AKA131" s="153" t="n">
        <f aca="false">SUM(AKB131:AKM131)</f>
        <v>0</v>
      </c>
      <c r="AKB131" s="153" t="n">
        <f aca="false">AKB84*0.7</f>
        <v>0</v>
      </c>
      <c r="AKC131" s="153" t="n">
        <f aca="false">AKC84*0.7</f>
        <v>0</v>
      </c>
      <c r="AKD131" s="153" t="n">
        <f aca="false">AKD84*0.7</f>
        <v>0</v>
      </c>
      <c r="AKE131" s="153" t="n">
        <f aca="false">AKE84*0.7</f>
        <v>0</v>
      </c>
      <c r="AKF131" s="153" t="n">
        <f aca="false">AKF84*0.7</f>
        <v>0</v>
      </c>
      <c r="AKG131" s="153" t="n">
        <f aca="false">AKG84*0.7</f>
        <v>0</v>
      </c>
      <c r="AKH131" s="153" t="n">
        <f aca="false">AKH84*0.7</f>
        <v>0</v>
      </c>
      <c r="AKI131" s="153" t="n">
        <f aca="false">AKI84*0.7</f>
        <v>0</v>
      </c>
      <c r="AKJ131" s="153" t="n">
        <f aca="false">AKJ84*0.7</f>
        <v>0</v>
      </c>
      <c r="AKK131" s="153" t="n">
        <f aca="false">AKK84*0.7</f>
        <v>0</v>
      </c>
      <c r="AKL131" s="153" t="n">
        <f aca="false">AKL84*0.7</f>
        <v>0</v>
      </c>
      <c r="AKM131" s="153" t="n">
        <f aca="false">AKM84*0.7</f>
        <v>0</v>
      </c>
      <c r="AKO131" s="153" t="s">
        <v>126</v>
      </c>
      <c r="AKP131" s="153" t="s">
        <v>140</v>
      </c>
      <c r="AKQ131" s="153" t="n">
        <f aca="false">SUM(AKR131:ALC131)</f>
        <v>0</v>
      </c>
      <c r="AKR131" s="153" t="n">
        <f aca="false">AKR84*0.7</f>
        <v>0</v>
      </c>
      <c r="AKS131" s="153" t="n">
        <f aca="false">AKS84*0.7</f>
        <v>0</v>
      </c>
      <c r="AKT131" s="153" t="n">
        <f aca="false">AKT84*0.7</f>
        <v>0</v>
      </c>
      <c r="AKU131" s="153" t="n">
        <f aca="false">AKU84*0.7</f>
        <v>0</v>
      </c>
      <c r="AKV131" s="153" t="n">
        <f aca="false">AKV84*0.7</f>
        <v>0</v>
      </c>
      <c r="AKW131" s="153" t="n">
        <f aca="false">AKW84*0.7</f>
        <v>0</v>
      </c>
      <c r="AKX131" s="153" t="n">
        <f aca="false">AKX84*0.7</f>
        <v>0</v>
      </c>
      <c r="AKY131" s="153" t="n">
        <f aca="false">AKY84*0.7</f>
        <v>0</v>
      </c>
      <c r="AKZ131" s="153" t="n">
        <f aca="false">AKZ84*0.7</f>
        <v>0</v>
      </c>
      <c r="ALA131" s="153" t="n">
        <f aca="false">ALA84*0.7</f>
        <v>0</v>
      </c>
      <c r="ALB131" s="153" t="n">
        <f aca="false">ALB84*0.7</f>
        <v>0</v>
      </c>
      <c r="ALC131" s="153" t="n">
        <f aca="false">ALC84*0.7</f>
        <v>0</v>
      </c>
      <c r="ALE131" s="153" t="s">
        <v>126</v>
      </c>
      <c r="ALF131" s="153" t="s">
        <v>140</v>
      </c>
      <c r="ALG131" s="153" t="n">
        <f aca="false">SUM(ALH131:ALS131)</f>
        <v>0</v>
      </c>
      <c r="ALH131" s="153" t="n">
        <f aca="false">ALH84*0.7</f>
        <v>0</v>
      </c>
      <c r="ALI131" s="153" t="n">
        <f aca="false">ALI84*0.7</f>
        <v>0</v>
      </c>
      <c r="ALJ131" s="153" t="n">
        <f aca="false">ALJ84*0.7</f>
        <v>0</v>
      </c>
      <c r="ALK131" s="153" t="n">
        <f aca="false">ALK84*0.7</f>
        <v>0</v>
      </c>
      <c r="ALL131" s="153" t="n">
        <f aca="false">ALL84*0.7</f>
        <v>0</v>
      </c>
      <c r="ALM131" s="153" t="n">
        <f aca="false">ALM84*0.7</f>
        <v>0</v>
      </c>
      <c r="ALN131" s="153" t="n">
        <f aca="false">ALN84*0.7</f>
        <v>0</v>
      </c>
      <c r="ALO131" s="153" t="n">
        <f aca="false">ALO84*0.7</f>
        <v>0</v>
      </c>
      <c r="ALP131" s="153" t="n">
        <f aca="false">ALP84*0.7</f>
        <v>0</v>
      </c>
      <c r="ALQ131" s="153" t="n">
        <f aca="false">ALQ84*0.7</f>
        <v>0</v>
      </c>
      <c r="ALR131" s="153" t="n">
        <f aca="false">ALR84*0.7</f>
        <v>0</v>
      </c>
      <c r="ALS131" s="153" t="n">
        <f aca="false">ALS84*0.7</f>
        <v>0</v>
      </c>
      <c r="ALU131" s="153" t="s">
        <v>126</v>
      </c>
      <c r="ALV131" s="153" t="s">
        <v>140</v>
      </c>
      <c r="ALW131" s="153" t="n">
        <f aca="false">SUM(ALX131:AMI131)</f>
        <v>0</v>
      </c>
      <c r="ALX131" s="153" t="n">
        <f aca="false">ALX84*0.7</f>
        <v>0</v>
      </c>
      <c r="ALY131" s="153" t="n">
        <f aca="false">ALY84*0.7</f>
        <v>0</v>
      </c>
      <c r="ALZ131" s="153" t="n">
        <f aca="false">ALZ84*0.7</f>
        <v>0</v>
      </c>
      <c r="AMA131" s="153" t="n">
        <f aca="false">AMA84*0.7</f>
        <v>0</v>
      </c>
      <c r="AMB131" s="153" t="n">
        <f aca="false">AMB84*0.7</f>
        <v>0</v>
      </c>
      <c r="AMC131" s="153" t="n">
        <f aca="false">AMC84*0.7</f>
        <v>0</v>
      </c>
      <c r="AMD131" s="153" t="n">
        <f aca="false">AMD84*0.7</f>
        <v>0</v>
      </c>
      <c r="AME131" s="153" t="n">
        <f aca="false">AME84*0.7</f>
        <v>0</v>
      </c>
      <c r="AMF131" s="153" t="n">
        <f aca="false">AMF84*0.7</f>
        <v>0</v>
      </c>
      <c r="AMG131" s="153" t="n">
        <f aca="false">AMG84*0.7</f>
        <v>0</v>
      </c>
      <c r="AMH131" s="153" t="n">
        <f aca="false">AMH84*0.7</f>
        <v>0</v>
      </c>
      <c r="AMI131" s="153" t="n">
        <f aca="false">AMI84*0.7</f>
        <v>0</v>
      </c>
    </row>
    <row r="132" customFormat="false" ht="45" hidden="false" customHeight="true" outlineLevel="0" collapsed="false">
      <c r="A132" s="182"/>
      <c r="B132" s="183"/>
      <c r="C132" s="146"/>
      <c r="D132" s="140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19"/>
      <c r="P132" s="119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  <c r="AA132" s="153"/>
      <c r="AB132" s="153"/>
      <c r="AC132" s="153"/>
      <c r="AD132" s="153"/>
      <c r="AE132" s="153"/>
      <c r="AF132" s="153"/>
      <c r="AG132" s="153"/>
      <c r="AH132" s="153"/>
      <c r="AI132" s="153"/>
      <c r="AJ132" s="153"/>
      <c r="AK132" s="153"/>
      <c r="AL132" s="153"/>
      <c r="AM132" s="153"/>
      <c r="AN132" s="153"/>
      <c r="AO132" s="153"/>
      <c r="AP132" s="153"/>
      <c r="AQ132" s="153"/>
      <c r="AR132" s="153"/>
      <c r="AS132" s="153"/>
      <c r="AT132" s="153"/>
      <c r="AU132" s="153"/>
      <c r="AV132" s="153"/>
      <c r="AW132" s="153"/>
      <c r="AX132" s="153"/>
      <c r="AY132" s="153"/>
      <c r="AZ132" s="153"/>
      <c r="BA132" s="153"/>
      <c r="BB132" s="153"/>
      <c r="BC132" s="153"/>
      <c r="BD132" s="153"/>
      <c r="BE132" s="153"/>
      <c r="BF132" s="153"/>
      <c r="BG132" s="153"/>
      <c r="BH132" s="153"/>
      <c r="BI132" s="153"/>
      <c r="BJ132" s="153"/>
      <c r="BK132" s="153"/>
      <c r="BL132" s="153"/>
      <c r="BM132" s="153"/>
      <c r="BN132" s="153"/>
      <c r="BO132" s="153"/>
      <c r="BP132" s="153"/>
      <c r="BQ132" s="153"/>
      <c r="BR132" s="153"/>
      <c r="BS132" s="153"/>
      <c r="BT132" s="153"/>
      <c r="BU132" s="153"/>
      <c r="BV132" s="153"/>
      <c r="BW132" s="153"/>
      <c r="BX132" s="153"/>
      <c r="BY132" s="153"/>
      <c r="BZ132" s="153"/>
      <c r="CA132" s="153"/>
      <c r="CB132" s="153"/>
      <c r="CC132" s="153"/>
      <c r="CD132" s="153"/>
      <c r="CE132" s="153"/>
      <c r="CF132" s="153"/>
      <c r="CG132" s="153"/>
      <c r="CH132" s="153"/>
      <c r="CI132" s="153"/>
      <c r="CJ132" s="153"/>
      <c r="CK132" s="153"/>
      <c r="CL132" s="153"/>
    </row>
    <row r="133" customFormat="false" ht="45" hidden="false" customHeight="true" outlineLevel="0" collapsed="false">
      <c r="A133" s="176" t="s">
        <v>87</v>
      </c>
      <c r="B133" s="177" t="s">
        <v>143</v>
      </c>
      <c r="C133" s="146" t="n">
        <f aca="false">SUM(D133:J133)</f>
        <v>262500</v>
      </c>
      <c r="D133" s="95" t="n">
        <f aca="false">D86*0.75</f>
        <v>37500</v>
      </c>
      <c r="E133" s="95" t="n">
        <f aca="false">E86*0.75</f>
        <v>37500</v>
      </c>
      <c r="F133" s="95" t="n">
        <f aca="false">F86*0.75</f>
        <v>37500</v>
      </c>
      <c r="G133" s="95" t="n">
        <f aca="false">G86*0.75</f>
        <v>37500</v>
      </c>
      <c r="H133" s="95" t="n">
        <f aca="false">H86*0.75</f>
        <v>37500</v>
      </c>
      <c r="I133" s="95" t="n">
        <f aca="false">I86*0.75</f>
        <v>37500</v>
      </c>
      <c r="J133" s="95" t="n">
        <f aca="false">J86*0.75</f>
        <v>37500</v>
      </c>
      <c r="K133" s="95" t="n">
        <f aca="false">K86*0.75</f>
        <v>37500</v>
      </c>
      <c r="L133" s="95" t="n">
        <f aca="false">L86*0.75</f>
        <v>37500</v>
      </c>
      <c r="M133" s="95" t="n">
        <f aca="false">M86*0.75</f>
        <v>37500</v>
      </c>
      <c r="N133" s="95" t="n">
        <f aca="false">N86*0.75</f>
        <v>37500</v>
      </c>
      <c r="O133" s="95" t="n">
        <f aca="false">O86*0.75</f>
        <v>37500</v>
      </c>
      <c r="P133" s="178" t="n">
        <f aca="false">SUM(D133:O133)</f>
        <v>450000</v>
      </c>
      <c r="Q133" s="153" t="s">
        <v>87</v>
      </c>
      <c r="R133" s="153" t="s">
        <v>141</v>
      </c>
      <c r="S133" s="153" t="n">
        <f aca="false">SUM(T133:AE133)</f>
        <v>240000</v>
      </c>
      <c r="T133" s="153" t="n">
        <f aca="false">T86*0.6</f>
        <v>18000</v>
      </c>
      <c r="U133" s="153" t="n">
        <f aca="false">U86*0.6</f>
        <v>18000</v>
      </c>
      <c r="V133" s="153" t="n">
        <f aca="false">V86*0.6</f>
        <v>18000</v>
      </c>
      <c r="W133" s="153" t="n">
        <f aca="false">W86*0.6</f>
        <v>18000</v>
      </c>
      <c r="X133" s="153" t="n">
        <f aca="false">X86*0.6</f>
        <v>18000</v>
      </c>
      <c r="Y133" s="153" t="n">
        <f aca="false">Y86*0.6</f>
        <v>24000</v>
      </c>
      <c r="Z133" s="153" t="n">
        <f aca="false">Z86*0.6</f>
        <v>24000</v>
      </c>
      <c r="AA133" s="153" t="n">
        <f aca="false">AA86*0.6</f>
        <v>18000</v>
      </c>
      <c r="AB133" s="153" t="n">
        <f aca="false">AB86*0.6</f>
        <v>24000</v>
      </c>
      <c r="AC133" s="153" t="n">
        <f aca="false">AC86*0.6</f>
        <v>18000</v>
      </c>
      <c r="AD133" s="153" t="n">
        <f aca="false">AD86*0.6</f>
        <v>18000</v>
      </c>
      <c r="AE133" s="153" t="n">
        <f aca="false">AE86*0.6</f>
        <v>24000</v>
      </c>
      <c r="AF133" s="153" t="n">
        <f aca="false">SUM(T133:AE133)</f>
        <v>240000</v>
      </c>
      <c r="AG133" s="153" t="s">
        <v>87</v>
      </c>
      <c r="AH133" s="153" t="s">
        <v>141</v>
      </c>
      <c r="AI133" s="153" t="n">
        <f aca="false">SUM(AJ133:AU133)</f>
        <v>240000</v>
      </c>
      <c r="AJ133" s="153" t="n">
        <f aca="false">AJ86*0.6</f>
        <v>18000</v>
      </c>
      <c r="AK133" s="153" t="n">
        <f aca="false">AK86*0.6</f>
        <v>18000</v>
      </c>
      <c r="AL133" s="153" t="n">
        <f aca="false">AL86*0.6</f>
        <v>18000</v>
      </c>
      <c r="AM133" s="153" t="n">
        <f aca="false">AM86*0.6</f>
        <v>18000</v>
      </c>
      <c r="AN133" s="153" t="n">
        <f aca="false">AN86*0.6</f>
        <v>18000</v>
      </c>
      <c r="AO133" s="153" t="n">
        <f aca="false">AO86*0.6</f>
        <v>24000</v>
      </c>
      <c r="AP133" s="153" t="n">
        <f aca="false">AP86*0.6</f>
        <v>24000</v>
      </c>
      <c r="AQ133" s="153" t="n">
        <f aca="false">AQ86*0.6</f>
        <v>18000</v>
      </c>
      <c r="AR133" s="153" t="n">
        <f aca="false">AR86*0.6</f>
        <v>24000</v>
      </c>
      <c r="AS133" s="153" t="n">
        <f aca="false">AS86*0.6</f>
        <v>18000</v>
      </c>
      <c r="AT133" s="153" t="n">
        <f aca="false">AT86*0.6</f>
        <v>18000</v>
      </c>
      <c r="AU133" s="153" t="n">
        <f aca="false">AU86*0.6</f>
        <v>24000</v>
      </c>
      <c r="AV133" s="153" t="n">
        <f aca="false">SUM(AJ133:AU133)</f>
        <v>240000</v>
      </c>
      <c r="AW133" s="153" t="s">
        <v>87</v>
      </c>
      <c r="AX133" s="153" t="s">
        <v>141</v>
      </c>
      <c r="AY133" s="153" t="n">
        <f aca="false">SUM(AZ133:BK133)</f>
        <v>240000</v>
      </c>
      <c r="AZ133" s="153" t="n">
        <f aca="false">AZ86*0.6</f>
        <v>18000</v>
      </c>
      <c r="BA133" s="153" t="n">
        <f aca="false">BA86*0.6</f>
        <v>18000</v>
      </c>
      <c r="BB133" s="153" t="n">
        <f aca="false">BB86*0.6</f>
        <v>18000</v>
      </c>
      <c r="BC133" s="153" t="n">
        <f aca="false">BC86*0.6</f>
        <v>18000</v>
      </c>
      <c r="BD133" s="153" t="n">
        <f aca="false">BD86*0.6</f>
        <v>18000</v>
      </c>
      <c r="BE133" s="153" t="n">
        <f aca="false">BE86*0.6</f>
        <v>24000</v>
      </c>
      <c r="BF133" s="153" t="n">
        <f aca="false">BF86*0.6</f>
        <v>24000</v>
      </c>
      <c r="BG133" s="153" t="n">
        <f aca="false">BG86*0.6</f>
        <v>18000</v>
      </c>
      <c r="BH133" s="153" t="n">
        <f aca="false">BH86*0.6</f>
        <v>24000</v>
      </c>
      <c r="BI133" s="153" t="n">
        <f aca="false">BI86*0.6</f>
        <v>18000</v>
      </c>
      <c r="BJ133" s="153" t="n">
        <f aca="false">BJ86*0.6</f>
        <v>18000</v>
      </c>
      <c r="BK133" s="153" t="n">
        <f aca="false">BK86*0.6</f>
        <v>24000</v>
      </c>
      <c r="BL133" s="153" t="n">
        <f aca="false">SUM(AZ133:BK133)</f>
        <v>240000</v>
      </c>
      <c r="BM133" s="153" t="s">
        <v>87</v>
      </c>
      <c r="BN133" s="153" t="s">
        <v>141</v>
      </c>
      <c r="BO133" s="153" t="n">
        <f aca="false">SUM(BP133:CA133)</f>
        <v>240000</v>
      </c>
      <c r="BP133" s="153" t="n">
        <f aca="false">BP86*0.6</f>
        <v>18000</v>
      </c>
      <c r="BQ133" s="153" t="n">
        <f aca="false">BQ86*0.6</f>
        <v>18000</v>
      </c>
      <c r="BR133" s="153" t="n">
        <f aca="false">BR86*0.6</f>
        <v>18000</v>
      </c>
      <c r="BS133" s="153" t="n">
        <f aca="false">BS86*0.6</f>
        <v>18000</v>
      </c>
      <c r="BT133" s="153" t="n">
        <f aca="false">BT86*0.6</f>
        <v>18000</v>
      </c>
      <c r="BU133" s="153" t="n">
        <f aca="false">BU86*0.6</f>
        <v>24000</v>
      </c>
      <c r="BV133" s="153" t="n">
        <f aca="false">BV86*0.6</f>
        <v>24000</v>
      </c>
      <c r="BW133" s="153" t="n">
        <f aca="false">BW86*0.6</f>
        <v>18000</v>
      </c>
      <c r="BX133" s="153" t="n">
        <f aca="false">BX86*0.6</f>
        <v>24000</v>
      </c>
      <c r="BY133" s="153" t="n">
        <f aca="false">BY86*0.6</f>
        <v>18000</v>
      </c>
      <c r="BZ133" s="153" t="n">
        <f aca="false">BZ86*0.6</f>
        <v>18000</v>
      </c>
      <c r="CA133" s="153" t="n">
        <f aca="false">CA86*0.6</f>
        <v>24000</v>
      </c>
      <c r="CB133" s="153" t="n">
        <f aca="false">SUM(BP133:CA133)</f>
        <v>240000</v>
      </c>
      <c r="CC133" s="153" t="s">
        <v>87</v>
      </c>
      <c r="CD133" s="153" t="s">
        <v>141</v>
      </c>
      <c r="CE133" s="153" t="n">
        <f aca="false">SUM(CF133:CQ133)</f>
        <v>240000</v>
      </c>
      <c r="CF133" s="153" t="n">
        <f aca="false">CF86*0.6</f>
        <v>18000</v>
      </c>
      <c r="CG133" s="153" t="n">
        <f aca="false">CG86*0.6</f>
        <v>18000</v>
      </c>
      <c r="CH133" s="153" t="n">
        <f aca="false">CH86*0.6</f>
        <v>18000</v>
      </c>
      <c r="CI133" s="153" t="n">
        <f aca="false">CI86*0.6</f>
        <v>18000</v>
      </c>
      <c r="CJ133" s="153" t="n">
        <f aca="false">CJ86*0.6</f>
        <v>18000</v>
      </c>
      <c r="CK133" s="153" t="n">
        <f aca="false">CK86*0.6</f>
        <v>24000</v>
      </c>
      <c r="CL133" s="153" t="n">
        <f aca="false">CL86*0.6</f>
        <v>24000</v>
      </c>
      <c r="CM133" s="153" t="n">
        <f aca="false">CM86*0.6</f>
        <v>18000</v>
      </c>
      <c r="CN133" s="153" t="n">
        <f aca="false">CN86*0.6</f>
        <v>24000</v>
      </c>
      <c r="CO133" s="153" t="n">
        <f aca="false">CO86*0.6</f>
        <v>18000</v>
      </c>
      <c r="CP133" s="153" t="n">
        <f aca="false">CP86*0.6</f>
        <v>18000</v>
      </c>
      <c r="CQ133" s="153" t="n">
        <f aca="false">CQ86*0.6</f>
        <v>24000</v>
      </c>
      <c r="CR133" s="153" t="n">
        <f aca="false">SUM(CF133:CQ133)</f>
        <v>240000</v>
      </c>
      <c r="CS133" s="153" t="s">
        <v>87</v>
      </c>
      <c r="CT133" s="153" t="s">
        <v>141</v>
      </c>
      <c r="CU133" s="153" t="n">
        <f aca="false">SUM(CV133:DG133)</f>
        <v>240000</v>
      </c>
      <c r="CV133" s="153" t="n">
        <f aca="false">CV86*0.6</f>
        <v>18000</v>
      </c>
      <c r="CW133" s="153" t="n">
        <f aca="false">CW86*0.6</f>
        <v>18000</v>
      </c>
      <c r="CX133" s="153" t="n">
        <f aca="false">CX86*0.6</f>
        <v>18000</v>
      </c>
      <c r="CY133" s="153" t="n">
        <f aca="false">CY86*0.6</f>
        <v>18000</v>
      </c>
      <c r="CZ133" s="153" t="n">
        <f aca="false">CZ86*0.6</f>
        <v>18000</v>
      </c>
      <c r="DA133" s="153" t="n">
        <f aca="false">DA86*0.6</f>
        <v>24000</v>
      </c>
      <c r="DB133" s="153" t="n">
        <f aca="false">DB86*0.6</f>
        <v>24000</v>
      </c>
      <c r="DC133" s="153" t="n">
        <f aca="false">DC86*0.6</f>
        <v>18000</v>
      </c>
      <c r="DD133" s="153" t="n">
        <f aca="false">DD86*0.6</f>
        <v>24000</v>
      </c>
      <c r="DE133" s="153" t="n">
        <f aca="false">DE86*0.6</f>
        <v>18000</v>
      </c>
      <c r="DF133" s="153" t="n">
        <f aca="false">DF86*0.6</f>
        <v>18000</v>
      </c>
      <c r="DG133" s="153" t="n">
        <f aca="false">DG86*0.6</f>
        <v>24000</v>
      </c>
      <c r="DH133" s="153" t="n">
        <f aca="false">SUM(CV133:DG133)</f>
        <v>240000</v>
      </c>
      <c r="DI133" s="153" t="s">
        <v>87</v>
      </c>
      <c r="DJ133" s="153" t="s">
        <v>141</v>
      </c>
      <c r="DK133" s="153" t="n">
        <f aca="false">SUM(DL133:DW133)</f>
        <v>240000</v>
      </c>
      <c r="DL133" s="153" t="n">
        <f aca="false">DL86*0.6</f>
        <v>18000</v>
      </c>
      <c r="DM133" s="153" t="n">
        <f aca="false">DM86*0.6</f>
        <v>18000</v>
      </c>
      <c r="DN133" s="153" t="n">
        <f aca="false">DN86*0.6</f>
        <v>18000</v>
      </c>
      <c r="DO133" s="153" t="n">
        <f aca="false">DO86*0.6</f>
        <v>18000</v>
      </c>
      <c r="DP133" s="153" t="n">
        <f aca="false">DP86*0.6</f>
        <v>18000</v>
      </c>
      <c r="DQ133" s="153" t="n">
        <f aca="false">DQ86*0.6</f>
        <v>24000</v>
      </c>
      <c r="DR133" s="153" t="n">
        <f aca="false">DR86*0.6</f>
        <v>24000</v>
      </c>
      <c r="DS133" s="153" t="n">
        <f aca="false">DS86*0.6</f>
        <v>18000</v>
      </c>
      <c r="DT133" s="153" t="n">
        <f aca="false">DT86*0.6</f>
        <v>24000</v>
      </c>
      <c r="DU133" s="153" t="n">
        <f aca="false">DU86*0.6</f>
        <v>18000</v>
      </c>
      <c r="DV133" s="153" t="n">
        <f aca="false">DV86*0.6</f>
        <v>18000</v>
      </c>
      <c r="DW133" s="153" t="n">
        <f aca="false">DW86*0.6</f>
        <v>24000</v>
      </c>
      <c r="DX133" s="153" t="n">
        <f aca="false">SUM(DL133:DW133)</f>
        <v>240000</v>
      </c>
      <c r="DY133" s="153" t="s">
        <v>87</v>
      </c>
      <c r="DZ133" s="153" t="s">
        <v>141</v>
      </c>
      <c r="EA133" s="153" t="n">
        <f aca="false">SUM(EB133:EM133)</f>
        <v>240000</v>
      </c>
      <c r="EB133" s="153" t="n">
        <f aca="false">EB86*0.6</f>
        <v>18000</v>
      </c>
      <c r="EC133" s="153" t="n">
        <f aca="false">EC86*0.6</f>
        <v>18000</v>
      </c>
      <c r="ED133" s="153" t="n">
        <f aca="false">ED86*0.6</f>
        <v>18000</v>
      </c>
      <c r="EE133" s="153" t="n">
        <f aca="false">EE86*0.6</f>
        <v>18000</v>
      </c>
      <c r="EF133" s="153" t="n">
        <f aca="false">EF86*0.6</f>
        <v>18000</v>
      </c>
      <c r="EG133" s="153" t="n">
        <f aca="false">EG86*0.6</f>
        <v>24000</v>
      </c>
      <c r="EH133" s="153" t="n">
        <f aca="false">EH86*0.6</f>
        <v>24000</v>
      </c>
      <c r="EI133" s="153" t="n">
        <f aca="false">EI86*0.6</f>
        <v>18000</v>
      </c>
      <c r="EJ133" s="153" t="n">
        <f aca="false">EJ86*0.6</f>
        <v>24000</v>
      </c>
      <c r="EK133" s="153" t="n">
        <f aca="false">EK86*0.6</f>
        <v>18000</v>
      </c>
      <c r="EL133" s="153" t="n">
        <f aca="false">EL86*0.6</f>
        <v>18000</v>
      </c>
      <c r="EM133" s="153" t="n">
        <f aca="false">EM86*0.6</f>
        <v>24000</v>
      </c>
      <c r="EN133" s="153" t="n">
        <f aca="false">SUM(EB133:EM133)</f>
        <v>240000</v>
      </c>
      <c r="EO133" s="153" t="s">
        <v>87</v>
      </c>
      <c r="EP133" s="153" t="s">
        <v>141</v>
      </c>
      <c r="EQ133" s="153" t="n">
        <f aca="false">SUM(ER133:FC133)</f>
        <v>240000</v>
      </c>
      <c r="ER133" s="153" t="n">
        <f aca="false">ER86*0.6</f>
        <v>18000</v>
      </c>
      <c r="ES133" s="153" t="n">
        <f aca="false">ES86*0.6</f>
        <v>18000</v>
      </c>
      <c r="ET133" s="153" t="n">
        <f aca="false">ET86*0.6</f>
        <v>18000</v>
      </c>
      <c r="EU133" s="153" t="n">
        <f aca="false">EU86*0.6</f>
        <v>18000</v>
      </c>
      <c r="EV133" s="153" t="n">
        <f aca="false">EV86*0.6</f>
        <v>18000</v>
      </c>
      <c r="EW133" s="153" t="n">
        <f aca="false">EW86*0.6</f>
        <v>24000</v>
      </c>
      <c r="EX133" s="153" t="n">
        <f aca="false">EX86*0.6</f>
        <v>24000</v>
      </c>
      <c r="EY133" s="153" t="n">
        <f aca="false">EY86*0.6</f>
        <v>18000</v>
      </c>
      <c r="EZ133" s="153" t="n">
        <f aca="false">EZ86*0.6</f>
        <v>24000</v>
      </c>
      <c r="FA133" s="153" t="n">
        <f aca="false">FA86*0.6</f>
        <v>18000</v>
      </c>
      <c r="FB133" s="153" t="n">
        <f aca="false">FB86*0.6</f>
        <v>18000</v>
      </c>
      <c r="FC133" s="153" t="n">
        <f aca="false">FC86*0.6</f>
        <v>24000</v>
      </c>
      <c r="FD133" s="153" t="n">
        <f aca="false">SUM(ER133:FC133)</f>
        <v>240000</v>
      </c>
      <c r="FE133" s="153" t="s">
        <v>87</v>
      </c>
      <c r="FF133" s="153" t="s">
        <v>141</v>
      </c>
      <c r="FG133" s="153" t="n">
        <f aca="false">SUM(FH133:FS133)</f>
        <v>240000</v>
      </c>
      <c r="FH133" s="153" t="n">
        <f aca="false">FH86*0.6</f>
        <v>18000</v>
      </c>
      <c r="FI133" s="153" t="n">
        <f aca="false">FI86*0.6</f>
        <v>18000</v>
      </c>
      <c r="FJ133" s="153" t="n">
        <f aca="false">FJ86*0.6</f>
        <v>18000</v>
      </c>
      <c r="FK133" s="153" t="n">
        <f aca="false">FK86*0.6</f>
        <v>18000</v>
      </c>
      <c r="FL133" s="153" t="n">
        <f aca="false">FL86*0.6</f>
        <v>18000</v>
      </c>
      <c r="FM133" s="153" t="n">
        <f aca="false">FM86*0.6</f>
        <v>24000</v>
      </c>
      <c r="FN133" s="153" t="n">
        <f aca="false">FN86*0.6</f>
        <v>24000</v>
      </c>
      <c r="FO133" s="153" t="n">
        <f aca="false">FO86*0.6</f>
        <v>18000</v>
      </c>
      <c r="FP133" s="153" t="n">
        <f aca="false">FP86*0.6</f>
        <v>24000</v>
      </c>
      <c r="FQ133" s="153" t="n">
        <f aca="false">FQ86*0.6</f>
        <v>18000</v>
      </c>
      <c r="FR133" s="153" t="n">
        <f aca="false">FR86*0.6</f>
        <v>18000</v>
      </c>
      <c r="FS133" s="153" t="n">
        <f aca="false">FS86*0.6</f>
        <v>24000</v>
      </c>
      <c r="FT133" s="153" t="n">
        <f aca="false">SUM(FH133:FS133)</f>
        <v>240000</v>
      </c>
      <c r="FU133" s="153" t="s">
        <v>87</v>
      </c>
      <c r="FV133" s="153" t="s">
        <v>141</v>
      </c>
      <c r="FW133" s="153" t="n">
        <f aca="false">SUM(FX133:GI133)</f>
        <v>240000</v>
      </c>
      <c r="FX133" s="153" t="n">
        <f aca="false">FX86*0.6</f>
        <v>18000</v>
      </c>
      <c r="FY133" s="153" t="n">
        <f aca="false">FY86*0.6</f>
        <v>18000</v>
      </c>
      <c r="FZ133" s="153" t="n">
        <f aca="false">FZ86*0.6</f>
        <v>18000</v>
      </c>
      <c r="GA133" s="153" t="n">
        <f aca="false">GA86*0.6</f>
        <v>18000</v>
      </c>
      <c r="GB133" s="153" t="n">
        <f aca="false">GB86*0.6</f>
        <v>18000</v>
      </c>
      <c r="GC133" s="153" t="n">
        <f aca="false">GC86*0.6</f>
        <v>24000</v>
      </c>
      <c r="GD133" s="153" t="n">
        <f aca="false">GD86*0.6</f>
        <v>24000</v>
      </c>
      <c r="GE133" s="153" t="n">
        <f aca="false">GE86*0.6</f>
        <v>18000</v>
      </c>
      <c r="GF133" s="153" t="n">
        <f aca="false">GF86*0.6</f>
        <v>24000</v>
      </c>
      <c r="GG133" s="153" t="n">
        <f aca="false">GG86*0.6</f>
        <v>18000</v>
      </c>
      <c r="GH133" s="153" t="n">
        <f aca="false">GH86*0.6</f>
        <v>18000</v>
      </c>
      <c r="GI133" s="153" t="n">
        <f aca="false">GI86*0.6</f>
        <v>24000</v>
      </c>
      <c r="GJ133" s="153" t="n">
        <f aca="false">SUM(FX133:GI133)</f>
        <v>240000</v>
      </c>
      <c r="GK133" s="153" t="s">
        <v>87</v>
      </c>
      <c r="GL133" s="153" t="s">
        <v>141</v>
      </c>
      <c r="GM133" s="153" t="n">
        <f aca="false">SUM(GN133:GY133)</f>
        <v>240000</v>
      </c>
      <c r="GN133" s="153" t="n">
        <f aca="false">GN86*0.6</f>
        <v>18000</v>
      </c>
      <c r="GO133" s="153" t="n">
        <f aca="false">GO86*0.6</f>
        <v>18000</v>
      </c>
      <c r="GP133" s="153" t="n">
        <f aca="false">GP86*0.6</f>
        <v>18000</v>
      </c>
      <c r="GQ133" s="153" t="n">
        <f aca="false">GQ86*0.6</f>
        <v>18000</v>
      </c>
      <c r="GR133" s="153" t="n">
        <f aca="false">GR86*0.6</f>
        <v>18000</v>
      </c>
      <c r="GS133" s="153" t="n">
        <f aca="false">GS86*0.6</f>
        <v>24000</v>
      </c>
      <c r="GT133" s="153" t="n">
        <f aca="false">GT86*0.6</f>
        <v>24000</v>
      </c>
      <c r="GU133" s="153" t="n">
        <f aca="false">GU86*0.6</f>
        <v>18000</v>
      </c>
      <c r="GV133" s="153" t="n">
        <f aca="false">GV86*0.6</f>
        <v>24000</v>
      </c>
      <c r="GW133" s="153" t="n">
        <f aca="false">GW86*0.6</f>
        <v>18000</v>
      </c>
      <c r="GX133" s="153" t="n">
        <f aca="false">GX86*0.6</f>
        <v>18000</v>
      </c>
      <c r="GY133" s="153" t="n">
        <f aca="false">GY86*0.6</f>
        <v>24000</v>
      </c>
      <c r="GZ133" s="153" t="n">
        <f aca="false">SUM(GN133:GY133)</f>
        <v>240000</v>
      </c>
      <c r="HA133" s="153" t="s">
        <v>87</v>
      </c>
      <c r="HB133" s="153" t="s">
        <v>141</v>
      </c>
      <c r="HC133" s="153" t="n">
        <f aca="false">SUM(HD133:HO133)</f>
        <v>240000</v>
      </c>
      <c r="HD133" s="153" t="n">
        <f aca="false">HD86*0.6</f>
        <v>18000</v>
      </c>
      <c r="HE133" s="153" t="n">
        <f aca="false">HE86*0.6</f>
        <v>18000</v>
      </c>
      <c r="HF133" s="153" t="n">
        <f aca="false">HF86*0.6</f>
        <v>18000</v>
      </c>
      <c r="HG133" s="153" t="n">
        <f aca="false">HG86*0.6</f>
        <v>18000</v>
      </c>
      <c r="HH133" s="153" t="n">
        <f aca="false">HH86*0.6</f>
        <v>18000</v>
      </c>
      <c r="HI133" s="153" t="n">
        <f aca="false">HI86*0.6</f>
        <v>24000</v>
      </c>
      <c r="HJ133" s="153" t="n">
        <f aca="false">HJ86*0.6</f>
        <v>24000</v>
      </c>
      <c r="HK133" s="153" t="n">
        <f aca="false">HK86*0.6</f>
        <v>18000</v>
      </c>
      <c r="HL133" s="153" t="n">
        <f aca="false">HL86*0.6</f>
        <v>24000</v>
      </c>
      <c r="HM133" s="153" t="n">
        <f aca="false">HM86*0.6</f>
        <v>18000</v>
      </c>
      <c r="HN133" s="153" t="n">
        <f aca="false">HN86*0.6</f>
        <v>18000</v>
      </c>
      <c r="HO133" s="153" t="n">
        <f aca="false">HO86*0.6</f>
        <v>24000</v>
      </c>
      <c r="HP133" s="153" t="n">
        <f aca="false">SUM(HD133:HO133)</f>
        <v>240000</v>
      </c>
      <c r="HQ133" s="153" t="s">
        <v>87</v>
      </c>
      <c r="HR133" s="153" t="s">
        <v>141</v>
      </c>
      <c r="HS133" s="153" t="n">
        <f aca="false">SUM(HT133:IE133)</f>
        <v>240000</v>
      </c>
      <c r="HT133" s="153" t="n">
        <f aca="false">HT86*0.6</f>
        <v>18000</v>
      </c>
      <c r="HU133" s="153" t="n">
        <f aca="false">HU86*0.6</f>
        <v>18000</v>
      </c>
      <c r="HV133" s="153" t="n">
        <f aca="false">HV86*0.6</f>
        <v>18000</v>
      </c>
      <c r="HW133" s="153" t="n">
        <f aca="false">HW86*0.6</f>
        <v>18000</v>
      </c>
      <c r="HX133" s="153" t="n">
        <f aca="false">HX86*0.6</f>
        <v>18000</v>
      </c>
      <c r="HY133" s="153" t="n">
        <f aca="false">HY86*0.6</f>
        <v>24000</v>
      </c>
      <c r="HZ133" s="153" t="n">
        <f aca="false">HZ86*0.6</f>
        <v>24000</v>
      </c>
      <c r="IA133" s="153" t="n">
        <f aca="false">IA86*0.6</f>
        <v>18000</v>
      </c>
      <c r="IB133" s="153" t="n">
        <f aca="false">IB86*0.6</f>
        <v>24000</v>
      </c>
      <c r="IC133" s="153" t="n">
        <f aca="false">IC86*0.6</f>
        <v>18000</v>
      </c>
      <c r="ID133" s="153" t="n">
        <f aca="false">ID86*0.6</f>
        <v>18000</v>
      </c>
      <c r="IE133" s="153" t="n">
        <f aca="false">IE86*0.6</f>
        <v>24000</v>
      </c>
      <c r="IF133" s="153" t="n">
        <f aca="false">SUM(HT133:IE133)</f>
        <v>240000</v>
      </c>
      <c r="IG133" s="153" t="s">
        <v>87</v>
      </c>
      <c r="IH133" s="153" t="s">
        <v>141</v>
      </c>
      <c r="II133" s="153" t="n">
        <f aca="false">SUM(IJ133:IU133)</f>
        <v>240000</v>
      </c>
      <c r="IJ133" s="153" t="n">
        <f aca="false">IJ86*0.6</f>
        <v>18000</v>
      </c>
      <c r="IK133" s="153" t="n">
        <f aca="false">IK86*0.6</f>
        <v>18000</v>
      </c>
      <c r="IL133" s="153" t="n">
        <f aca="false">IL86*0.6</f>
        <v>18000</v>
      </c>
      <c r="IM133" s="153" t="n">
        <f aca="false">IM86*0.6</f>
        <v>18000</v>
      </c>
      <c r="IN133" s="153" t="n">
        <f aca="false">IN86*0.6</f>
        <v>18000</v>
      </c>
      <c r="IO133" s="153" t="n">
        <f aca="false">IO86*0.6</f>
        <v>24000</v>
      </c>
      <c r="IP133" s="153" t="n">
        <f aca="false">IP86*0.6</f>
        <v>24000</v>
      </c>
      <c r="IQ133" s="153" t="n">
        <f aca="false">IQ86*0.6</f>
        <v>18000</v>
      </c>
      <c r="IR133" s="153" t="n">
        <f aca="false">IR86*0.6</f>
        <v>24000</v>
      </c>
      <c r="IS133" s="153" t="n">
        <f aca="false">IS86*0.6</f>
        <v>18000</v>
      </c>
      <c r="IT133" s="153" t="n">
        <f aca="false">IT86*0.6</f>
        <v>18000</v>
      </c>
      <c r="IU133" s="153" t="n">
        <f aca="false">IU86*0.6</f>
        <v>24000</v>
      </c>
      <c r="IV133" s="153" t="n">
        <f aca="false">SUM(IJ133:IU133)</f>
        <v>240000</v>
      </c>
      <c r="IW133" s="153" t="s">
        <v>87</v>
      </c>
      <c r="IX133" s="153" t="s">
        <v>141</v>
      </c>
      <c r="IY133" s="153" t="n">
        <f aca="false">SUM(IZ133:JK133)</f>
        <v>240000</v>
      </c>
      <c r="IZ133" s="153" t="n">
        <f aca="false">IZ86*0.6</f>
        <v>18000</v>
      </c>
      <c r="JA133" s="153" t="n">
        <f aca="false">JA86*0.6</f>
        <v>18000</v>
      </c>
      <c r="JB133" s="153" t="n">
        <f aca="false">JB86*0.6</f>
        <v>18000</v>
      </c>
      <c r="JC133" s="153" t="n">
        <f aca="false">JC86*0.6</f>
        <v>18000</v>
      </c>
      <c r="JD133" s="153" t="n">
        <f aca="false">JD86*0.6</f>
        <v>18000</v>
      </c>
      <c r="JE133" s="153" t="n">
        <f aca="false">JE86*0.6</f>
        <v>24000</v>
      </c>
      <c r="JF133" s="153" t="n">
        <f aca="false">JF86*0.6</f>
        <v>24000</v>
      </c>
      <c r="JG133" s="153" t="n">
        <f aca="false">JG86*0.6</f>
        <v>18000</v>
      </c>
      <c r="JH133" s="153" t="n">
        <f aca="false">JH86*0.6</f>
        <v>24000</v>
      </c>
      <c r="JI133" s="153" t="n">
        <f aca="false">JI86*0.6</f>
        <v>18000</v>
      </c>
      <c r="JJ133" s="153" t="n">
        <f aca="false">JJ86*0.6</f>
        <v>18000</v>
      </c>
      <c r="JK133" s="153" t="n">
        <f aca="false">JK86*0.6</f>
        <v>24000</v>
      </c>
      <c r="JL133" s="153" t="n">
        <f aca="false">SUM(IZ133:JK133)</f>
        <v>240000</v>
      </c>
      <c r="JM133" s="153" t="s">
        <v>87</v>
      </c>
      <c r="JN133" s="153" t="s">
        <v>141</v>
      </c>
      <c r="JO133" s="153" t="n">
        <f aca="false">SUM(JP133:KA133)</f>
        <v>240000</v>
      </c>
      <c r="JP133" s="153" t="n">
        <f aca="false">JP86*0.6</f>
        <v>18000</v>
      </c>
      <c r="JQ133" s="153" t="n">
        <f aca="false">JQ86*0.6</f>
        <v>18000</v>
      </c>
      <c r="JR133" s="153" t="n">
        <f aca="false">JR86*0.6</f>
        <v>18000</v>
      </c>
      <c r="JS133" s="153" t="n">
        <f aca="false">JS86*0.6</f>
        <v>18000</v>
      </c>
      <c r="JT133" s="153" t="n">
        <f aca="false">JT86*0.6</f>
        <v>18000</v>
      </c>
      <c r="JU133" s="153" t="n">
        <f aca="false">JU86*0.6</f>
        <v>24000</v>
      </c>
      <c r="JV133" s="153" t="n">
        <f aca="false">JV86*0.6</f>
        <v>24000</v>
      </c>
      <c r="JW133" s="153" t="n">
        <f aca="false">JW86*0.6</f>
        <v>18000</v>
      </c>
      <c r="JX133" s="153" t="n">
        <f aca="false">JX86*0.6</f>
        <v>24000</v>
      </c>
      <c r="JY133" s="153" t="n">
        <f aca="false">JY86*0.6</f>
        <v>18000</v>
      </c>
      <c r="JZ133" s="153" t="n">
        <f aca="false">JZ86*0.6</f>
        <v>18000</v>
      </c>
      <c r="KA133" s="153" t="n">
        <f aca="false">KA86*0.6</f>
        <v>24000</v>
      </c>
      <c r="KB133" s="153" t="n">
        <f aca="false">SUM(JP133:KA133)</f>
        <v>240000</v>
      </c>
      <c r="KC133" s="153" t="s">
        <v>87</v>
      </c>
      <c r="KD133" s="153" t="s">
        <v>141</v>
      </c>
      <c r="KE133" s="153" t="n">
        <f aca="false">SUM(KF133:KQ133)</f>
        <v>240000</v>
      </c>
      <c r="KF133" s="153" t="n">
        <f aca="false">KF86*0.6</f>
        <v>18000</v>
      </c>
      <c r="KG133" s="153" t="n">
        <f aca="false">KG86*0.6</f>
        <v>18000</v>
      </c>
      <c r="KH133" s="153" t="n">
        <f aca="false">KH86*0.6</f>
        <v>18000</v>
      </c>
      <c r="KI133" s="153" t="n">
        <f aca="false">KI86*0.6</f>
        <v>18000</v>
      </c>
      <c r="KJ133" s="153" t="n">
        <f aca="false">KJ86*0.6</f>
        <v>18000</v>
      </c>
      <c r="KK133" s="153" t="n">
        <f aca="false">KK86*0.6</f>
        <v>24000</v>
      </c>
      <c r="KL133" s="153" t="n">
        <f aca="false">KL86*0.6</f>
        <v>24000</v>
      </c>
      <c r="KM133" s="153" t="n">
        <f aca="false">KM86*0.6</f>
        <v>18000</v>
      </c>
      <c r="KN133" s="153" t="n">
        <f aca="false">KN86*0.6</f>
        <v>24000</v>
      </c>
      <c r="KO133" s="153" t="n">
        <f aca="false">KO86*0.6</f>
        <v>18000</v>
      </c>
      <c r="KP133" s="153" t="n">
        <f aca="false">KP86*0.6</f>
        <v>18000</v>
      </c>
      <c r="KQ133" s="153" t="n">
        <f aca="false">KQ86*0.6</f>
        <v>24000</v>
      </c>
      <c r="KR133" s="153" t="n">
        <f aca="false">SUM(KF133:KQ133)</f>
        <v>240000</v>
      </c>
      <c r="KS133" s="153" t="s">
        <v>87</v>
      </c>
      <c r="KT133" s="153" t="s">
        <v>141</v>
      </c>
      <c r="KU133" s="153" t="n">
        <f aca="false">SUM(KV133:LG133)</f>
        <v>240000</v>
      </c>
      <c r="KV133" s="153" t="n">
        <f aca="false">KV86*0.6</f>
        <v>18000</v>
      </c>
      <c r="KW133" s="153" t="n">
        <f aca="false">KW86*0.6</f>
        <v>18000</v>
      </c>
      <c r="KX133" s="153" t="n">
        <f aca="false">KX86*0.6</f>
        <v>18000</v>
      </c>
      <c r="KY133" s="153" t="n">
        <f aca="false">KY86*0.6</f>
        <v>18000</v>
      </c>
      <c r="KZ133" s="153" t="n">
        <f aca="false">KZ86*0.6</f>
        <v>18000</v>
      </c>
      <c r="LA133" s="153" t="n">
        <f aca="false">LA86*0.6</f>
        <v>24000</v>
      </c>
      <c r="LB133" s="153" t="n">
        <f aca="false">LB86*0.6</f>
        <v>24000</v>
      </c>
      <c r="LC133" s="153" t="n">
        <f aca="false">LC86*0.6</f>
        <v>18000</v>
      </c>
      <c r="LD133" s="153" t="n">
        <f aca="false">LD86*0.6</f>
        <v>24000</v>
      </c>
      <c r="LE133" s="153" t="n">
        <f aca="false">LE86*0.6</f>
        <v>18000</v>
      </c>
      <c r="LF133" s="153" t="n">
        <f aca="false">LF86*0.6</f>
        <v>18000</v>
      </c>
      <c r="LG133" s="153" t="n">
        <f aca="false">LG86*0.6</f>
        <v>24000</v>
      </c>
      <c r="LH133" s="153" t="n">
        <f aca="false">SUM(KV133:LG133)</f>
        <v>240000</v>
      </c>
      <c r="LI133" s="153" t="s">
        <v>87</v>
      </c>
      <c r="LJ133" s="153" t="s">
        <v>141</v>
      </c>
      <c r="LK133" s="153" t="n">
        <f aca="false">SUM(LL133:LW133)</f>
        <v>240000</v>
      </c>
      <c r="LL133" s="153" t="n">
        <f aca="false">LL86*0.6</f>
        <v>18000</v>
      </c>
      <c r="LM133" s="153" t="n">
        <f aca="false">LM86*0.6</f>
        <v>18000</v>
      </c>
      <c r="LN133" s="153" t="n">
        <f aca="false">LN86*0.6</f>
        <v>18000</v>
      </c>
      <c r="LO133" s="153" t="n">
        <f aca="false">LO86*0.6</f>
        <v>18000</v>
      </c>
      <c r="LP133" s="153" t="n">
        <f aca="false">LP86*0.6</f>
        <v>18000</v>
      </c>
      <c r="LQ133" s="153" t="n">
        <f aca="false">LQ86*0.6</f>
        <v>24000</v>
      </c>
      <c r="LR133" s="153" t="n">
        <f aca="false">LR86*0.6</f>
        <v>24000</v>
      </c>
      <c r="LS133" s="153" t="n">
        <f aca="false">LS86*0.6</f>
        <v>18000</v>
      </c>
      <c r="LT133" s="153" t="n">
        <f aca="false">LT86*0.6</f>
        <v>24000</v>
      </c>
      <c r="LU133" s="153" t="n">
        <f aca="false">LU86*0.6</f>
        <v>18000</v>
      </c>
      <c r="LV133" s="153" t="n">
        <f aca="false">LV86*0.6</f>
        <v>18000</v>
      </c>
      <c r="LW133" s="153" t="n">
        <f aca="false">LW86*0.6</f>
        <v>24000</v>
      </c>
      <c r="LX133" s="153" t="n">
        <f aca="false">SUM(LL133:LW133)</f>
        <v>240000</v>
      </c>
      <c r="LY133" s="153" t="s">
        <v>87</v>
      </c>
      <c r="LZ133" s="153" t="s">
        <v>141</v>
      </c>
      <c r="MA133" s="153" t="n">
        <f aca="false">SUM(MB133:MM133)</f>
        <v>240000</v>
      </c>
      <c r="MB133" s="153" t="n">
        <f aca="false">MB86*0.6</f>
        <v>18000</v>
      </c>
      <c r="MC133" s="153" t="n">
        <f aca="false">MC86*0.6</f>
        <v>18000</v>
      </c>
      <c r="MD133" s="153" t="n">
        <f aca="false">MD86*0.6</f>
        <v>18000</v>
      </c>
      <c r="ME133" s="153" t="n">
        <f aca="false">ME86*0.6</f>
        <v>18000</v>
      </c>
      <c r="MF133" s="153" t="n">
        <f aca="false">MF86*0.6</f>
        <v>18000</v>
      </c>
      <c r="MG133" s="153" t="n">
        <f aca="false">MG86*0.6</f>
        <v>24000</v>
      </c>
      <c r="MH133" s="153" t="n">
        <f aca="false">MH86*0.6</f>
        <v>24000</v>
      </c>
      <c r="MI133" s="153" t="n">
        <f aca="false">MI86*0.6</f>
        <v>18000</v>
      </c>
      <c r="MJ133" s="153" t="n">
        <f aca="false">MJ86*0.6</f>
        <v>24000</v>
      </c>
      <c r="MK133" s="153" t="n">
        <f aca="false">MK86*0.6</f>
        <v>18000</v>
      </c>
      <c r="ML133" s="153" t="n">
        <f aca="false">ML86*0.6</f>
        <v>18000</v>
      </c>
      <c r="MM133" s="153" t="n">
        <f aca="false">MM86*0.6</f>
        <v>24000</v>
      </c>
      <c r="MN133" s="153" t="n">
        <f aca="false">SUM(MB133:MM133)</f>
        <v>240000</v>
      </c>
      <c r="MO133" s="153" t="s">
        <v>87</v>
      </c>
      <c r="MP133" s="153" t="s">
        <v>141</v>
      </c>
      <c r="MQ133" s="153" t="n">
        <f aca="false">SUM(MR133:NC133)</f>
        <v>240000</v>
      </c>
      <c r="MR133" s="153" t="n">
        <f aca="false">MR86*0.6</f>
        <v>18000</v>
      </c>
      <c r="MS133" s="153" t="n">
        <f aca="false">MS86*0.6</f>
        <v>18000</v>
      </c>
      <c r="MT133" s="153" t="n">
        <f aca="false">MT86*0.6</f>
        <v>18000</v>
      </c>
      <c r="MU133" s="153" t="n">
        <f aca="false">MU86*0.6</f>
        <v>18000</v>
      </c>
      <c r="MV133" s="153" t="n">
        <f aca="false">MV86*0.6</f>
        <v>18000</v>
      </c>
      <c r="MW133" s="153" t="n">
        <f aca="false">MW86*0.6</f>
        <v>24000</v>
      </c>
      <c r="MX133" s="153" t="n">
        <f aca="false">MX86*0.6</f>
        <v>24000</v>
      </c>
      <c r="MY133" s="153" t="n">
        <f aca="false">MY86*0.6</f>
        <v>18000</v>
      </c>
      <c r="MZ133" s="153" t="n">
        <f aca="false">MZ86*0.6</f>
        <v>24000</v>
      </c>
      <c r="NA133" s="153" t="n">
        <f aca="false">NA86*0.6</f>
        <v>18000</v>
      </c>
      <c r="NB133" s="153" t="n">
        <f aca="false">NB86*0.6</f>
        <v>18000</v>
      </c>
      <c r="NC133" s="153" t="n">
        <f aca="false">NC86*0.6</f>
        <v>24000</v>
      </c>
      <c r="ND133" s="153" t="n">
        <f aca="false">SUM(MR133:NC133)</f>
        <v>240000</v>
      </c>
      <c r="NE133" s="153" t="s">
        <v>87</v>
      </c>
      <c r="NF133" s="153" t="s">
        <v>141</v>
      </c>
      <c r="NG133" s="153" t="n">
        <f aca="false">SUM(NH133:NS133)</f>
        <v>240000</v>
      </c>
      <c r="NH133" s="153" t="n">
        <f aca="false">NH86*0.6</f>
        <v>18000</v>
      </c>
      <c r="NI133" s="153" t="n">
        <f aca="false">NI86*0.6</f>
        <v>18000</v>
      </c>
      <c r="NJ133" s="153" t="n">
        <f aca="false">NJ86*0.6</f>
        <v>18000</v>
      </c>
      <c r="NK133" s="153" t="n">
        <f aca="false">NK86*0.6</f>
        <v>18000</v>
      </c>
      <c r="NL133" s="153" t="n">
        <f aca="false">NL86*0.6</f>
        <v>18000</v>
      </c>
      <c r="NM133" s="153" t="n">
        <f aca="false">NM86*0.6</f>
        <v>24000</v>
      </c>
      <c r="NN133" s="153" t="n">
        <f aca="false">NN86*0.6</f>
        <v>24000</v>
      </c>
      <c r="NO133" s="153" t="n">
        <f aca="false">NO86*0.6</f>
        <v>18000</v>
      </c>
      <c r="NP133" s="153" t="n">
        <f aca="false">NP86*0.6</f>
        <v>24000</v>
      </c>
      <c r="NQ133" s="153" t="n">
        <f aca="false">NQ86*0.6</f>
        <v>18000</v>
      </c>
      <c r="NR133" s="153" t="n">
        <f aca="false">NR86*0.6</f>
        <v>18000</v>
      </c>
      <c r="NS133" s="153" t="n">
        <f aca="false">NS86*0.6</f>
        <v>24000</v>
      </c>
      <c r="NT133" s="153" t="n">
        <f aca="false">SUM(NH133:NS133)</f>
        <v>240000</v>
      </c>
      <c r="NU133" s="153" t="s">
        <v>87</v>
      </c>
      <c r="NV133" s="153" t="s">
        <v>141</v>
      </c>
      <c r="NW133" s="153" t="n">
        <f aca="false">SUM(NX133:OI133)</f>
        <v>240000</v>
      </c>
      <c r="NX133" s="153" t="n">
        <f aca="false">NX86*0.6</f>
        <v>18000</v>
      </c>
      <c r="NY133" s="153" t="n">
        <f aca="false">NY86*0.6</f>
        <v>18000</v>
      </c>
      <c r="NZ133" s="153" t="n">
        <f aca="false">NZ86*0.6</f>
        <v>18000</v>
      </c>
      <c r="OA133" s="153" t="n">
        <f aca="false">OA86*0.6</f>
        <v>18000</v>
      </c>
      <c r="OB133" s="153" t="n">
        <f aca="false">OB86*0.6</f>
        <v>18000</v>
      </c>
      <c r="OC133" s="153" t="n">
        <f aca="false">OC86*0.6</f>
        <v>24000</v>
      </c>
      <c r="OD133" s="153" t="n">
        <f aca="false">OD86*0.6</f>
        <v>24000</v>
      </c>
      <c r="OE133" s="153" t="n">
        <f aca="false">OE86*0.6</f>
        <v>18000</v>
      </c>
      <c r="OF133" s="153" t="n">
        <f aca="false">OF86*0.6</f>
        <v>24000</v>
      </c>
      <c r="OG133" s="153" t="n">
        <f aca="false">OG86*0.6</f>
        <v>18000</v>
      </c>
      <c r="OH133" s="153" t="n">
        <f aca="false">OH86*0.6</f>
        <v>18000</v>
      </c>
      <c r="OI133" s="153" t="n">
        <f aca="false">OI86*0.6</f>
        <v>24000</v>
      </c>
      <c r="OJ133" s="153" t="n">
        <f aca="false">SUM(NX133:OI133)</f>
        <v>240000</v>
      </c>
      <c r="OK133" s="153" t="s">
        <v>87</v>
      </c>
      <c r="OL133" s="153" t="s">
        <v>141</v>
      </c>
      <c r="OM133" s="153" t="n">
        <f aca="false">SUM(ON133:OY133)</f>
        <v>240000</v>
      </c>
      <c r="ON133" s="153" t="n">
        <f aca="false">ON86*0.6</f>
        <v>18000</v>
      </c>
      <c r="OO133" s="153" t="n">
        <f aca="false">OO86*0.6</f>
        <v>18000</v>
      </c>
      <c r="OP133" s="153" t="n">
        <f aca="false">OP86*0.6</f>
        <v>18000</v>
      </c>
      <c r="OQ133" s="153" t="n">
        <f aca="false">OQ86*0.6</f>
        <v>18000</v>
      </c>
      <c r="OR133" s="153" t="n">
        <f aca="false">OR86*0.6</f>
        <v>18000</v>
      </c>
      <c r="OS133" s="153" t="n">
        <f aca="false">OS86*0.6</f>
        <v>24000</v>
      </c>
      <c r="OT133" s="153" t="n">
        <f aca="false">OT86*0.6</f>
        <v>24000</v>
      </c>
      <c r="OU133" s="153" t="n">
        <f aca="false">OU86*0.6</f>
        <v>18000</v>
      </c>
      <c r="OV133" s="153" t="n">
        <f aca="false">OV86*0.6</f>
        <v>24000</v>
      </c>
      <c r="OW133" s="153" t="n">
        <f aca="false">OW86*0.6</f>
        <v>18000</v>
      </c>
      <c r="OX133" s="153" t="n">
        <f aca="false">OX86*0.6</f>
        <v>18000</v>
      </c>
      <c r="OY133" s="153" t="n">
        <f aca="false">OY86*0.6</f>
        <v>24000</v>
      </c>
      <c r="OZ133" s="153" t="n">
        <f aca="false">SUM(ON133:OY133)</f>
        <v>240000</v>
      </c>
      <c r="PA133" s="153" t="s">
        <v>87</v>
      </c>
      <c r="PB133" s="153" t="s">
        <v>141</v>
      </c>
      <c r="PC133" s="153" t="n">
        <f aca="false">SUM(PD133:PO133)</f>
        <v>240000</v>
      </c>
      <c r="PD133" s="153" t="n">
        <f aca="false">PD86*0.6</f>
        <v>18000</v>
      </c>
      <c r="PE133" s="153" t="n">
        <f aca="false">PE86*0.6</f>
        <v>18000</v>
      </c>
      <c r="PF133" s="153" t="n">
        <f aca="false">PF86*0.6</f>
        <v>18000</v>
      </c>
      <c r="PG133" s="153" t="n">
        <f aca="false">PG86*0.6</f>
        <v>18000</v>
      </c>
      <c r="PH133" s="153" t="n">
        <f aca="false">PH86*0.6</f>
        <v>18000</v>
      </c>
      <c r="PI133" s="153" t="n">
        <f aca="false">PI86*0.6</f>
        <v>24000</v>
      </c>
      <c r="PJ133" s="153" t="n">
        <f aca="false">PJ86*0.6</f>
        <v>24000</v>
      </c>
      <c r="PK133" s="153" t="n">
        <f aca="false">PK86*0.6</f>
        <v>18000</v>
      </c>
      <c r="PL133" s="153" t="n">
        <f aca="false">PL86*0.6</f>
        <v>24000</v>
      </c>
      <c r="PM133" s="153" t="n">
        <f aca="false">PM86*0.6</f>
        <v>18000</v>
      </c>
      <c r="PN133" s="153" t="n">
        <f aca="false">PN86*0.6</f>
        <v>18000</v>
      </c>
      <c r="PO133" s="153" t="n">
        <f aca="false">PO86*0.6</f>
        <v>24000</v>
      </c>
      <c r="PP133" s="153" t="n">
        <f aca="false">SUM(PD133:PO133)</f>
        <v>240000</v>
      </c>
      <c r="PQ133" s="153" t="s">
        <v>87</v>
      </c>
      <c r="PR133" s="153" t="s">
        <v>141</v>
      </c>
      <c r="PS133" s="153" t="n">
        <f aca="false">SUM(PT133:QE133)</f>
        <v>240000</v>
      </c>
      <c r="PT133" s="153" t="n">
        <f aca="false">PT86*0.6</f>
        <v>18000</v>
      </c>
      <c r="PU133" s="153" t="n">
        <f aca="false">PU86*0.6</f>
        <v>18000</v>
      </c>
      <c r="PV133" s="153" t="n">
        <f aca="false">PV86*0.6</f>
        <v>18000</v>
      </c>
      <c r="PW133" s="153" t="n">
        <f aca="false">PW86*0.6</f>
        <v>18000</v>
      </c>
      <c r="PX133" s="153" t="n">
        <f aca="false">PX86*0.6</f>
        <v>18000</v>
      </c>
      <c r="PY133" s="153" t="n">
        <f aca="false">PY86*0.6</f>
        <v>24000</v>
      </c>
      <c r="PZ133" s="153" t="n">
        <f aca="false">PZ86*0.6</f>
        <v>24000</v>
      </c>
      <c r="QA133" s="153" t="n">
        <f aca="false">QA86*0.6</f>
        <v>18000</v>
      </c>
      <c r="QB133" s="153" t="n">
        <f aca="false">QB86*0.6</f>
        <v>24000</v>
      </c>
      <c r="QC133" s="153" t="n">
        <f aca="false">QC86*0.6</f>
        <v>18000</v>
      </c>
      <c r="QD133" s="153" t="n">
        <f aca="false">QD86*0.6</f>
        <v>18000</v>
      </c>
      <c r="QE133" s="153" t="n">
        <f aca="false">QE86*0.6</f>
        <v>24000</v>
      </c>
      <c r="QF133" s="153" t="n">
        <f aca="false">SUM(PT133:QE133)</f>
        <v>240000</v>
      </c>
      <c r="QG133" s="153" t="s">
        <v>87</v>
      </c>
      <c r="QH133" s="153" t="s">
        <v>141</v>
      </c>
      <c r="QI133" s="153" t="n">
        <f aca="false">SUM(QJ133:QU133)</f>
        <v>240000</v>
      </c>
      <c r="QJ133" s="153" t="n">
        <f aca="false">QJ86*0.6</f>
        <v>18000</v>
      </c>
      <c r="QK133" s="153" t="n">
        <f aca="false">QK86*0.6</f>
        <v>18000</v>
      </c>
      <c r="QL133" s="153" t="n">
        <f aca="false">QL86*0.6</f>
        <v>18000</v>
      </c>
      <c r="QM133" s="153" t="n">
        <f aca="false">QM86*0.6</f>
        <v>18000</v>
      </c>
      <c r="QN133" s="153" t="n">
        <f aca="false">QN86*0.6</f>
        <v>18000</v>
      </c>
      <c r="QO133" s="153" t="n">
        <f aca="false">QO86*0.6</f>
        <v>24000</v>
      </c>
      <c r="QP133" s="153" t="n">
        <f aca="false">QP86*0.6</f>
        <v>24000</v>
      </c>
      <c r="QQ133" s="153" t="n">
        <f aca="false">QQ86*0.6</f>
        <v>18000</v>
      </c>
      <c r="QR133" s="153" t="n">
        <f aca="false">QR86*0.6</f>
        <v>24000</v>
      </c>
      <c r="QS133" s="153" t="n">
        <f aca="false">QS86*0.6</f>
        <v>18000</v>
      </c>
      <c r="QT133" s="153" t="n">
        <f aca="false">QT86*0.6</f>
        <v>18000</v>
      </c>
      <c r="QU133" s="153" t="n">
        <f aca="false">QU86*0.6</f>
        <v>24000</v>
      </c>
      <c r="QV133" s="153" t="n">
        <f aca="false">SUM(QJ133:QU133)</f>
        <v>240000</v>
      </c>
      <c r="QW133" s="153" t="s">
        <v>87</v>
      </c>
      <c r="QX133" s="153" t="s">
        <v>141</v>
      </c>
      <c r="QY133" s="153" t="n">
        <f aca="false">SUM(QZ133:RK133)</f>
        <v>240000</v>
      </c>
      <c r="QZ133" s="153" t="n">
        <f aca="false">QZ86*0.6</f>
        <v>18000</v>
      </c>
      <c r="RA133" s="153" t="n">
        <f aca="false">RA86*0.6</f>
        <v>18000</v>
      </c>
      <c r="RB133" s="153" t="n">
        <f aca="false">RB86*0.6</f>
        <v>18000</v>
      </c>
      <c r="RC133" s="153" t="n">
        <f aca="false">RC86*0.6</f>
        <v>18000</v>
      </c>
      <c r="RD133" s="153" t="n">
        <f aca="false">RD86*0.6</f>
        <v>18000</v>
      </c>
      <c r="RE133" s="153" t="n">
        <f aca="false">RE86*0.6</f>
        <v>24000</v>
      </c>
      <c r="RF133" s="153" t="n">
        <f aca="false">RF86*0.6</f>
        <v>24000</v>
      </c>
      <c r="RG133" s="153" t="n">
        <f aca="false">RG86*0.6</f>
        <v>18000</v>
      </c>
      <c r="RH133" s="153" t="n">
        <f aca="false">RH86*0.6</f>
        <v>24000</v>
      </c>
      <c r="RI133" s="153" t="n">
        <f aca="false">RI86*0.6</f>
        <v>18000</v>
      </c>
      <c r="RJ133" s="153" t="n">
        <f aca="false">RJ86*0.6</f>
        <v>18000</v>
      </c>
      <c r="RK133" s="153" t="n">
        <f aca="false">RK86*0.6</f>
        <v>24000</v>
      </c>
      <c r="RL133" s="153" t="n">
        <f aca="false">SUM(QZ133:RK133)</f>
        <v>240000</v>
      </c>
      <c r="RM133" s="153" t="s">
        <v>87</v>
      </c>
      <c r="RN133" s="153" t="s">
        <v>141</v>
      </c>
      <c r="RO133" s="153" t="n">
        <f aca="false">SUM(RP133:SA133)</f>
        <v>240000</v>
      </c>
      <c r="RP133" s="153" t="n">
        <f aca="false">RP86*0.6</f>
        <v>18000</v>
      </c>
      <c r="RQ133" s="153" t="n">
        <f aca="false">RQ86*0.6</f>
        <v>18000</v>
      </c>
      <c r="RR133" s="153" t="n">
        <f aca="false">RR86*0.6</f>
        <v>18000</v>
      </c>
      <c r="RS133" s="153" t="n">
        <f aca="false">RS86*0.6</f>
        <v>18000</v>
      </c>
      <c r="RT133" s="153" t="n">
        <f aca="false">RT86*0.6</f>
        <v>18000</v>
      </c>
      <c r="RU133" s="153" t="n">
        <f aca="false">RU86*0.6</f>
        <v>24000</v>
      </c>
      <c r="RV133" s="153" t="n">
        <f aca="false">RV86*0.6</f>
        <v>24000</v>
      </c>
      <c r="RW133" s="153" t="n">
        <f aca="false">RW86*0.6</f>
        <v>18000</v>
      </c>
      <c r="RX133" s="153" t="n">
        <f aca="false">RX86*0.6</f>
        <v>24000</v>
      </c>
      <c r="RY133" s="153" t="n">
        <f aca="false">RY86*0.6</f>
        <v>18000</v>
      </c>
      <c r="RZ133" s="153" t="n">
        <f aca="false">RZ86*0.6</f>
        <v>18000</v>
      </c>
      <c r="SA133" s="153" t="n">
        <f aca="false">SA86*0.6</f>
        <v>24000</v>
      </c>
      <c r="SB133" s="153" t="n">
        <f aca="false">SUM(RP133:SA133)</f>
        <v>240000</v>
      </c>
      <c r="SC133" s="153" t="s">
        <v>87</v>
      </c>
      <c r="SD133" s="153" t="s">
        <v>141</v>
      </c>
      <c r="SE133" s="153" t="n">
        <f aca="false">SUM(SF133:SQ133)</f>
        <v>240000</v>
      </c>
      <c r="SF133" s="153" t="n">
        <f aca="false">SF86*0.6</f>
        <v>18000</v>
      </c>
      <c r="SG133" s="153" t="n">
        <f aca="false">SG86*0.6</f>
        <v>18000</v>
      </c>
      <c r="SH133" s="153" t="n">
        <f aca="false">SH86*0.6</f>
        <v>18000</v>
      </c>
      <c r="SI133" s="153" t="n">
        <f aca="false">SI86*0.6</f>
        <v>18000</v>
      </c>
      <c r="SJ133" s="153" t="n">
        <f aca="false">SJ86*0.6</f>
        <v>18000</v>
      </c>
      <c r="SK133" s="153" t="n">
        <f aca="false">SK86*0.6</f>
        <v>24000</v>
      </c>
      <c r="SL133" s="153" t="n">
        <f aca="false">SL86*0.6</f>
        <v>24000</v>
      </c>
      <c r="SM133" s="153" t="n">
        <f aca="false">SM86*0.6</f>
        <v>18000</v>
      </c>
      <c r="SN133" s="153" t="n">
        <f aca="false">SN86*0.6</f>
        <v>24000</v>
      </c>
      <c r="SO133" s="153" t="n">
        <f aca="false">SO86*0.6</f>
        <v>18000</v>
      </c>
      <c r="SP133" s="153" t="n">
        <f aca="false">SP86*0.6</f>
        <v>18000</v>
      </c>
      <c r="SQ133" s="153" t="n">
        <f aca="false">SQ86*0.6</f>
        <v>24000</v>
      </c>
      <c r="SR133" s="153" t="n">
        <f aca="false">SUM(SF133:SQ133)</f>
        <v>240000</v>
      </c>
      <c r="SS133" s="153" t="s">
        <v>87</v>
      </c>
      <c r="ST133" s="153" t="s">
        <v>141</v>
      </c>
      <c r="SU133" s="153" t="n">
        <f aca="false">SUM(SV133:TG133)</f>
        <v>240000</v>
      </c>
      <c r="SV133" s="153" t="n">
        <f aca="false">SV86*0.6</f>
        <v>18000</v>
      </c>
      <c r="SW133" s="153" t="n">
        <f aca="false">SW86*0.6</f>
        <v>18000</v>
      </c>
      <c r="SX133" s="153" t="n">
        <f aca="false">SX86*0.6</f>
        <v>18000</v>
      </c>
      <c r="SY133" s="153" t="n">
        <f aca="false">SY86*0.6</f>
        <v>18000</v>
      </c>
      <c r="SZ133" s="153" t="n">
        <f aca="false">SZ86*0.6</f>
        <v>18000</v>
      </c>
      <c r="TA133" s="153" t="n">
        <f aca="false">TA86*0.6</f>
        <v>24000</v>
      </c>
      <c r="TB133" s="153" t="n">
        <f aca="false">TB86*0.6</f>
        <v>24000</v>
      </c>
      <c r="TC133" s="153" t="n">
        <f aca="false">TC86*0.6</f>
        <v>18000</v>
      </c>
      <c r="TD133" s="153" t="n">
        <f aca="false">TD86*0.6</f>
        <v>24000</v>
      </c>
      <c r="TE133" s="153" t="n">
        <f aca="false">TE86*0.6</f>
        <v>18000</v>
      </c>
      <c r="TF133" s="153" t="n">
        <f aca="false">TF86*0.6</f>
        <v>18000</v>
      </c>
      <c r="TG133" s="153" t="n">
        <f aca="false">TG86*0.6</f>
        <v>24000</v>
      </c>
      <c r="TH133" s="153" t="n">
        <f aca="false">SUM(SV133:TG133)</f>
        <v>240000</v>
      </c>
      <c r="TI133" s="153" t="s">
        <v>87</v>
      </c>
      <c r="TJ133" s="153" t="s">
        <v>141</v>
      </c>
      <c r="TK133" s="153" t="n">
        <f aca="false">SUM(TL133:TW133)</f>
        <v>240000</v>
      </c>
      <c r="TL133" s="153" t="n">
        <f aca="false">TL86*0.6</f>
        <v>18000</v>
      </c>
      <c r="TM133" s="153" t="n">
        <f aca="false">TM86*0.6</f>
        <v>18000</v>
      </c>
      <c r="TN133" s="153" t="n">
        <f aca="false">TN86*0.6</f>
        <v>18000</v>
      </c>
      <c r="TO133" s="153" t="n">
        <f aca="false">TO86*0.6</f>
        <v>18000</v>
      </c>
      <c r="TP133" s="153" t="n">
        <f aca="false">TP86*0.6</f>
        <v>18000</v>
      </c>
      <c r="TQ133" s="153" t="n">
        <f aca="false">TQ86*0.6</f>
        <v>24000</v>
      </c>
      <c r="TR133" s="153" t="n">
        <f aca="false">TR86*0.6</f>
        <v>24000</v>
      </c>
      <c r="TS133" s="153" t="n">
        <f aca="false">TS86*0.6</f>
        <v>18000</v>
      </c>
      <c r="TT133" s="153" t="n">
        <f aca="false">TT86*0.6</f>
        <v>24000</v>
      </c>
      <c r="TU133" s="153" t="n">
        <f aca="false">TU86*0.6</f>
        <v>18000</v>
      </c>
      <c r="TV133" s="153" t="n">
        <f aca="false">TV86*0.6</f>
        <v>18000</v>
      </c>
      <c r="TW133" s="153" t="n">
        <f aca="false">TW86*0.6</f>
        <v>24000</v>
      </c>
      <c r="TX133" s="153" t="n">
        <f aca="false">SUM(TL133:TW133)</f>
        <v>240000</v>
      </c>
      <c r="TY133" s="153" t="s">
        <v>87</v>
      </c>
      <c r="TZ133" s="153" t="s">
        <v>141</v>
      </c>
      <c r="UA133" s="153" t="n">
        <f aca="false">SUM(UB133:UM133)</f>
        <v>240000</v>
      </c>
      <c r="UB133" s="153" t="n">
        <f aca="false">UB86*0.6</f>
        <v>18000</v>
      </c>
      <c r="UC133" s="153" t="n">
        <f aca="false">UC86*0.6</f>
        <v>18000</v>
      </c>
      <c r="UD133" s="153" t="n">
        <f aca="false">UD86*0.6</f>
        <v>18000</v>
      </c>
      <c r="UE133" s="153" t="n">
        <f aca="false">UE86*0.6</f>
        <v>18000</v>
      </c>
      <c r="UF133" s="153" t="n">
        <f aca="false">UF86*0.6</f>
        <v>18000</v>
      </c>
      <c r="UG133" s="153" t="n">
        <f aca="false">UG86*0.6</f>
        <v>24000</v>
      </c>
      <c r="UH133" s="153" t="n">
        <f aca="false">UH86*0.6</f>
        <v>24000</v>
      </c>
      <c r="UI133" s="153" t="n">
        <f aca="false">UI86*0.6</f>
        <v>18000</v>
      </c>
      <c r="UJ133" s="153" t="n">
        <f aca="false">UJ86*0.6</f>
        <v>24000</v>
      </c>
      <c r="UK133" s="153" t="n">
        <f aca="false">UK86*0.6</f>
        <v>18000</v>
      </c>
      <c r="UL133" s="153" t="n">
        <f aca="false">UL86*0.6</f>
        <v>18000</v>
      </c>
      <c r="UM133" s="153" t="n">
        <f aca="false">UM86*0.6</f>
        <v>24000</v>
      </c>
      <c r="UN133" s="153" t="n">
        <f aca="false">SUM(UB133:UM133)</f>
        <v>240000</v>
      </c>
      <c r="UO133" s="153" t="s">
        <v>87</v>
      </c>
      <c r="UP133" s="153" t="s">
        <v>141</v>
      </c>
      <c r="UQ133" s="153" t="n">
        <f aca="false">SUM(UR133:VC133)</f>
        <v>240000</v>
      </c>
      <c r="UR133" s="153" t="n">
        <f aca="false">UR86*0.6</f>
        <v>18000</v>
      </c>
      <c r="US133" s="153" t="n">
        <f aca="false">US86*0.6</f>
        <v>18000</v>
      </c>
      <c r="UT133" s="153" t="n">
        <f aca="false">UT86*0.6</f>
        <v>18000</v>
      </c>
      <c r="UU133" s="153" t="n">
        <f aca="false">UU86*0.6</f>
        <v>18000</v>
      </c>
      <c r="UV133" s="153" t="n">
        <f aca="false">UV86*0.6</f>
        <v>18000</v>
      </c>
      <c r="UW133" s="153" t="n">
        <f aca="false">UW86*0.6</f>
        <v>24000</v>
      </c>
      <c r="UX133" s="153" t="n">
        <f aca="false">UX86*0.6</f>
        <v>24000</v>
      </c>
      <c r="UY133" s="153" t="n">
        <f aca="false">UY86*0.6</f>
        <v>18000</v>
      </c>
      <c r="UZ133" s="153" t="n">
        <f aca="false">UZ86*0.6</f>
        <v>24000</v>
      </c>
      <c r="VA133" s="153" t="n">
        <f aca="false">VA86*0.6</f>
        <v>18000</v>
      </c>
      <c r="VB133" s="153" t="n">
        <f aca="false">VB86*0.6</f>
        <v>18000</v>
      </c>
      <c r="VC133" s="153" t="n">
        <f aca="false">VC86*0.6</f>
        <v>24000</v>
      </c>
      <c r="VD133" s="153" t="n">
        <f aca="false">SUM(UR133:VC133)</f>
        <v>240000</v>
      </c>
      <c r="VE133" s="153" t="s">
        <v>87</v>
      </c>
      <c r="VF133" s="153" t="s">
        <v>141</v>
      </c>
      <c r="VG133" s="153" t="n">
        <f aca="false">SUM(VH133:VS133)</f>
        <v>240000</v>
      </c>
      <c r="VH133" s="153" t="n">
        <f aca="false">VH86*0.6</f>
        <v>18000</v>
      </c>
      <c r="VI133" s="153" t="n">
        <f aca="false">VI86*0.6</f>
        <v>18000</v>
      </c>
      <c r="VJ133" s="153" t="n">
        <f aca="false">VJ86*0.6</f>
        <v>18000</v>
      </c>
      <c r="VK133" s="153" t="n">
        <f aca="false">VK86*0.6</f>
        <v>18000</v>
      </c>
      <c r="VL133" s="153" t="n">
        <f aca="false">VL86*0.6</f>
        <v>18000</v>
      </c>
      <c r="VM133" s="153" t="n">
        <f aca="false">VM86*0.6</f>
        <v>24000</v>
      </c>
      <c r="VN133" s="153" t="n">
        <f aca="false">VN86*0.6</f>
        <v>24000</v>
      </c>
      <c r="VO133" s="153" t="n">
        <f aca="false">VO86*0.6</f>
        <v>18000</v>
      </c>
      <c r="VP133" s="153" t="n">
        <f aca="false">VP86*0.6</f>
        <v>24000</v>
      </c>
      <c r="VQ133" s="153" t="n">
        <f aca="false">VQ86*0.6</f>
        <v>18000</v>
      </c>
      <c r="VR133" s="153" t="n">
        <f aca="false">VR86*0.6</f>
        <v>18000</v>
      </c>
      <c r="VS133" s="153" t="n">
        <f aca="false">VS86*0.6</f>
        <v>24000</v>
      </c>
      <c r="VT133" s="153" t="n">
        <f aca="false">SUM(VH133:VS133)</f>
        <v>240000</v>
      </c>
      <c r="VU133" s="153" t="s">
        <v>87</v>
      </c>
      <c r="VV133" s="153" t="s">
        <v>141</v>
      </c>
      <c r="VW133" s="153" t="n">
        <f aca="false">SUM(VX133:WI133)</f>
        <v>240000</v>
      </c>
      <c r="VX133" s="153" t="n">
        <f aca="false">VX86*0.6</f>
        <v>18000</v>
      </c>
      <c r="VY133" s="153" t="n">
        <f aca="false">VY86*0.6</f>
        <v>18000</v>
      </c>
      <c r="VZ133" s="153" t="n">
        <f aca="false">VZ86*0.6</f>
        <v>18000</v>
      </c>
      <c r="WA133" s="153" t="n">
        <f aca="false">WA86*0.6</f>
        <v>18000</v>
      </c>
      <c r="WB133" s="153" t="n">
        <f aca="false">WB86*0.6</f>
        <v>18000</v>
      </c>
      <c r="WC133" s="153" t="n">
        <f aca="false">WC86*0.6</f>
        <v>24000</v>
      </c>
      <c r="WD133" s="153" t="n">
        <f aca="false">WD86*0.6</f>
        <v>24000</v>
      </c>
      <c r="WE133" s="153" t="n">
        <f aca="false">WE86*0.6</f>
        <v>18000</v>
      </c>
      <c r="WF133" s="153" t="n">
        <f aca="false">WF86*0.6</f>
        <v>24000</v>
      </c>
      <c r="WG133" s="153" t="n">
        <f aca="false">WG86*0.6</f>
        <v>18000</v>
      </c>
      <c r="WH133" s="153" t="n">
        <f aca="false">WH86*0.6</f>
        <v>18000</v>
      </c>
      <c r="WI133" s="153" t="n">
        <f aca="false">WI86*0.6</f>
        <v>24000</v>
      </c>
      <c r="WJ133" s="153" t="n">
        <f aca="false">SUM(VX133:WI133)</f>
        <v>240000</v>
      </c>
      <c r="WK133" s="153" t="s">
        <v>87</v>
      </c>
      <c r="WL133" s="153" t="s">
        <v>141</v>
      </c>
      <c r="WM133" s="153" t="n">
        <f aca="false">SUM(WN133:WY133)</f>
        <v>240000</v>
      </c>
      <c r="WN133" s="153" t="n">
        <f aca="false">WN86*0.6</f>
        <v>18000</v>
      </c>
      <c r="WO133" s="153" t="n">
        <f aca="false">WO86*0.6</f>
        <v>18000</v>
      </c>
      <c r="WP133" s="153" t="n">
        <f aca="false">WP86*0.6</f>
        <v>18000</v>
      </c>
      <c r="WQ133" s="153" t="n">
        <f aca="false">WQ86*0.6</f>
        <v>18000</v>
      </c>
      <c r="WR133" s="153" t="n">
        <f aca="false">WR86*0.6</f>
        <v>18000</v>
      </c>
      <c r="WS133" s="153" t="n">
        <f aca="false">WS86*0.6</f>
        <v>24000</v>
      </c>
      <c r="WT133" s="153" t="n">
        <f aca="false">WT86*0.6</f>
        <v>24000</v>
      </c>
      <c r="WU133" s="153" t="n">
        <f aca="false">WU86*0.6</f>
        <v>18000</v>
      </c>
      <c r="WV133" s="153" t="n">
        <f aca="false">WV86*0.6</f>
        <v>24000</v>
      </c>
      <c r="WW133" s="153" t="n">
        <f aca="false">WW86*0.6</f>
        <v>18000</v>
      </c>
      <c r="WX133" s="153" t="n">
        <f aca="false">WX86*0.6</f>
        <v>18000</v>
      </c>
      <c r="WY133" s="153" t="n">
        <f aca="false">WY86*0.6</f>
        <v>24000</v>
      </c>
      <c r="WZ133" s="153" t="n">
        <f aca="false">SUM(WN133:WY133)</f>
        <v>240000</v>
      </c>
      <c r="XA133" s="153" t="s">
        <v>87</v>
      </c>
      <c r="XB133" s="153" t="s">
        <v>141</v>
      </c>
      <c r="XC133" s="153" t="n">
        <f aca="false">SUM(XD133:XO133)</f>
        <v>240000</v>
      </c>
      <c r="XD133" s="153" t="n">
        <f aca="false">XD86*0.6</f>
        <v>18000</v>
      </c>
      <c r="XE133" s="153" t="n">
        <f aca="false">XE86*0.6</f>
        <v>18000</v>
      </c>
      <c r="XF133" s="153" t="n">
        <f aca="false">XF86*0.6</f>
        <v>18000</v>
      </c>
      <c r="XG133" s="153" t="n">
        <f aca="false">XG86*0.6</f>
        <v>18000</v>
      </c>
      <c r="XH133" s="153" t="n">
        <f aca="false">XH86*0.6</f>
        <v>18000</v>
      </c>
      <c r="XI133" s="153" t="n">
        <f aca="false">XI86*0.6</f>
        <v>24000</v>
      </c>
      <c r="XJ133" s="153" t="n">
        <f aca="false">XJ86*0.6</f>
        <v>24000</v>
      </c>
      <c r="XK133" s="153" t="n">
        <f aca="false">XK86*0.6</f>
        <v>18000</v>
      </c>
      <c r="XL133" s="153" t="n">
        <f aca="false">XL86*0.6</f>
        <v>24000</v>
      </c>
      <c r="XM133" s="153" t="n">
        <f aca="false">XM86*0.6</f>
        <v>18000</v>
      </c>
      <c r="XN133" s="153" t="n">
        <f aca="false">XN86*0.6</f>
        <v>18000</v>
      </c>
      <c r="XO133" s="153" t="n">
        <f aca="false">XO86*0.6</f>
        <v>24000</v>
      </c>
      <c r="XP133" s="153" t="n">
        <f aca="false">SUM(XD133:XO133)</f>
        <v>240000</v>
      </c>
      <c r="XQ133" s="153" t="s">
        <v>87</v>
      </c>
      <c r="XR133" s="153" t="s">
        <v>141</v>
      </c>
      <c r="XS133" s="153" t="n">
        <f aca="false">SUM(XT133:YE133)</f>
        <v>240000</v>
      </c>
      <c r="XT133" s="153" t="n">
        <f aca="false">XT86*0.6</f>
        <v>18000</v>
      </c>
      <c r="XU133" s="153" t="n">
        <f aca="false">XU86*0.6</f>
        <v>18000</v>
      </c>
      <c r="XV133" s="153" t="n">
        <f aca="false">XV86*0.6</f>
        <v>18000</v>
      </c>
      <c r="XW133" s="153" t="n">
        <f aca="false">XW86*0.6</f>
        <v>18000</v>
      </c>
      <c r="XX133" s="153" t="n">
        <f aca="false">XX86*0.6</f>
        <v>18000</v>
      </c>
      <c r="XY133" s="153" t="n">
        <f aca="false">XY86*0.6</f>
        <v>24000</v>
      </c>
      <c r="XZ133" s="153" t="n">
        <f aca="false">XZ86*0.6</f>
        <v>24000</v>
      </c>
      <c r="YA133" s="153" t="n">
        <f aca="false">YA86*0.6</f>
        <v>18000</v>
      </c>
      <c r="YB133" s="153" t="n">
        <f aca="false">YB86*0.6</f>
        <v>24000</v>
      </c>
      <c r="YC133" s="153" t="n">
        <f aca="false">YC86*0.6</f>
        <v>18000</v>
      </c>
      <c r="YD133" s="153" t="n">
        <f aca="false">YD86*0.6</f>
        <v>18000</v>
      </c>
      <c r="YE133" s="153" t="n">
        <f aca="false">YE86*0.6</f>
        <v>24000</v>
      </c>
      <c r="YF133" s="153" t="n">
        <f aca="false">SUM(XT133:YE133)</f>
        <v>240000</v>
      </c>
      <c r="YG133" s="153" t="s">
        <v>87</v>
      </c>
      <c r="YH133" s="153" t="s">
        <v>141</v>
      </c>
      <c r="YI133" s="153" t="n">
        <f aca="false">SUM(YJ133:YU133)</f>
        <v>240000</v>
      </c>
      <c r="YJ133" s="153" t="n">
        <f aca="false">YJ86*0.6</f>
        <v>18000</v>
      </c>
      <c r="YK133" s="153" t="n">
        <f aca="false">YK86*0.6</f>
        <v>18000</v>
      </c>
      <c r="YL133" s="153" t="n">
        <f aca="false">YL86*0.6</f>
        <v>18000</v>
      </c>
      <c r="YM133" s="153" t="n">
        <f aca="false">YM86*0.6</f>
        <v>18000</v>
      </c>
      <c r="YN133" s="153" t="n">
        <f aca="false">YN86*0.6</f>
        <v>18000</v>
      </c>
      <c r="YO133" s="153" t="n">
        <f aca="false">YO86*0.6</f>
        <v>24000</v>
      </c>
      <c r="YP133" s="153" t="n">
        <f aca="false">YP86*0.6</f>
        <v>24000</v>
      </c>
      <c r="YQ133" s="153" t="n">
        <f aca="false">YQ86*0.6</f>
        <v>18000</v>
      </c>
      <c r="YR133" s="153" t="n">
        <f aca="false">YR86*0.6</f>
        <v>24000</v>
      </c>
      <c r="YS133" s="153" t="n">
        <f aca="false">YS86*0.6</f>
        <v>18000</v>
      </c>
      <c r="YT133" s="153" t="n">
        <f aca="false">YT86*0.6</f>
        <v>18000</v>
      </c>
      <c r="YU133" s="153" t="n">
        <f aca="false">YU86*0.6</f>
        <v>24000</v>
      </c>
      <c r="YV133" s="153" t="n">
        <f aca="false">SUM(YJ133:YU133)</f>
        <v>240000</v>
      </c>
      <c r="YW133" s="153" t="s">
        <v>87</v>
      </c>
      <c r="YX133" s="153" t="s">
        <v>141</v>
      </c>
      <c r="YY133" s="153" t="n">
        <f aca="false">SUM(YZ133:ZK133)</f>
        <v>240000</v>
      </c>
      <c r="YZ133" s="153" t="n">
        <f aca="false">YZ86*0.6</f>
        <v>18000</v>
      </c>
      <c r="ZA133" s="153" t="n">
        <f aca="false">ZA86*0.6</f>
        <v>18000</v>
      </c>
      <c r="ZB133" s="153" t="n">
        <f aca="false">ZB86*0.6</f>
        <v>18000</v>
      </c>
      <c r="ZC133" s="153" t="n">
        <f aca="false">ZC86*0.6</f>
        <v>18000</v>
      </c>
      <c r="ZD133" s="153" t="n">
        <f aca="false">ZD86*0.6</f>
        <v>18000</v>
      </c>
      <c r="ZE133" s="153" t="n">
        <f aca="false">ZE86*0.6</f>
        <v>24000</v>
      </c>
      <c r="ZF133" s="153" t="n">
        <f aca="false">ZF86*0.6</f>
        <v>24000</v>
      </c>
      <c r="ZG133" s="153" t="n">
        <f aca="false">ZG86*0.6</f>
        <v>18000</v>
      </c>
      <c r="ZH133" s="153" t="n">
        <f aca="false">ZH86*0.6</f>
        <v>24000</v>
      </c>
      <c r="ZI133" s="153" t="n">
        <f aca="false">ZI86*0.6</f>
        <v>18000</v>
      </c>
      <c r="ZJ133" s="153" t="n">
        <f aca="false">ZJ86*0.6</f>
        <v>18000</v>
      </c>
      <c r="ZK133" s="153" t="n">
        <f aca="false">ZK86*0.6</f>
        <v>24000</v>
      </c>
      <c r="ZL133" s="153" t="n">
        <f aca="false">SUM(YZ133:ZK133)</f>
        <v>240000</v>
      </c>
      <c r="ZM133" s="153" t="s">
        <v>87</v>
      </c>
      <c r="ZN133" s="153" t="s">
        <v>141</v>
      </c>
      <c r="ZO133" s="153" t="n">
        <f aca="false">SUM(ZP133:AAA133)</f>
        <v>240000</v>
      </c>
      <c r="ZP133" s="153" t="n">
        <f aca="false">ZP86*0.6</f>
        <v>18000</v>
      </c>
      <c r="ZQ133" s="153" t="n">
        <f aca="false">ZQ86*0.6</f>
        <v>18000</v>
      </c>
      <c r="ZR133" s="153" t="n">
        <f aca="false">ZR86*0.6</f>
        <v>18000</v>
      </c>
      <c r="ZS133" s="153" t="n">
        <f aca="false">ZS86*0.6</f>
        <v>18000</v>
      </c>
      <c r="ZT133" s="153" t="n">
        <f aca="false">ZT86*0.6</f>
        <v>18000</v>
      </c>
      <c r="ZU133" s="153" t="n">
        <f aca="false">ZU86*0.6</f>
        <v>24000</v>
      </c>
      <c r="ZV133" s="153" t="n">
        <f aca="false">ZV86*0.6</f>
        <v>24000</v>
      </c>
      <c r="ZW133" s="153" t="n">
        <f aca="false">ZW86*0.6</f>
        <v>18000</v>
      </c>
      <c r="ZX133" s="153" t="n">
        <f aca="false">ZX86*0.6</f>
        <v>24000</v>
      </c>
      <c r="ZY133" s="153" t="n">
        <f aca="false">ZY86*0.6</f>
        <v>18000</v>
      </c>
      <c r="ZZ133" s="153" t="n">
        <f aca="false">ZZ86*0.6</f>
        <v>18000</v>
      </c>
      <c r="AAA133" s="153" t="n">
        <f aca="false">AAA86*0.6</f>
        <v>24000</v>
      </c>
      <c r="AAB133" s="153" t="n">
        <f aca="false">SUM(ZP133:AAA133)</f>
        <v>240000</v>
      </c>
      <c r="AAC133" s="153" t="s">
        <v>87</v>
      </c>
      <c r="AAD133" s="153" t="s">
        <v>141</v>
      </c>
      <c r="AAE133" s="153" t="n">
        <f aca="false">SUM(AAF133:AAQ133)</f>
        <v>240000</v>
      </c>
      <c r="AAF133" s="153" t="n">
        <f aca="false">AAF86*0.6</f>
        <v>18000</v>
      </c>
      <c r="AAG133" s="153" t="n">
        <f aca="false">AAG86*0.6</f>
        <v>18000</v>
      </c>
      <c r="AAH133" s="153" t="n">
        <f aca="false">AAH86*0.6</f>
        <v>18000</v>
      </c>
      <c r="AAI133" s="153" t="n">
        <f aca="false">AAI86*0.6</f>
        <v>18000</v>
      </c>
      <c r="AAJ133" s="153" t="n">
        <f aca="false">AAJ86*0.6</f>
        <v>18000</v>
      </c>
      <c r="AAK133" s="153" t="n">
        <f aca="false">AAK86*0.6</f>
        <v>24000</v>
      </c>
      <c r="AAL133" s="153" t="n">
        <f aca="false">AAL86*0.6</f>
        <v>24000</v>
      </c>
      <c r="AAM133" s="153" t="n">
        <f aca="false">AAM86*0.6</f>
        <v>18000</v>
      </c>
      <c r="AAN133" s="153" t="n">
        <f aca="false">AAN86*0.6</f>
        <v>24000</v>
      </c>
      <c r="AAO133" s="153" t="n">
        <f aca="false">AAO86*0.6</f>
        <v>18000</v>
      </c>
      <c r="AAP133" s="153" t="n">
        <f aca="false">AAP86*0.6</f>
        <v>18000</v>
      </c>
      <c r="AAQ133" s="153" t="n">
        <f aca="false">AAQ86*0.6</f>
        <v>24000</v>
      </c>
      <c r="AAR133" s="153" t="n">
        <f aca="false">SUM(AAF133:AAQ133)</f>
        <v>240000</v>
      </c>
      <c r="AAS133" s="153" t="s">
        <v>87</v>
      </c>
      <c r="AAT133" s="153" t="s">
        <v>141</v>
      </c>
      <c r="AAU133" s="153" t="n">
        <f aca="false">SUM(AAV133:ABG133)</f>
        <v>240000</v>
      </c>
      <c r="AAV133" s="153" t="n">
        <f aca="false">AAV86*0.6</f>
        <v>18000</v>
      </c>
      <c r="AAW133" s="153" t="n">
        <f aca="false">AAW86*0.6</f>
        <v>18000</v>
      </c>
      <c r="AAX133" s="153" t="n">
        <f aca="false">AAX86*0.6</f>
        <v>18000</v>
      </c>
      <c r="AAY133" s="153" t="n">
        <f aca="false">AAY86*0.6</f>
        <v>18000</v>
      </c>
      <c r="AAZ133" s="153" t="n">
        <f aca="false">AAZ86*0.6</f>
        <v>18000</v>
      </c>
      <c r="ABA133" s="153" t="n">
        <f aca="false">ABA86*0.6</f>
        <v>24000</v>
      </c>
      <c r="ABB133" s="153" t="n">
        <f aca="false">ABB86*0.6</f>
        <v>24000</v>
      </c>
      <c r="ABC133" s="153" t="n">
        <f aca="false">ABC86*0.6</f>
        <v>18000</v>
      </c>
      <c r="ABD133" s="153" t="n">
        <f aca="false">ABD86*0.6</f>
        <v>24000</v>
      </c>
      <c r="ABE133" s="153" t="n">
        <f aca="false">ABE86*0.6</f>
        <v>18000</v>
      </c>
      <c r="ABF133" s="153" t="n">
        <f aca="false">ABF86*0.6</f>
        <v>18000</v>
      </c>
      <c r="ABG133" s="153" t="n">
        <f aca="false">ABG86*0.6</f>
        <v>24000</v>
      </c>
      <c r="ABH133" s="153" t="n">
        <f aca="false">SUM(AAV133:ABG133)</f>
        <v>240000</v>
      </c>
      <c r="ABI133" s="153" t="s">
        <v>87</v>
      </c>
      <c r="ABJ133" s="153" t="s">
        <v>141</v>
      </c>
      <c r="ABK133" s="153" t="n">
        <f aca="false">SUM(ABL133:ABW133)</f>
        <v>240000</v>
      </c>
      <c r="ABL133" s="153" t="n">
        <f aca="false">ABL86*0.6</f>
        <v>18000</v>
      </c>
      <c r="ABM133" s="153" t="n">
        <f aca="false">ABM86*0.6</f>
        <v>18000</v>
      </c>
      <c r="ABN133" s="153" t="n">
        <f aca="false">ABN86*0.6</f>
        <v>18000</v>
      </c>
      <c r="ABO133" s="153" t="n">
        <f aca="false">ABO86*0.6</f>
        <v>18000</v>
      </c>
      <c r="ABP133" s="153" t="n">
        <f aca="false">ABP86*0.6</f>
        <v>18000</v>
      </c>
      <c r="ABQ133" s="153" t="n">
        <f aca="false">ABQ86*0.6</f>
        <v>24000</v>
      </c>
      <c r="ABR133" s="153" t="n">
        <f aca="false">ABR86*0.6</f>
        <v>24000</v>
      </c>
      <c r="ABS133" s="153" t="n">
        <f aca="false">ABS86*0.6</f>
        <v>18000</v>
      </c>
      <c r="ABT133" s="153" t="n">
        <f aca="false">ABT86*0.6</f>
        <v>24000</v>
      </c>
      <c r="ABU133" s="153" t="n">
        <f aca="false">ABU86*0.6</f>
        <v>18000</v>
      </c>
      <c r="ABV133" s="153" t="n">
        <f aca="false">ABV86*0.6</f>
        <v>18000</v>
      </c>
      <c r="ABW133" s="153" t="n">
        <f aca="false">ABW86*0.6</f>
        <v>24000</v>
      </c>
      <c r="ABX133" s="153" t="n">
        <f aca="false">SUM(ABL133:ABW133)</f>
        <v>240000</v>
      </c>
      <c r="ABY133" s="153" t="s">
        <v>87</v>
      </c>
      <c r="ABZ133" s="153" t="s">
        <v>141</v>
      </c>
      <c r="ACA133" s="153" t="n">
        <f aca="false">SUM(ACB133:ACM133)</f>
        <v>240000</v>
      </c>
      <c r="ACB133" s="153" t="n">
        <f aca="false">ACB86*0.6</f>
        <v>18000</v>
      </c>
      <c r="ACC133" s="153" t="n">
        <f aca="false">ACC86*0.6</f>
        <v>18000</v>
      </c>
      <c r="ACD133" s="153" t="n">
        <f aca="false">ACD86*0.6</f>
        <v>18000</v>
      </c>
      <c r="ACE133" s="153" t="n">
        <f aca="false">ACE86*0.6</f>
        <v>18000</v>
      </c>
      <c r="ACF133" s="153" t="n">
        <f aca="false">ACF86*0.6</f>
        <v>18000</v>
      </c>
      <c r="ACG133" s="153" t="n">
        <f aca="false">ACG86*0.6</f>
        <v>24000</v>
      </c>
      <c r="ACH133" s="153" t="n">
        <f aca="false">ACH86*0.6</f>
        <v>24000</v>
      </c>
      <c r="ACI133" s="153" t="n">
        <f aca="false">ACI86*0.6</f>
        <v>18000</v>
      </c>
      <c r="ACJ133" s="153" t="n">
        <f aca="false">ACJ86*0.6</f>
        <v>24000</v>
      </c>
      <c r="ACK133" s="153" t="n">
        <f aca="false">ACK86*0.6</f>
        <v>18000</v>
      </c>
      <c r="ACL133" s="153" t="n">
        <f aca="false">ACL86*0.6</f>
        <v>18000</v>
      </c>
      <c r="ACM133" s="153" t="n">
        <f aca="false">ACM86*0.6</f>
        <v>24000</v>
      </c>
      <c r="ACN133" s="153" t="n">
        <f aca="false">SUM(ACB133:ACM133)</f>
        <v>240000</v>
      </c>
      <c r="ACO133" s="153" t="s">
        <v>87</v>
      </c>
      <c r="ACP133" s="153" t="s">
        <v>141</v>
      </c>
      <c r="ACQ133" s="153" t="n">
        <f aca="false">SUM(ACR133:ADC133)</f>
        <v>240000</v>
      </c>
      <c r="ACR133" s="153" t="n">
        <f aca="false">ACR86*0.6</f>
        <v>18000</v>
      </c>
      <c r="ACS133" s="153" t="n">
        <f aca="false">ACS86*0.6</f>
        <v>18000</v>
      </c>
      <c r="ACT133" s="153" t="n">
        <f aca="false">ACT86*0.6</f>
        <v>18000</v>
      </c>
      <c r="ACU133" s="153" t="n">
        <f aca="false">ACU86*0.6</f>
        <v>18000</v>
      </c>
      <c r="ACV133" s="153" t="n">
        <f aca="false">ACV86*0.6</f>
        <v>18000</v>
      </c>
      <c r="ACW133" s="153" t="n">
        <f aca="false">ACW86*0.6</f>
        <v>24000</v>
      </c>
      <c r="ACX133" s="153" t="n">
        <f aca="false">ACX86*0.6</f>
        <v>24000</v>
      </c>
      <c r="ACY133" s="153" t="n">
        <f aca="false">ACY86*0.6</f>
        <v>18000</v>
      </c>
      <c r="ACZ133" s="153" t="n">
        <f aca="false">ACZ86*0.6</f>
        <v>24000</v>
      </c>
      <c r="ADA133" s="153" t="n">
        <f aca="false">ADA86*0.6</f>
        <v>18000</v>
      </c>
      <c r="ADB133" s="153" t="n">
        <f aca="false">ADB86*0.6</f>
        <v>18000</v>
      </c>
      <c r="ADC133" s="153" t="n">
        <f aca="false">ADC86*0.6</f>
        <v>24000</v>
      </c>
      <c r="ADD133" s="153" t="n">
        <f aca="false">SUM(ACR133:ADC133)</f>
        <v>240000</v>
      </c>
      <c r="ADE133" s="153" t="s">
        <v>87</v>
      </c>
      <c r="ADF133" s="153" t="s">
        <v>141</v>
      </c>
      <c r="ADG133" s="153" t="n">
        <f aca="false">SUM(ADH133:ADS133)</f>
        <v>240000</v>
      </c>
      <c r="ADH133" s="153" t="n">
        <f aca="false">ADH86*0.6</f>
        <v>18000</v>
      </c>
      <c r="ADI133" s="153" t="n">
        <f aca="false">ADI86*0.6</f>
        <v>18000</v>
      </c>
      <c r="ADJ133" s="153" t="n">
        <f aca="false">ADJ86*0.6</f>
        <v>18000</v>
      </c>
      <c r="ADK133" s="153" t="n">
        <f aca="false">ADK86*0.6</f>
        <v>18000</v>
      </c>
      <c r="ADL133" s="153" t="n">
        <f aca="false">ADL86*0.6</f>
        <v>18000</v>
      </c>
      <c r="ADM133" s="153" t="n">
        <f aca="false">ADM86*0.6</f>
        <v>24000</v>
      </c>
      <c r="ADN133" s="153" t="n">
        <f aca="false">ADN86*0.6</f>
        <v>24000</v>
      </c>
      <c r="ADO133" s="153" t="n">
        <f aca="false">ADO86*0.6</f>
        <v>18000</v>
      </c>
      <c r="ADP133" s="153" t="n">
        <f aca="false">ADP86*0.6</f>
        <v>24000</v>
      </c>
      <c r="ADQ133" s="153" t="n">
        <f aca="false">ADQ86*0.6</f>
        <v>18000</v>
      </c>
      <c r="ADR133" s="153" t="n">
        <f aca="false">ADR86*0.6</f>
        <v>18000</v>
      </c>
      <c r="ADS133" s="153" t="n">
        <f aca="false">ADS86*0.6</f>
        <v>24000</v>
      </c>
      <c r="ADT133" s="153" t="n">
        <f aca="false">SUM(ADH133:ADS133)</f>
        <v>240000</v>
      </c>
      <c r="ADU133" s="153" t="s">
        <v>87</v>
      </c>
      <c r="ADV133" s="153" t="s">
        <v>141</v>
      </c>
      <c r="ADW133" s="153" t="n">
        <f aca="false">SUM(ADX133:AEI133)</f>
        <v>240000</v>
      </c>
      <c r="ADX133" s="153" t="n">
        <f aca="false">ADX86*0.6</f>
        <v>18000</v>
      </c>
      <c r="ADY133" s="153" t="n">
        <f aca="false">ADY86*0.6</f>
        <v>18000</v>
      </c>
      <c r="ADZ133" s="153" t="n">
        <f aca="false">ADZ86*0.6</f>
        <v>18000</v>
      </c>
      <c r="AEA133" s="153" t="n">
        <f aca="false">AEA86*0.6</f>
        <v>18000</v>
      </c>
      <c r="AEB133" s="153" t="n">
        <f aca="false">AEB86*0.6</f>
        <v>18000</v>
      </c>
      <c r="AEC133" s="153" t="n">
        <f aca="false">AEC86*0.6</f>
        <v>24000</v>
      </c>
      <c r="AED133" s="153" t="n">
        <f aca="false">AED86*0.6</f>
        <v>24000</v>
      </c>
      <c r="AEE133" s="153" t="n">
        <f aca="false">AEE86*0.6</f>
        <v>18000</v>
      </c>
      <c r="AEF133" s="153" t="n">
        <f aca="false">AEF86*0.6</f>
        <v>24000</v>
      </c>
      <c r="AEG133" s="153" t="n">
        <f aca="false">AEG86*0.6</f>
        <v>18000</v>
      </c>
      <c r="AEH133" s="153" t="n">
        <f aca="false">AEH86*0.6</f>
        <v>18000</v>
      </c>
      <c r="AEI133" s="153" t="n">
        <f aca="false">AEI86*0.6</f>
        <v>24000</v>
      </c>
      <c r="AEJ133" s="153" t="n">
        <f aca="false">SUM(ADX133:AEI133)</f>
        <v>240000</v>
      </c>
      <c r="AEK133" s="153" t="s">
        <v>87</v>
      </c>
      <c r="AEL133" s="153" t="s">
        <v>141</v>
      </c>
      <c r="AEM133" s="153" t="n">
        <f aca="false">SUM(AEN133:AEY133)</f>
        <v>240000</v>
      </c>
      <c r="AEN133" s="153" t="n">
        <f aca="false">AEN86*0.6</f>
        <v>18000</v>
      </c>
      <c r="AEO133" s="153" t="n">
        <f aca="false">AEO86*0.6</f>
        <v>18000</v>
      </c>
      <c r="AEP133" s="153" t="n">
        <f aca="false">AEP86*0.6</f>
        <v>18000</v>
      </c>
      <c r="AEQ133" s="153" t="n">
        <f aca="false">AEQ86*0.6</f>
        <v>18000</v>
      </c>
      <c r="AER133" s="153" t="n">
        <f aca="false">AER86*0.6</f>
        <v>18000</v>
      </c>
      <c r="AES133" s="153" t="n">
        <f aca="false">AES86*0.6</f>
        <v>24000</v>
      </c>
      <c r="AET133" s="153" t="n">
        <f aca="false">AET86*0.6</f>
        <v>24000</v>
      </c>
      <c r="AEU133" s="153" t="n">
        <f aca="false">AEU86*0.6</f>
        <v>18000</v>
      </c>
      <c r="AEV133" s="153" t="n">
        <f aca="false">AEV86*0.6</f>
        <v>24000</v>
      </c>
      <c r="AEW133" s="153" t="n">
        <f aca="false">AEW86*0.6</f>
        <v>18000</v>
      </c>
      <c r="AEX133" s="153" t="n">
        <f aca="false">AEX86*0.6</f>
        <v>18000</v>
      </c>
      <c r="AEY133" s="153" t="n">
        <f aca="false">AEY86*0.6</f>
        <v>24000</v>
      </c>
      <c r="AEZ133" s="153" t="n">
        <f aca="false">SUM(AEN133:AEY133)</f>
        <v>240000</v>
      </c>
      <c r="AFA133" s="153" t="s">
        <v>87</v>
      </c>
      <c r="AFB133" s="153" t="s">
        <v>141</v>
      </c>
      <c r="AFC133" s="153" t="n">
        <f aca="false">SUM(AFD133:AFO133)</f>
        <v>240000</v>
      </c>
      <c r="AFD133" s="153" t="n">
        <f aca="false">AFD86*0.6</f>
        <v>18000</v>
      </c>
      <c r="AFE133" s="153" t="n">
        <f aca="false">AFE86*0.6</f>
        <v>18000</v>
      </c>
      <c r="AFF133" s="153" t="n">
        <f aca="false">AFF86*0.6</f>
        <v>18000</v>
      </c>
      <c r="AFG133" s="153" t="n">
        <f aca="false">AFG86*0.6</f>
        <v>18000</v>
      </c>
      <c r="AFH133" s="153" t="n">
        <f aca="false">AFH86*0.6</f>
        <v>18000</v>
      </c>
      <c r="AFI133" s="153" t="n">
        <f aca="false">AFI86*0.6</f>
        <v>24000</v>
      </c>
      <c r="AFJ133" s="153" t="n">
        <f aca="false">AFJ86*0.6</f>
        <v>24000</v>
      </c>
      <c r="AFK133" s="153" t="n">
        <f aca="false">AFK86*0.6</f>
        <v>18000</v>
      </c>
      <c r="AFL133" s="153" t="n">
        <f aca="false">AFL86*0.6</f>
        <v>24000</v>
      </c>
      <c r="AFM133" s="153" t="n">
        <f aca="false">AFM86*0.6</f>
        <v>18000</v>
      </c>
      <c r="AFN133" s="153" t="n">
        <f aca="false">AFN86*0.6</f>
        <v>18000</v>
      </c>
      <c r="AFO133" s="153" t="n">
        <f aca="false">AFO86*0.6</f>
        <v>24000</v>
      </c>
      <c r="AFP133" s="153" t="n">
        <f aca="false">SUM(AFD133:AFO133)</f>
        <v>240000</v>
      </c>
      <c r="AFQ133" s="153" t="s">
        <v>87</v>
      </c>
      <c r="AFR133" s="153" t="s">
        <v>141</v>
      </c>
      <c r="AFS133" s="153" t="n">
        <f aca="false">SUM(AFT133:AGE133)</f>
        <v>240000</v>
      </c>
      <c r="AFT133" s="153" t="n">
        <f aca="false">AFT86*0.6</f>
        <v>18000</v>
      </c>
      <c r="AFU133" s="153" t="n">
        <f aca="false">AFU86*0.6</f>
        <v>18000</v>
      </c>
      <c r="AFV133" s="153" t="n">
        <f aca="false">AFV86*0.6</f>
        <v>18000</v>
      </c>
      <c r="AFW133" s="153" t="n">
        <f aca="false">AFW86*0.6</f>
        <v>18000</v>
      </c>
      <c r="AFX133" s="153" t="n">
        <f aca="false">AFX86*0.6</f>
        <v>18000</v>
      </c>
      <c r="AFY133" s="153" t="n">
        <f aca="false">AFY86*0.6</f>
        <v>24000</v>
      </c>
      <c r="AFZ133" s="153" t="n">
        <f aca="false">AFZ86*0.6</f>
        <v>24000</v>
      </c>
      <c r="AGA133" s="153" t="n">
        <f aca="false">AGA86*0.6</f>
        <v>18000</v>
      </c>
      <c r="AGB133" s="153" t="n">
        <f aca="false">AGB86*0.6</f>
        <v>24000</v>
      </c>
      <c r="AGC133" s="153" t="n">
        <f aca="false">AGC86*0.6</f>
        <v>18000</v>
      </c>
      <c r="AGD133" s="153" t="n">
        <f aca="false">AGD86*0.6</f>
        <v>18000</v>
      </c>
      <c r="AGE133" s="153" t="n">
        <f aca="false">AGE86*0.6</f>
        <v>24000</v>
      </c>
      <c r="AGF133" s="153" t="n">
        <f aca="false">SUM(AFT133:AGE133)</f>
        <v>240000</v>
      </c>
      <c r="AGG133" s="153" t="s">
        <v>87</v>
      </c>
      <c r="AGH133" s="153" t="s">
        <v>141</v>
      </c>
      <c r="AGI133" s="153" t="n">
        <f aca="false">SUM(AGJ133:AGU133)</f>
        <v>240000</v>
      </c>
      <c r="AGJ133" s="153" t="n">
        <f aca="false">AGJ86*0.6</f>
        <v>18000</v>
      </c>
      <c r="AGK133" s="153" t="n">
        <f aca="false">AGK86*0.6</f>
        <v>18000</v>
      </c>
      <c r="AGL133" s="153" t="n">
        <f aca="false">AGL86*0.6</f>
        <v>18000</v>
      </c>
      <c r="AGM133" s="153" t="n">
        <f aca="false">AGM86*0.6</f>
        <v>18000</v>
      </c>
      <c r="AGN133" s="153" t="n">
        <f aca="false">AGN86*0.6</f>
        <v>18000</v>
      </c>
      <c r="AGO133" s="153" t="n">
        <f aca="false">AGO86*0.6</f>
        <v>24000</v>
      </c>
      <c r="AGP133" s="153" t="n">
        <f aca="false">AGP86*0.6</f>
        <v>24000</v>
      </c>
      <c r="AGQ133" s="153" t="n">
        <f aca="false">AGQ86*0.6</f>
        <v>18000</v>
      </c>
      <c r="AGR133" s="153" t="n">
        <f aca="false">AGR86*0.6</f>
        <v>24000</v>
      </c>
      <c r="AGS133" s="153" t="n">
        <f aca="false">AGS86*0.6</f>
        <v>18000</v>
      </c>
      <c r="AGT133" s="153" t="n">
        <f aca="false">AGT86*0.6</f>
        <v>18000</v>
      </c>
      <c r="AGU133" s="153" t="n">
        <f aca="false">AGU86*0.6</f>
        <v>24000</v>
      </c>
      <c r="AGV133" s="153" t="n">
        <f aca="false">SUM(AGJ133:AGU133)</f>
        <v>240000</v>
      </c>
      <c r="AGW133" s="153" t="s">
        <v>87</v>
      </c>
      <c r="AGX133" s="153" t="s">
        <v>141</v>
      </c>
      <c r="AGY133" s="153" t="n">
        <f aca="false">SUM(AGZ133:AHK133)</f>
        <v>240000</v>
      </c>
      <c r="AGZ133" s="153" t="n">
        <f aca="false">AGZ86*0.6</f>
        <v>18000</v>
      </c>
      <c r="AHA133" s="153" t="n">
        <f aca="false">AHA86*0.6</f>
        <v>18000</v>
      </c>
      <c r="AHB133" s="153" t="n">
        <f aca="false">AHB86*0.6</f>
        <v>18000</v>
      </c>
      <c r="AHC133" s="153" t="n">
        <f aca="false">AHC86*0.6</f>
        <v>18000</v>
      </c>
      <c r="AHD133" s="153" t="n">
        <f aca="false">AHD86*0.6</f>
        <v>18000</v>
      </c>
      <c r="AHE133" s="153" t="n">
        <f aca="false">AHE86*0.6</f>
        <v>24000</v>
      </c>
      <c r="AHF133" s="153" t="n">
        <f aca="false">AHF86*0.6</f>
        <v>24000</v>
      </c>
      <c r="AHG133" s="153" t="n">
        <f aca="false">AHG86*0.6</f>
        <v>18000</v>
      </c>
      <c r="AHH133" s="153" t="n">
        <f aca="false">AHH86*0.6</f>
        <v>24000</v>
      </c>
      <c r="AHI133" s="153" t="n">
        <f aca="false">AHI86*0.6</f>
        <v>18000</v>
      </c>
      <c r="AHJ133" s="153" t="n">
        <f aca="false">AHJ86*0.6</f>
        <v>18000</v>
      </c>
      <c r="AHK133" s="153" t="n">
        <f aca="false">AHK86*0.6</f>
        <v>24000</v>
      </c>
      <c r="AHL133" s="153" t="n">
        <f aca="false">SUM(AGZ133:AHK133)</f>
        <v>240000</v>
      </c>
      <c r="AHM133" s="153" t="s">
        <v>87</v>
      </c>
      <c r="AHN133" s="153" t="s">
        <v>141</v>
      </c>
      <c r="AHO133" s="153" t="n">
        <f aca="false">SUM(AHP133:AIA133)</f>
        <v>240000</v>
      </c>
      <c r="AHP133" s="153" t="n">
        <f aca="false">AHP86*0.6</f>
        <v>18000</v>
      </c>
      <c r="AHQ133" s="153" t="n">
        <f aca="false">AHQ86*0.6</f>
        <v>18000</v>
      </c>
      <c r="AHR133" s="153" t="n">
        <f aca="false">AHR86*0.6</f>
        <v>18000</v>
      </c>
      <c r="AHS133" s="153" t="n">
        <f aca="false">AHS86*0.6</f>
        <v>18000</v>
      </c>
      <c r="AHT133" s="153" t="n">
        <f aca="false">AHT86*0.6</f>
        <v>18000</v>
      </c>
      <c r="AHU133" s="153" t="n">
        <f aca="false">AHU86*0.6</f>
        <v>24000</v>
      </c>
      <c r="AHV133" s="153" t="n">
        <f aca="false">AHV86*0.6</f>
        <v>24000</v>
      </c>
      <c r="AHW133" s="153" t="n">
        <f aca="false">AHW86*0.6</f>
        <v>18000</v>
      </c>
      <c r="AHX133" s="153" t="n">
        <f aca="false">AHX86*0.6</f>
        <v>24000</v>
      </c>
      <c r="AHY133" s="153" t="n">
        <f aca="false">AHY86*0.6</f>
        <v>18000</v>
      </c>
      <c r="AHZ133" s="153" t="n">
        <f aca="false">AHZ86*0.6</f>
        <v>18000</v>
      </c>
      <c r="AIA133" s="153" t="n">
        <f aca="false">AIA86*0.6</f>
        <v>24000</v>
      </c>
      <c r="AIB133" s="153" t="n">
        <f aca="false">SUM(AHP133:AIA133)</f>
        <v>240000</v>
      </c>
      <c r="AIC133" s="153" t="s">
        <v>87</v>
      </c>
      <c r="AID133" s="153" t="s">
        <v>141</v>
      </c>
      <c r="AIE133" s="153" t="n">
        <f aca="false">SUM(AIF133:AIQ133)</f>
        <v>240000</v>
      </c>
      <c r="AIF133" s="153" t="n">
        <f aca="false">AIF86*0.6</f>
        <v>18000</v>
      </c>
      <c r="AIG133" s="153" t="n">
        <f aca="false">AIG86*0.6</f>
        <v>18000</v>
      </c>
      <c r="AIH133" s="153" t="n">
        <f aca="false">AIH86*0.6</f>
        <v>18000</v>
      </c>
      <c r="AII133" s="153" t="n">
        <f aca="false">AII86*0.6</f>
        <v>18000</v>
      </c>
      <c r="AIJ133" s="153" t="n">
        <f aca="false">AIJ86*0.6</f>
        <v>18000</v>
      </c>
      <c r="AIK133" s="153" t="n">
        <f aca="false">AIK86*0.6</f>
        <v>24000</v>
      </c>
      <c r="AIL133" s="153" t="n">
        <f aca="false">AIL86*0.6</f>
        <v>24000</v>
      </c>
      <c r="AIM133" s="153" t="n">
        <f aca="false">AIM86*0.6</f>
        <v>18000</v>
      </c>
      <c r="AIN133" s="153" t="n">
        <f aca="false">AIN86*0.6</f>
        <v>24000</v>
      </c>
      <c r="AIO133" s="153" t="n">
        <f aca="false">AIO86*0.6</f>
        <v>18000</v>
      </c>
      <c r="AIP133" s="153" t="n">
        <f aca="false">AIP86*0.6</f>
        <v>18000</v>
      </c>
      <c r="AIQ133" s="153" t="n">
        <f aca="false">AIQ86*0.6</f>
        <v>24000</v>
      </c>
      <c r="AIR133" s="153" t="n">
        <f aca="false">SUM(AIF133:AIQ133)</f>
        <v>240000</v>
      </c>
      <c r="AIS133" s="153" t="s">
        <v>87</v>
      </c>
      <c r="AIT133" s="153" t="s">
        <v>141</v>
      </c>
      <c r="AIU133" s="153" t="n">
        <f aca="false">SUM(AIV133:AJG133)</f>
        <v>240000</v>
      </c>
      <c r="AIV133" s="153" t="n">
        <f aca="false">AIV86*0.6</f>
        <v>18000</v>
      </c>
      <c r="AIW133" s="153" t="n">
        <f aca="false">AIW86*0.6</f>
        <v>18000</v>
      </c>
      <c r="AIX133" s="153" t="n">
        <f aca="false">AIX86*0.6</f>
        <v>18000</v>
      </c>
      <c r="AIY133" s="153" t="n">
        <f aca="false">AIY86*0.6</f>
        <v>18000</v>
      </c>
      <c r="AIZ133" s="153" t="n">
        <f aca="false">AIZ86*0.6</f>
        <v>18000</v>
      </c>
      <c r="AJA133" s="153" t="n">
        <f aca="false">AJA86*0.6</f>
        <v>24000</v>
      </c>
      <c r="AJB133" s="153" t="n">
        <f aca="false">AJB86*0.6</f>
        <v>24000</v>
      </c>
      <c r="AJC133" s="153" t="n">
        <f aca="false">AJC86*0.6</f>
        <v>18000</v>
      </c>
      <c r="AJD133" s="153" t="n">
        <f aca="false">AJD86*0.6</f>
        <v>24000</v>
      </c>
      <c r="AJE133" s="153" t="n">
        <f aca="false">AJE86*0.6</f>
        <v>18000</v>
      </c>
      <c r="AJF133" s="153" t="n">
        <f aca="false">AJF86*0.6</f>
        <v>18000</v>
      </c>
      <c r="AJG133" s="153" t="n">
        <f aca="false">AJG86*0.6</f>
        <v>24000</v>
      </c>
      <c r="AJH133" s="153" t="n">
        <f aca="false">SUM(AIV133:AJG133)</f>
        <v>240000</v>
      </c>
      <c r="AJI133" s="153" t="s">
        <v>87</v>
      </c>
      <c r="AJJ133" s="153" t="s">
        <v>141</v>
      </c>
      <c r="AJK133" s="153" t="n">
        <f aca="false">SUM(AJL133:AJW133)</f>
        <v>240000</v>
      </c>
      <c r="AJL133" s="153" t="n">
        <f aca="false">AJL86*0.6</f>
        <v>18000</v>
      </c>
      <c r="AJM133" s="153" t="n">
        <f aca="false">AJM86*0.6</f>
        <v>18000</v>
      </c>
      <c r="AJN133" s="153" t="n">
        <f aca="false">AJN86*0.6</f>
        <v>18000</v>
      </c>
      <c r="AJO133" s="153" t="n">
        <f aca="false">AJO86*0.6</f>
        <v>18000</v>
      </c>
      <c r="AJP133" s="153" t="n">
        <f aca="false">AJP86*0.6</f>
        <v>18000</v>
      </c>
      <c r="AJQ133" s="153" t="n">
        <f aca="false">AJQ86*0.6</f>
        <v>24000</v>
      </c>
      <c r="AJR133" s="153" t="n">
        <f aca="false">AJR86*0.6</f>
        <v>24000</v>
      </c>
      <c r="AJS133" s="153" t="n">
        <f aca="false">AJS86*0.6</f>
        <v>18000</v>
      </c>
      <c r="AJT133" s="153" t="n">
        <f aca="false">AJT86*0.6</f>
        <v>24000</v>
      </c>
      <c r="AJU133" s="153" t="n">
        <f aca="false">AJU86*0.6</f>
        <v>18000</v>
      </c>
      <c r="AJV133" s="153" t="n">
        <f aca="false">AJV86*0.6</f>
        <v>18000</v>
      </c>
      <c r="AJW133" s="153" t="n">
        <f aca="false">AJW86*0.6</f>
        <v>24000</v>
      </c>
      <c r="AJX133" s="153" t="n">
        <f aca="false">SUM(AJL133:AJW133)</f>
        <v>240000</v>
      </c>
      <c r="AJY133" s="153" t="s">
        <v>87</v>
      </c>
      <c r="AJZ133" s="153" t="s">
        <v>141</v>
      </c>
      <c r="AKA133" s="153" t="n">
        <f aca="false">SUM(AKB133:AKM133)</f>
        <v>240000</v>
      </c>
      <c r="AKB133" s="153" t="n">
        <f aca="false">AKB86*0.6</f>
        <v>18000</v>
      </c>
      <c r="AKC133" s="153" t="n">
        <f aca="false">AKC86*0.6</f>
        <v>18000</v>
      </c>
      <c r="AKD133" s="153" t="n">
        <f aca="false">AKD86*0.6</f>
        <v>18000</v>
      </c>
      <c r="AKE133" s="153" t="n">
        <f aca="false">AKE86*0.6</f>
        <v>18000</v>
      </c>
      <c r="AKF133" s="153" t="n">
        <f aca="false">AKF86*0.6</f>
        <v>18000</v>
      </c>
      <c r="AKG133" s="153" t="n">
        <f aca="false">AKG86*0.6</f>
        <v>24000</v>
      </c>
      <c r="AKH133" s="153" t="n">
        <f aca="false">AKH86*0.6</f>
        <v>24000</v>
      </c>
      <c r="AKI133" s="153" t="n">
        <f aca="false">AKI86*0.6</f>
        <v>18000</v>
      </c>
      <c r="AKJ133" s="153" t="n">
        <f aca="false">AKJ86*0.6</f>
        <v>24000</v>
      </c>
      <c r="AKK133" s="153" t="n">
        <f aca="false">AKK86*0.6</f>
        <v>18000</v>
      </c>
      <c r="AKL133" s="153" t="n">
        <f aca="false">AKL86*0.6</f>
        <v>18000</v>
      </c>
      <c r="AKM133" s="153" t="n">
        <f aca="false">AKM86*0.6</f>
        <v>24000</v>
      </c>
      <c r="AKN133" s="153" t="n">
        <f aca="false">SUM(AKB133:AKM133)</f>
        <v>240000</v>
      </c>
      <c r="AKO133" s="153" t="s">
        <v>87</v>
      </c>
      <c r="AKP133" s="153" t="s">
        <v>141</v>
      </c>
      <c r="AKQ133" s="153" t="n">
        <f aca="false">SUM(AKR133:ALC133)</f>
        <v>240000</v>
      </c>
      <c r="AKR133" s="153" t="n">
        <f aca="false">AKR86*0.6</f>
        <v>18000</v>
      </c>
      <c r="AKS133" s="153" t="n">
        <f aca="false">AKS86*0.6</f>
        <v>18000</v>
      </c>
      <c r="AKT133" s="153" t="n">
        <f aca="false">AKT86*0.6</f>
        <v>18000</v>
      </c>
      <c r="AKU133" s="153" t="n">
        <f aca="false">AKU86*0.6</f>
        <v>18000</v>
      </c>
      <c r="AKV133" s="153" t="n">
        <f aca="false">AKV86*0.6</f>
        <v>18000</v>
      </c>
      <c r="AKW133" s="153" t="n">
        <f aca="false">AKW86*0.6</f>
        <v>24000</v>
      </c>
      <c r="AKX133" s="153" t="n">
        <f aca="false">AKX86*0.6</f>
        <v>24000</v>
      </c>
      <c r="AKY133" s="153" t="n">
        <f aca="false">AKY86*0.6</f>
        <v>18000</v>
      </c>
      <c r="AKZ133" s="153" t="n">
        <f aca="false">AKZ86*0.6</f>
        <v>24000</v>
      </c>
      <c r="ALA133" s="153" t="n">
        <f aca="false">ALA86*0.6</f>
        <v>18000</v>
      </c>
      <c r="ALB133" s="153" t="n">
        <f aca="false">ALB86*0.6</f>
        <v>18000</v>
      </c>
      <c r="ALC133" s="153" t="n">
        <f aca="false">ALC86*0.6</f>
        <v>24000</v>
      </c>
      <c r="ALD133" s="153" t="n">
        <f aca="false">SUM(AKR133:ALC133)</f>
        <v>240000</v>
      </c>
      <c r="ALE133" s="153" t="s">
        <v>87</v>
      </c>
      <c r="ALF133" s="153" t="s">
        <v>141</v>
      </c>
      <c r="ALG133" s="153" t="n">
        <f aca="false">SUM(ALH133:ALS133)</f>
        <v>240000</v>
      </c>
      <c r="ALH133" s="153" t="n">
        <f aca="false">ALH86*0.6</f>
        <v>18000</v>
      </c>
      <c r="ALI133" s="153" t="n">
        <f aca="false">ALI86*0.6</f>
        <v>18000</v>
      </c>
      <c r="ALJ133" s="153" t="n">
        <f aca="false">ALJ86*0.6</f>
        <v>18000</v>
      </c>
      <c r="ALK133" s="153" t="n">
        <f aca="false">ALK86*0.6</f>
        <v>18000</v>
      </c>
      <c r="ALL133" s="153" t="n">
        <f aca="false">ALL86*0.6</f>
        <v>18000</v>
      </c>
      <c r="ALM133" s="153" t="n">
        <f aca="false">ALM86*0.6</f>
        <v>24000</v>
      </c>
      <c r="ALN133" s="153" t="n">
        <f aca="false">ALN86*0.6</f>
        <v>24000</v>
      </c>
      <c r="ALO133" s="153" t="n">
        <f aca="false">ALO86*0.6</f>
        <v>18000</v>
      </c>
      <c r="ALP133" s="153" t="n">
        <f aca="false">ALP86*0.6</f>
        <v>24000</v>
      </c>
      <c r="ALQ133" s="153" t="n">
        <f aca="false">ALQ86*0.6</f>
        <v>18000</v>
      </c>
      <c r="ALR133" s="153" t="n">
        <f aca="false">ALR86*0.6</f>
        <v>18000</v>
      </c>
      <c r="ALS133" s="153" t="n">
        <f aca="false">ALS86*0.6</f>
        <v>24000</v>
      </c>
      <c r="ALT133" s="153" t="n">
        <f aca="false">SUM(ALH133:ALS133)</f>
        <v>240000</v>
      </c>
      <c r="ALU133" s="153" t="s">
        <v>87</v>
      </c>
      <c r="ALV133" s="153" t="s">
        <v>141</v>
      </c>
      <c r="ALW133" s="153" t="n">
        <f aca="false">SUM(ALX133:AMI133)</f>
        <v>240000</v>
      </c>
      <c r="ALX133" s="153" t="n">
        <f aca="false">ALX86*0.6</f>
        <v>18000</v>
      </c>
      <c r="ALY133" s="153" t="n">
        <f aca="false">ALY86*0.6</f>
        <v>18000</v>
      </c>
      <c r="ALZ133" s="153" t="n">
        <f aca="false">ALZ86*0.6</f>
        <v>18000</v>
      </c>
      <c r="AMA133" s="153" t="n">
        <f aca="false">AMA86*0.6</f>
        <v>18000</v>
      </c>
      <c r="AMB133" s="153" t="n">
        <f aca="false">AMB86*0.6</f>
        <v>18000</v>
      </c>
      <c r="AMC133" s="153" t="n">
        <f aca="false">AMC86*0.6</f>
        <v>24000</v>
      </c>
      <c r="AMD133" s="153" t="n">
        <f aca="false">AMD86*0.6</f>
        <v>24000</v>
      </c>
      <c r="AME133" s="153" t="n">
        <f aca="false">AME86*0.6</f>
        <v>18000</v>
      </c>
      <c r="AMF133" s="153" t="n">
        <f aca="false">AMF86*0.6</f>
        <v>24000</v>
      </c>
      <c r="AMG133" s="153" t="n">
        <f aca="false">AMG86*0.6</f>
        <v>18000</v>
      </c>
      <c r="AMH133" s="153" t="n">
        <f aca="false">AMH86*0.6</f>
        <v>18000</v>
      </c>
      <c r="AMI133" s="153" t="n">
        <f aca="false">AMI86*0.6</f>
        <v>24000</v>
      </c>
      <c r="AMJ133" s="153" t="n">
        <f aca="false">SUM(ALX133:AMI133)</f>
        <v>240000</v>
      </c>
    </row>
    <row r="134" s="153" customFormat="true" ht="45" hidden="false" customHeight="true" outlineLevel="0" collapsed="false">
      <c r="A134" s="179" t="s">
        <v>88</v>
      </c>
      <c r="B134" s="180" t="s">
        <v>137</v>
      </c>
      <c r="C134" s="146" t="n">
        <f aca="false">SUM(D134:O134)</f>
        <v>321701.26</v>
      </c>
      <c r="D134" s="101" t="n">
        <v>17326.6</v>
      </c>
      <c r="E134" s="102" t="n">
        <v>37551.77</v>
      </c>
      <c r="F134" s="102" t="n">
        <v>47750.39</v>
      </c>
      <c r="G134" s="102" t="n">
        <v>36892.62</v>
      </c>
      <c r="H134" s="102" t="n">
        <v>43121.73</v>
      </c>
      <c r="I134" s="102" t="n">
        <v>92282.7</v>
      </c>
      <c r="J134" s="102" t="n">
        <v>46775.45</v>
      </c>
      <c r="K134" s="102"/>
      <c r="L134" s="102"/>
      <c r="M134" s="102"/>
      <c r="N134" s="102"/>
      <c r="O134" s="104"/>
      <c r="P134" s="119"/>
      <c r="Q134" s="153" t="s">
        <v>88</v>
      </c>
      <c r="R134" s="153" t="s">
        <v>137</v>
      </c>
      <c r="S134" s="153" t="n">
        <f aca="false">SUM(T134:AE134)</f>
        <v>0</v>
      </c>
      <c r="AG134" s="153" t="s">
        <v>88</v>
      </c>
      <c r="AH134" s="153" t="s">
        <v>137</v>
      </c>
      <c r="AI134" s="153" t="n">
        <f aca="false">SUM(AJ134:AU134)</f>
        <v>0</v>
      </c>
      <c r="AW134" s="153" t="s">
        <v>88</v>
      </c>
      <c r="AX134" s="153" t="s">
        <v>137</v>
      </c>
      <c r="AY134" s="153" t="n">
        <f aca="false">SUM(AZ134:BK134)</f>
        <v>0</v>
      </c>
      <c r="BM134" s="153" t="s">
        <v>88</v>
      </c>
      <c r="BN134" s="153" t="s">
        <v>137</v>
      </c>
      <c r="BO134" s="153" t="n">
        <f aca="false">SUM(BP134:CA134)</f>
        <v>0</v>
      </c>
      <c r="CC134" s="153" t="s">
        <v>88</v>
      </c>
      <c r="CD134" s="153" t="s">
        <v>137</v>
      </c>
      <c r="CE134" s="153" t="n">
        <f aca="false">SUM(CF134:CQ134)</f>
        <v>0</v>
      </c>
      <c r="CS134" s="153" t="s">
        <v>88</v>
      </c>
      <c r="CT134" s="153" t="s">
        <v>137</v>
      </c>
      <c r="CU134" s="153" t="n">
        <f aca="false">SUM(CV134:DG134)</f>
        <v>0</v>
      </c>
      <c r="DI134" s="153" t="s">
        <v>88</v>
      </c>
      <c r="DJ134" s="153" t="s">
        <v>137</v>
      </c>
      <c r="DK134" s="153" t="n">
        <f aca="false">SUM(DL134:DW134)</f>
        <v>0</v>
      </c>
      <c r="DY134" s="153" t="s">
        <v>88</v>
      </c>
      <c r="DZ134" s="153" t="s">
        <v>137</v>
      </c>
      <c r="EA134" s="153" t="n">
        <f aca="false">SUM(EB134:EM134)</f>
        <v>0</v>
      </c>
      <c r="EO134" s="153" t="s">
        <v>88</v>
      </c>
      <c r="EP134" s="153" t="s">
        <v>137</v>
      </c>
      <c r="EQ134" s="153" t="n">
        <f aca="false">SUM(ER134:FC134)</f>
        <v>0</v>
      </c>
      <c r="FE134" s="153" t="s">
        <v>88</v>
      </c>
      <c r="FF134" s="153" t="s">
        <v>137</v>
      </c>
      <c r="FG134" s="153" t="n">
        <f aca="false">SUM(FH134:FS134)</f>
        <v>0</v>
      </c>
      <c r="FU134" s="153" t="s">
        <v>88</v>
      </c>
      <c r="FV134" s="153" t="s">
        <v>137</v>
      </c>
      <c r="FW134" s="153" t="n">
        <f aca="false">SUM(FX134:GI134)</f>
        <v>0</v>
      </c>
      <c r="GK134" s="153" t="s">
        <v>88</v>
      </c>
      <c r="GL134" s="153" t="s">
        <v>137</v>
      </c>
      <c r="GM134" s="153" t="n">
        <f aca="false">SUM(GN134:GY134)</f>
        <v>0</v>
      </c>
      <c r="HA134" s="153" t="s">
        <v>88</v>
      </c>
      <c r="HB134" s="153" t="s">
        <v>137</v>
      </c>
      <c r="HC134" s="153" t="n">
        <f aca="false">SUM(HD134:HO134)</f>
        <v>0</v>
      </c>
      <c r="HQ134" s="153" t="s">
        <v>88</v>
      </c>
      <c r="HR134" s="153" t="s">
        <v>137</v>
      </c>
      <c r="HS134" s="153" t="n">
        <f aca="false">SUM(HT134:IE134)</f>
        <v>0</v>
      </c>
      <c r="IG134" s="153" t="s">
        <v>88</v>
      </c>
      <c r="IH134" s="153" t="s">
        <v>137</v>
      </c>
      <c r="II134" s="153" t="n">
        <f aca="false">SUM(IJ134:IU134)</f>
        <v>0</v>
      </c>
      <c r="IW134" s="153" t="s">
        <v>88</v>
      </c>
      <c r="IX134" s="153" t="s">
        <v>137</v>
      </c>
      <c r="IY134" s="153" t="n">
        <f aca="false">SUM(IZ134:JK134)</f>
        <v>0</v>
      </c>
      <c r="JM134" s="153" t="s">
        <v>88</v>
      </c>
      <c r="JN134" s="153" t="s">
        <v>137</v>
      </c>
      <c r="JO134" s="153" t="n">
        <f aca="false">SUM(JP134:KA134)</f>
        <v>0</v>
      </c>
      <c r="KC134" s="153" t="s">
        <v>88</v>
      </c>
      <c r="KD134" s="153" t="s">
        <v>137</v>
      </c>
      <c r="KE134" s="153" t="n">
        <f aca="false">SUM(KF134:KQ134)</f>
        <v>0</v>
      </c>
      <c r="KS134" s="153" t="s">
        <v>88</v>
      </c>
      <c r="KT134" s="153" t="s">
        <v>137</v>
      </c>
      <c r="KU134" s="153" t="n">
        <f aca="false">SUM(KV134:LG134)</f>
        <v>0</v>
      </c>
      <c r="LI134" s="153" t="s">
        <v>88</v>
      </c>
      <c r="LJ134" s="153" t="s">
        <v>137</v>
      </c>
      <c r="LK134" s="153" t="n">
        <f aca="false">SUM(LL134:LW134)</f>
        <v>0</v>
      </c>
      <c r="LY134" s="153" t="s">
        <v>88</v>
      </c>
      <c r="LZ134" s="153" t="s">
        <v>137</v>
      </c>
      <c r="MA134" s="153" t="n">
        <f aca="false">SUM(MB134:MM134)</f>
        <v>0</v>
      </c>
      <c r="MO134" s="153" t="s">
        <v>88</v>
      </c>
      <c r="MP134" s="153" t="s">
        <v>137</v>
      </c>
      <c r="MQ134" s="153" t="n">
        <f aca="false">SUM(MR134:NC134)</f>
        <v>0</v>
      </c>
      <c r="NE134" s="153" t="s">
        <v>88</v>
      </c>
      <c r="NF134" s="153" t="s">
        <v>137</v>
      </c>
      <c r="NG134" s="153" t="n">
        <f aca="false">SUM(NH134:NS134)</f>
        <v>0</v>
      </c>
      <c r="NU134" s="153" t="s">
        <v>88</v>
      </c>
      <c r="NV134" s="153" t="s">
        <v>137</v>
      </c>
      <c r="NW134" s="153" t="n">
        <f aca="false">SUM(NX134:OI134)</f>
        <v>0</v>
      </c>
      <c r="OK134" s="153" t="s">
        <v>88</v>
      </c>
      <c r="OL134" s="153" t="s">
        <v>137</v>
      </c>
      <c r="OM134" s="153" t="n">
        <f aca="false">SUM(ON134:OY134)</f>
        <v>0</v>
      </c>
      <c r="PA134" s="153" t="s">
        <v>88</v>
      </c>
      <c r="PB134" s="153" t="s">
        <v>137</v>
      </c>
      <c r="PC134" s="153" t="n">
        <f aca="false">SUM(PD134:PO134)</f>
        <v>0</v>
      </c>
      <c r="PQ134" s="153" t="s">
        <v>88</v>
      </c>
      <c r="PR134" s="153" t="s">
        <v>137</v>
      </c>
      <c r="PS134" s="153" t="n">
        <f aca="false">SUM(PT134:QE134)</f>
        <v>0</v>
      </c>
      <c r="QG134" s="153" t="s">
        <v>88</v>
      </c>
      <c r="QH134" s="153" t="s">
        <v>137</v>
      </c>
      <c r="QI134" s="153" t="n">
        <f aca="false">SUM(QJ134:QU134)</f>
        <v>0</v>
      </c>
      <c r="QW134" s="153" t="s">
        <v>88</v>
      </c>
      <c r="QX134" s="153" t="s">
        <v>137</v>
      </c>
      <c r="QY134" s="153" t="n">
        <f aca="false">SUM(QZ134:RK134)</f>
        <v>0</v>
      </c>
      <c r="RM134" s="153" t="s">
        <v>88</v>
      </c>
      <c r="RN134" s="153" t="s">
        <v>137</v>
      </c>
      <c r="RO134" s="153" t="n">
        <f aca="false">SUM(RP134:SA134)</f>
        <v>0</v>
      </c>
      <c r="SC134" s="153" t="s">
        <v>88</v>
      </c>
      <c r="SD134" s="153" t="s">
        <v>137</v>
      </c>
      <c r="SE134" s="153" t="n">
        <f aca="false">SUM(SF134:SQ134)</f>
        <v>0</v>
      </c>
      <c r="SS134" s="153" t="s">
        <v>88</v>
      </c>
      <c r="ST134" s="153" t="s">
        <v>137</v>
      </c>
      <c r="SU134" s="153" t="n">
        <f aca="false">SUM(SV134:TG134)</f>
        <v>0</v>
      </c>
      <c r="TI134" s="153" t="s">
        <v>88</v>
      </c>
      <c r="TJ134" s="153" t="s">
        <v>137</v>
      </c>
      <c r="TK134" s="153" t="n">
        <f aca="false">SUM(TL134:TW134)</f>
        <v>0</v>
      </c>
      <c r="TY134" s="153" t="s">
        <v>88</v>
      </c>
      <c r="TZ134" s="153" t="s">
        <v>137</v>
      </c>
      <c r="UA134" s="153" t="n">
        <f aca="false">SUM(UB134:UM134)</f>
        <v>0</v>
      </c>
      <c r="UO134" s="153" t="s">
        <v>88</v>
      </c>
      <c r="UP134" s="153" t="s">
        <v>137</v>
      </c>
      <c r="UQ134" s="153" t="n">
        <f aca="false">SUM(UR134:VC134)</f>
        <v>0</v>
      </c>
      <c r="VE134" s="153" t="s">
        <v>88</v>
      </c>
      <c r="VF134" s="153" t="s">
        <v>137</v>
      </c>
      <c r="VG134" s="153" t="n">
        <f aca="false">SUM(VH134:VS134)</f>
        <v>0</v>
      </c>
      <c r="VU134" s="153" t="s">
        <v>88</v>
      </c>
      <c r="VV134" s="153" t="s">
        <v>137</v>
      </c>
      <c r="VW134" s="153" t="n">
        <f aca="false">SUM(VX134:WI134)</f>
        <v>0</v>
      </c>
      <c r="WK134" s="153" t="s">
        <v>88</v>
      </c>
      <c r="WL134" s="153" t="s">
        <v>137</v>
      </c>
      <c r="WM134" s="153" t="n">
        <f aca="false">SUM(WN134:WY134)</f>
        <v>0</v>
      </c>
      <c r="XA134" s="153" t="s">
        <v>88</v>
      </c>
      <c r="XB134" s="153" t="s">
        <v>137</v>
      </c>
      <c r="XC134" s="153" t="n">
        <f aca="false">SUM(XD134:XO134)</f>
        <v>0</v>
      </c>
      <c r="XQ134" s="153" t="s">
        <v>88</v>
      </c>
      <c r="XR134" s="153" t="s">
        <v>137</v>
      </c>
      <c r="XS134" s="153" t="n">
        <f aca="false">SUM(XT134:YE134)</f>
        <v>0</v>
      </c>
      <c r="YG134" s="153" t="s">
        <v>88</v>
      </c>
      <c r="YH134" s="153" t="s">
        <v>137</v>
      </c>
      <c r="YI134" s="153" t="n">
        <f aca="false">SUM(YJ134:YU134)</f>
        <v>0</v>
      </c>
      <c r="YW134" s="153" t="s">
        <v>88</v>
      </c>
      <c r="YX134" s="153" t="s">
        <v>137</v>
      </c>
      <c r="YY134" s="153" t="n">
        <f aca="false">SUM(YZ134:ZK134)</f>
        <v>0</v>
      </c>
      <c r="ZM134" s="153" t="s">
        <v>88</v>
      </c>
      <c r="ZN134" s="153" t="s">
        <v>137</v>
      </c>
      <c r="ZO134" s="153" t="n">
        <f aca="false">SUM(ZP134:AAA134)</f>
        <v>0</v>
      </c>
      <c r="AAC134" s="153" t="s">
        <v>88</v>
      </c>
      <c r="AAD134" s="153" t="s">
        <v>137</v>
      </c>
      <c r="AAE134" s="153" t="n">
        <f aca="false">SUM(AAF134:AAQ134)</f>
        <v>0</v>
      </c>
      <c r="AAS134" s="153" t="s">
        <v>88</v>
      </c>
      <c r="AAT134" s="153" t="s">
        <v>137</v>
      </c>
      <c r="AAU134" s="153" t="n">
        <f aca="false">SUM(AAV134:ABG134)</f>
        <v>0</v>
      </c>
      <c r="ABI134" s="153" t="s">
        <v>88</v>
      </c>
      <c r="ABJ134" s="153" t="s">
        <v>137</v>
      </c>
      <c r="ABK134" s="153" t="n">
        <f aca="false">SUM(ABL134:ABW134)</f>
        <v>0</v>
      </c>
      <c r="ABY134" s="153" t="s">
        <v>88</v>
      </c>
      <c r="ABZ134" s="153" t="s">
        <v>137</v>
      </c>
      <c r="ACA134" s="153" t="n">
        <f aca="false">SUM(ACB134:ACM134)</f>
        <v>0</v>
      </c>
      <c r="ACO134" s="153" t="s">
        <v>88</v>
      </c>
      <c r="ACP134" s="153" t="s">
        <v>137</v>
      </c>
      <c r="ACQ134" s="153" t="n">
        <f aca="false">SUM(ACR134:ADC134)</f>
        <v>0</v>
      </c>
      <c r="ADE134" s="153" t="s">
        <v>88</v>
      </c>
      <c r="ADF134" s="153" t="s">
        <v>137</v>
      </c>
      <c r="ADG134" s="153" t="n">
        <f aca="false">SUM(ADH134:ADS134)</f>
        <v>0</v>
      </c>
      <c r="ADU134" s="153" t="s">
        <v>88</v>
      </c>
      <c r="ADV134" s="153" t="s">
        <v>137</v>
      </c>
      <c r="ADW134" s="153" t="n">
        <f aca="false">SUM(ADX134:AEI134)</f>
        <v>0</v>
      </c>
      <c r="AEK134" s="153" t="s">
        <v>88</v>
      </c>
      <c r="AEL134" s="153" t="s">
        <v>137</v>
      </c>
      <c r="AEM134" s="153" t="n">
        <f aca="false">SUM(AEN134:AEY134)</f>
        <v>0</v>
      </c>
      <c r="AFA134" s="153" t="s">
        <v>88</v>
      </c>
      <c r="AFB134" s="153" t="s">
        <v>137</v>
      </c>
      <c r="AFC134" s="153" t="n">
        <f aca="false">SUM(AFD134:AFO134)</f>
        <v>0</v>
      </c>
      <c r="AFQ134" s="153" t="s">
        <v>88</v>
      </c>
      <c r="AFR134" s="153" t="s">
        <v>137</v>
      </c>
      <c r="AFS134" s="153" t="n">
        <f aca="false">SUM(AFT134:AGE134)</f>
        <v>0</v>
      </c>
      <c r="AGG134" s="153" t="s">
        <v>88</v>
      </c>
      <c r="AGH134" s="153" t="s">
        <v>137</v>
      </c>
      <c r="AGI134" s="153" t="n">
        <f aca="false">SUM(AGJ134:AGU134)</f>
        <v>0</v>
      </c>
      <c r="AGW134" s="153" t="s">
        <v>88</v>
      </c>
      <c r="AGX134" s="153" t="s">
        <v>137</v>
      </c>
      <c r="AGY134" s="153" t="n">
        <f aca="false">SUM(AGZ134:AHK134)</f>
        <v>0</v>
      </c>
      <c r="AHM134" s="153" t="s">
        <v>88</v>
      </c>
      <c r="AHN134" s="153" t="s">
        <v>137</v>
      </c>
      <c r="AHO134" s="153" t="n">
        <f aca="false">SUM(AHP134:AIA134)</f>
        <v>0</v>
      </c>
      <c r="AIC134" s="153" t="s">
        <v>88</v>
      </c>
      <c r="AID134" s="153" t="s">
        <v>137</v>
      </c>
      <c r="AIE134" s="153" t="n">
        <f aca="false">SUM(AIF134:AIQ134)</f>
        <v>0</v>
      </c>
      <c r="AIS134" s="153" t="s">
        <v>88</v>
      </c>
      <c r="AIT134" s="153" t="s">
        <v>137</v>
      </c>
      <c r="AIU134" s="153" t="n">
        <f aca="false">SUM(AIV134:AJG134)</f>
        <v>0</v>
      </c>
      <c r="AJI134" s="153" t="s">
        <v>88</v>
      </c>
      <c r="AJJ134" s="153" t="s">
        <v>137</v>
      </c>
      <c r="AJK134" s="153" t="n">
        <f aca="false">SUM(AJL134:AJW134)</f>
        <v>0</v>
      </c>
      <c r="AJY134" s="153" t="s">
        <v>88</v>
      </c>
      <c r="AJZ134" s="153" t="s">
        <v>137</v>
      </c>
      <c r="AKA134" s="153" t="n">
        <f aca="false">SUM(AKB134:AKM134)</f>
        <v>0</v>
      </c>
      <c r="AKO134" s="153" t="s">
        <v>88</v>
      </c>
      <c r="AKP134" s="153" t="s">
        <v>137</v>
      </c>
      <c r="AKQ134" s="153" t="n">
        <f aca="false">SUM(AKR134:ALC134)</f>
        <v>0</v>
      </c>
      <c r="ALE134" s="153" t="s">
        <v>88</v>
      </c>
      <c r="ALF134" s="153" t="s">
        <v>137</v>
      </c>
      <c r="ALG134" s="153" t="n">
        <f aca="false">SUM(ALH134:ALS134)</f>
        <v>0</v>
      </c>
      <c r="ALU134" s="153" t="s">
        <v>88</v>
      </c>
      <c r="ALV134" s="153" t="s">
        <v>137</v>
      </c>
      <c r="ALW134" s="153" t="n">
        <f aca="false">SUM(ALX134:AMI134)</f>
        <v>0</v>
      </c>
    </row>
    <row r="135" s="153" customFormat="true" ht="45" hidden="false" customHeight="true" outlineLevel="0" collapsed="false">
      <c r="A135" s="181" t="s">
        <v>126</v>
      </c>
      <c r="B135" s="174" t="s">
        <v>144</v>
      </c>
      <c r="C135" s="146" t="n">
        <f aca="false">SUM(D135:O135)</f>
        <v>334997.8875</v>
      </c>
      <c r="D135" s="134" t="n">
        <f aca="false">D88*0.75</f>
        <v>9718.3125</v>
      </c>
      <c r="E135" s="134" t="n">
        <f aca="false">E88*0.75</f>
        <v>25299.675</v>
      </c>
      <c r="F135" s="134" t="n">
        <f aca="false">F88*0.75</f>
        <v>43455.3075</v>
      </c>
      <c r="G135" s="134" t="n">
        <f aca="false">G88*0.75</f>
        <v>52643.1075</v>
      </c>
      <c r="H135" s="134" t="n">
        <f aca="false">H88*0.75</f>
        <v>47090.6625</v>
      </c>
      <c r="I135" s="134" t="n">
        <f aca="false">I88*0.75</f>
        <v>96109.875</v>
      </c>
      <c r="J135" s="134" t="n">
        <f aca="false">J88*0.75</f>
        <v>60680.9475</v>
      </c>
      <c r="K135" s="134" t="n">
        <f aca="false">K88*0.75</f>
        <v>0</v>
      </c>
      <c r="L135" s="134" t="n">
        <f aca="false">L88*0.75</f>
        <v>0</v>
      </c>
      <c r="M135" s="134" t="n">
        <f aca="false">M88*0.75</f>
        <v>0</v>
      </c>
      <c r="N135" s="134" t="n">
        <f aca="false">N88*0.75</f>
        <v>0</v>
      </c>
      <c r="O135" s="134" t="n">
        <f aca="false">O88*0.75</f>
        <v>0</v>
      </c>
      <c r="P135" s="135"/>
      <c r="Q135" s="153" t="s">
        <v>126</v>
      </c>
      <c r="R135" s="153" t="s">
        <v>140</v>
      </c>
      <c r="S135" s="153" t="n">
        <f aca="false">SUM(T135:AE135)</f>
        <v>0</v>
      </c>
      <c r="T135" s="153" t="n">
        <f aca="false">T88*0.7</f>
        <v>0</v>
      </c>
      <c r="U135" s="153" t="n">
        <f aca="false">U88*0.7</f>
        <v>0</v>
      </c>
      <c r="V135" s="153" t="n">
        <f aca="false">V88*0.7</f>
        <v>0</v>
      </c>
      <c r="W135" s="153" t="n">
        <f aca="false">W88*0.7</f>
        <v>0</v>
      </c>
      <c r="X135" s="153" t="n">
        <f aca="false">X88*0.7</f>
        <v>0</v>
      </c>
      <c r="Y135" s="153" t="n">
        <f aca="false">Y88*0.7</f>
        <v>0</v>
      </c>
      <c r="Z135" s="153" t="n">
        <f aca="false">Z88*0.7</f>
        <v>0</v>
      </c>
      <c r="AA135" s="153" t="n">
        <f aca="false">AA88*0.7</f>
        <v>0</v>
      </c>
      <c r="AB135" s="153" t="n">
        <f aca="false">AB88*0.7</f>
        <v>0</v>
      </c>
      <c r="AC135" s="153" t="n">
        <f aca="false">AC88*0.7</f>
        <v>0</v>
      </c>
      <c r="AD135" s="153" t="n">
        <f aca="false">AD88*0.7</f>
        <v>0</v>
      </c>
      <c r="AE135" s="153" t="n">
        <f aca="false">AE88*0.7</f>
        <v>0</v>
      </c>
      <c r="AG135" s="153" t="s">
        <v>126</v>
      </c>
      <c r="AH135" s="153" t="s">
        <v>140</v>
      </c>
      <c r="AI135" s="153" t="n">
        <f aca="false">SUM(AJ135:AU135)</f>
        <v>0</v>
      </c>
      <c r="AJ135" s="153" t="n">
        <f aca="false">AJ88*0.7</f>
        <v>0</v>
      </c>
      <c r="AK135" s="153" t="n">
        <f aca="false">AK88*0.7</f>
        <v>0</v>
      </c>
      <c r="AL135" s="153" t="n">
        <f aca="false">AL88*0.7</f>
        <v>0</v>
      </c>
      <c r="AM135" s="153" t="n">
        <f aca="false">AM88*0.7</f>
        <v>0</v>
      </c>
      <c r="AN135" s="153" t="n">
        <f aca="false">AN88*0.7</f>
        <v>0</v>
      </c>
      <c r="AO135" s="153" t="n">
        <f aca="false">AO88*0.7</f>
        <v>0</v>
      </c>
      <c r="AP135" s="153" t="n">
        <f aca="false">AP88*0.7</f>
        <v>0</v>
      </c>
      <c r="AQ135" s="153" t="n">
        <f aca="false">AQ88*0.7</f>
        <v>0</v>
      </c>
      <c r="AR135" s="153" t="n">
        <f aca="false">AR88*0.7</f>
        <v>0</v>
      </c>
      <c r="AS135" s="153" t="n">
        <f aca="false">AS88*0.7</f>
        <v>0</v>
      </c>
      <c r="AT135" s="153" t="n">
        <f aca="false">AT88*0.7</f>
        <v>0</v>
      </c>
      <c r="AU135" s="153" t="n">
        <f aca="false">AU88*0.7</f>
        <v>0</v>
      </c>
      <c r="AW135" s="153" t="s">
        <v>126</v>
      </c>
      <c r="AX135" s="153" t="s">
        <v>140</v>
      </c>
      <c r="AY135" s="153" t="n">
        <f aca="false">SUM(AZ135:BK135)</f>
        <v>0</v>
      </c>
      <c r="AZ135" s="153" t="n">
        <f aca="false">AZ88*0.7</f>
        <v>0</v>
      </c>
      <c r="BA135" s="153" t="n">
        <f aca="false">BA88*0.7</f>
        <v>0</v>
      </c>
      <c r="BB135" s="153" t="n">
        <f aca="false">BB88*0.7</f>
        <v>0</v>
      </c>
      <c r="BC135" s="153" t="n">
        <f aca="false">BC88*0.7</f>
        <v>0</v>
      </c>
      <c r="BD135" s="153" t="n">
        <f aca="false">BD88*0.7</f>
        <v>0</v>
      </c>
      <c r="BE135" s="153" t="n">
        <f aca="false">BE88*0.7</f>
        <v>0</v>
      </c>
      <c r="BF135" s="153" t="n">
        <f aca="false">BF88*0.7</f>
        <v>0</v>
      </c>
      <c r="BG135" s="153" t="n">
        <f aca="false">BG88*0.7</f>
        <v>0</v>
      </c>
      <c r="BH135" s="153" t="n">
        <f aca="false">BH88*0.7</f>
        <v>0</v>
      </c>
      <c r="BI135" s="153" t="n">
        <f aca="false">BI88*0.7</f>
        <v>0</v>
      </c>
      <c r="BJ135" s="153" t="n">
        <f aca="false">BJ88*0.7</f>
        <v>0</v>
      </c>
      <c r="BK135" s="153" t="n">
        <f aca="false">BK88*0.7</f>
        <v>0</v>
      </c>
      <c r="BM135" s="153" t="s">
        <v>126</v>
      </c>
      <c r="BN135" s="153" t="s">
        <v>140</v>
      </c>
      <c r="BO135" s="153" t="n">
        <f aca="false">SUM(BP135:CA135)</f>
        <v>0</v>
      </c>
      <c r="BP135" s="153" t="n">
        <f aca="false">BP88*0.7</f>
        <v>0</v>
      </c>
      <c r="BQ135" s="153" t="n">
        <f aca="false">BQ88*0.7</f>
        <v>0</v>
      </c>
      <c r="BR135" s="153" t="n">
        <f aca="false">BR88*0.7</f>
        <v>0</v>
      </c>
      <c r="BS135" s="153" t="n">
        <f aca="false">BS88*0.7</f>
        <v>0</v>
      </c>
      <c r="BT135" s="153" t="n">
        <f aca="false">BT88*0.7</f>
        <v>0</v>
      </c>
      <c r="BU135" s="153" t="n">
        <f aca="false">BU88*0.7</f>
        <v>0</v>
      </c>
      <c r="BV135" s="153" t="n">
        <f aca="false">BV88*0.7</f>
        <v>0</v>
      </c>
      <c r="BW135" s="153" t="n">
        <f aca="false">BW88*0.7</f>
        <v>0</v>
      </c>
      <c r="BX135" s="153" t="n">
        <f aca="false">BX88*0.7</f>
        <v>0</v>
      </c>
      <c r="BY135" s="153" t="n">
        <f aca="false">BY88*0.7</f>
        <v>0</v>
      </c>
      <c r="BZ135" s="153" t="n">
        <f aca="false">BZ88*0.7</f>
        <v>0</v>
      </c>
      <c r="CA135" s="153" t="n">
        <f aca="false">CA88*0.7</f>
        <v>0</v>
      </c>
      <c r="CC135" s="153" t="s">
        <v>126</v>
      </c>
      <c r="CD135" s="153" t="s">
        <v>140</v>
      </c>
      <c r="CE135" s="153" t="n">
        <f aca="false">SUM(CF135:CQ135)</f>
        <v>0</v>
      </c>
      <c r="CF135" s="153" t="n">
        <f aca="false">CF88*0.7</f>
        <v>0</v>
      </c>
      <c r="CG135" s="153" t="n">
        <f aca="false">CG88*0.7</f>
        <v>0</v>
      </c>
      <c r="CH135" s="153" t="n">
        <f aca="false">CH88*0.7</f>
        <v>0</v>
      </c>
      <c r="CI135" s="153" t="n">
        <f aca="false">CI88*0.7</f>
        <v>0</v>
      </c>
      <c r="CJ135" s="153" t="n">
        <f aca="false">CJ88*0.7</f>
        <v>0</v>
      </c>
      <c r="CK135" s="153" t="n">
        <f aca="false">CK88*0.7</f>
        <v>0</v>
      </c>
      <c r="CL135" s="153" t="n">
        <f aca="false">CL88*0.7</f>
        <v>0</v>
      </c>
      <c r="CM135" s="153" t="n">
        <f aca="false">CM88*0.7</f>
        <v>0</v>
      </c>
      <c r="CN135" s="153" t="n">
        <f aca="false">CN88*0.7</f>
        <v>0</v>
      </c>
      <c r="CO135" s="153" t="n">
        <f aca="false">CO88*0.7</f>
        <v>0</v>
      </c>
      <c r="CP135" s="153" t="n">
        <f aca="false">CP88*0.7</f>
        <v>0</v>
      </c>
      <c r="CQ135" s="153" t="n">
        <f aca="false">CQ88*0.7</f>
        <v>0</v>
      </c>
      <c r="CS135" s="153" t="s">
        <v>126</v>
      </c>
      <c r="CT135" s="153" t="s">
        <v>140</v>
      </c>
      <c r="CU135" s="153" t="n">
        <f aca="false">SUM(CV135:DG135)</f>
        <v>0</v>
      </c>
      <c r="CV135" s="153" t="n">
        <f aca="false">CV88*0.7</f>
        <v>0</v>
      </c>
      <c r="CW135" s="153" t="n">
        <f aca="false">CW88*0.7</f>
        <v>0</v>
      </c>
      <c r="CX135" s="153" t="n">
        <f aca="false">CX88*0.7</f>
        <v>0</v>
      </c>
      <c r="CY135" s="153" t="n">
        <f aca="false">CY88*0.7</f>
        <v>0</v>
      </c>
      <c r="CZ135" s="153" t="n">
        <f aca="false">CZ88*0.7</f>
        <v>0</v>
      </c>
      <c r="DA135" s="153" t="n">
        <f aca="false">DA88*0.7</f>
        <v>0</v>
      </c>
      <c r="DB135" s="153" t="n">
        <f aca="false">DB88*0.7</f>
        <v>0</v>
      </c>
      <c r="DC135" s="153" t="n">
        <f aca="false">DC88*0.7</f>
        <v>0</v>
      </c>
      <c r="DD135" s="153" t="n">
        <f aca="false">DD88*0.7</f>
        <v>0</v>
      </c>
      <c r="DE135" s="153" t="n">
        <f aca="false">DE88*0.7</f>
        <v>0</v>
      </c>
      <c r="DF135" s="153" t="n">
        <f aca="false">DF88*0.7</f>
        <v>0</v>
      </c>
      <c r="DG135" s="153" t="n">
        <f aca="false">DG88*0.7</f>
        <v>0</v>
      </c>
      <c r="DI135" s="153" t="s">
        <v>126</v>
      </c>
      <c r="DJ135" s="153" t="s">
        <v>140</v>
      </c>
      <c r="DK135" s="153" t="n">
        <f aca="false">SUM(DL135:DW135)</f>
        <v>0</v>
      </c>
      <c r="DL135" s="153" t="n">
        <f aca="false">DL88*0.7</f>
        <v>0</v>
      </c>
      <c r="DM135" s="153" t="n">
        <f aca="false">DM88*0.7</f>
        <v>0</v>
      </c>
      <c r="DN135" s="153" t="n">
        <f aca="false">DN88*0.7</f>
        <v>0</v>
      </c>
      <c r="DO135" s="153" t="n">
        <f aca="false">DO88*0.7</f>
        <v>0</v>
      </c>
      <c r="DP135" s="153" t="n">
        <f aca="false">DP88*0.7</f>
        <v>0</v>
      </c>
      <c r="DQ135" s="153" t="n">
        <f aca="false">DQ88*0.7</f>
        <v>0</v>
      </c>
      <c r="DR135" s="153" t="n">
        <f aca="false">DR88*0.7</f>
        <v>0</v>
      </c>
      <c r="DS135" s="153" t="n">
        <f aca="false">DS88*0.7</f>
        <v>0</v>
      </c>
      <c r="DT135" s="153" t="n">
        <f aca="false">DT88*0.7</f>
        <v>0</v>
      </c>
      <c r="DU135" s="153" t="n">
        <f aca="false">DU88*0.7</f>
        <v>0</v>
      </c>
      <c r="DV135" s="153" t="n">
        <f aca="false">DV88*0.7</f>
        <v>0</v>
      </c>
      <c r="DW135" s="153" t="n">
        <f aca="false">DW88*0.7</f>
        <v>0</v>
      </c>
      <c r="DY135" s="153" t="s">
        <v>126</v>
      </c>
      <c r="DZ135" s="153" t="s">
        <v>140</v>
      </c>
      <c r="EA135" s="153" t="n">
        <f aca="false">SUM(EB135:EM135)</f>
        <v>0</v>
      </c>
      <c r="EB135" s="153" t="n">
        <f aca="false">EB88*0.7</f>
        <v>0</v>
      </c>
      <c r="EC135" s="153" t="n">
        <f aca="false">EC88*0.7</f>
        <v>0</v>
      </c>
      <c r="ED135" s="153" t="n">
        <f aca="false">ED88*0.7</f>
        <v>0</v>
      </c>
      <c r="EE135" s="153" t="n">
        <f aca="false">EE88*0.7</f>
        <v>0</v>
      </c>
      <c r="EF135" s="153" t="n">
        <f aca="false">EF88*0.7</f>
        <v>0</v>
      </c>
      <c r="EG135" s="153" t="n">
        <f aca="false">EG88*0.7</f>
        <v>0</v>
      </c>
      <c r="EH135" s="153" t="n">
        <f aca="false">EH88*0.7</f>
        <v>0</v>
      </c>
      <c r="EI135" s="153" t="n">
        <f aca="false">EI88*0.7</f>
        <v>0</v>
      </c>
      <c r="EJ135" s="153" t="n">
        <f aca="false">EJ88*0.7</f>
        <v>0</v>
      </c>
      <c r="EK135" s="153" t="n">
        <f aca="false">EK88*0.7</f>
        <v>0</v>
      </c>
      <c r="EL135" s="153" t="n">
        <f aca="false">EL88*0.7</f>
        <v>0</v>
      </c>
      <c r="EM135" s="153" t="n">
        <f aca="false">EM88*0.7</f>
        <v>0</v>
      </c>
      <c r="EO135" s="153" t="s">
        <v>126</v>
      </c>
      <c r="EP135" s="153" t="s">
        <v>140</v>
      </c>
      <c r="EQ135" s="153" t="n">
        <f aca="false">SUM(ER135:FC135)</f>
        <v>0</v>
      </c>
      <c r="ER135" s="153" t="n">
        <f aca="false">ER88*0.7</f>
        <v>0</v>
      </c>
      <c r="ES135" s="153" t="n">
        <f aca="false">ES88*0.7</f>
        <v>0</v>
      </c>
      <c r="ET135" s="153" t="n">
        <f aca="false">ET88*0.7</f>
        <v>0</v>
      </c>
      <c r="EU135" s="153" t="n">
        <f aca="false">EU88*0.7</f>
        <v>0</v>
      </c>
      <c r="EV135" s="153" t="n">
        <f aca="false">EV88*0.7</f>
        <v>0</v>
      </c>
      <c r="EW135" s="153" t="n">
        <f aca="false">EW88*0.7</f>
        <v>0</v>
      </c>
      <c r="EX135" s="153" t="n">
        <f aca="false">EX88*0.7</f>
        <v>0</v>
      </c>
      <c r="EY135" s="153" t="n">
        <f aca="false">EY88*0.7</f>
        <v>0</v>
      </c>
      <c r="EZ135" s="153" t="n">
        <f aca="false">EZ88*0.7</f>
        <v>0</v>
      </c>
      <c r="FA135" s="153" t="n">
        <f aca="false">FA88*0.7</f>
        <v>0</v>
      </c>
      <c r="FB135" s="153" t="n">
        <f aca="false">FB88*0.7</f>
        <v>0</v>
      </c>
      <c r="FC135" s="153" t="n">
        <f aca="false">FC88*0.7</f>
        <v>0</v>
      </c>
      <c r="FE135" s="153" t="s">
        <v>126</v>
      </c>
      <c r="FF135" s="153" t="s">
        <v>140</v>
      </c>
      <c r="FG135" s="153" t="n">
        <f aca="false">SUM(FH135:FS135)</f>
        <v>0</v>
      </c>
      <c r="FH135" s="153" t="n">
        <f aca="false">FH88*0.7</f>
        <v>0</v>
      </c>
      <c r="FI135" s="153" t="n">
        <f aca="false">FI88*0.7</f>
        <v>0</v>
      </c>
      <c r="FJ135" s="153" t="n">
        <f aca="false">FJ88*0.7</f>
        <v>0</v>
      </c>
      <c r="FK135" s="153" t="n">
        <f aca="false">FK88*0.7</f>
        <v>0</v>
      </c>
      <c r="FL135" s="153" t="n">
        <f aca="false">FL88*0.7</f>
        <v>0</v>
      </c>
      <c r="FM135" s="153" t="n">
        <f aca="false">FM88*0.7</f>
        <v>0</v>
      </c>
      <c r="FN135" s="153" t="n">
        <f aca="false">FN88*0.7</f>
        <v>0</v>
      </c>
      <c r="FO135" s="153" t="n">
        <f aca="false">FO88*0.7</f>
        <v>0</v>
      </c>
      <c r="FP135" s="153" t="n">
        <f aca="false">FP88*0.7</f>
        <v>0</v>
      </c>
      <c r="FQ135" s="153" t="n">
        <f aca="false">FQ88*0.7</f>
        <v>0</v>
      </c>
      <c r="FR135" s="153" t="n">
        <f aca="false">FR88*0.7</f>
        <v>0</v>
      </c>
      <c r="FS135" s="153" t="n">
        <f aca="false">FS88*0.7</f>
        <v>0</v>
      </c>
      <c r="FU135" s="153" t="s">
        <v>126</v>
      </c>
      <c r="FV135" s="153" t="s">
        <v>140</v>
      </c>
      <c r="FW135" s="153" t="n">
        <f aca="false">SUM(FX135:GI135)</f>
        <v>0</v>
      </c>
      <c r="FX135" s="153" t="n">
        <f aca="false">FX88*0.7</f>
        <v>0</v>
      </c>
      <c r="FY135" s="153" t="n">
        <f aca="false">FY88*0.7</f>
        <v>0</v>
      </c>
      <c r="FZ135" s="153" t="n">
        <f aca="false">FZ88*0.7</f>
        <v>0</v>
      </c>
      <c r="GA135" s="153" t="n">
        <f aca="false">GA88*0.7</f>
        <v>0</v>
      </c>
      <c r="GB135" s="153" t="n">
        <f aca="false">GB88*0.7</f>
        <v>0</v>
      </c>
      <c r="GC135" s="153" t="n">
        <f aca="false">GC88*0.7</f>
        <v>0</v>
      </c>
      <c r="GD135" s="153" t="n">
        <f aca="false">GD88*0.7</f>
        <v>0</v>
      </c>
      <c r="GE135" s="153" t="n">
        <f aca="false">GE88*0.7</f>
        <v>0</v>
      </c>
      <c r="GF135" s="153" t="n">
        <f aca="false">GF88*0.7</f>
        <v>0</v>
      </c>
      <c r="GG135" s="153" t="n">
        <f aca="false">GG88*0.7</f>
        <v>0</v>
      </c>
      <c r="GH135" s="153" t="n">
        <f aca="false">GH88*0.7</f>
        <v>0</v>
      </c>
      <c r="GI135" s="153" t="n">
        <f aca="false">GI88*0.7</f>
        <v>0</v>
      </c>
      <c r="GK135" s="153" t="s">
        <v>126</v>
      </c>
      <c r="GL135" s="153" t="s">
        <v>140</v>
      </c>
      <c r="GM135" s="153" t="n">
        <f aca="false">SUM(GN135:GY135)</f>
        <v>0</v>
      </c>
      <c r="GN135" s="153" t="n">
        <f aca="false">GN88*0.7</f>
        <v>0</v>
      </c>
      <c r="GO135" s="153" t="n">
        <f aca="false">GO88*0.7</f>
        <v>0</v>
      </c>
      <c r="GP135" s="153" t="n">
        <f aca="false">GP88*0.7</f>
        <v>0</v>
      </c>
      <c r="GQ135" s="153" t="n">
        <f aca="false">GQ88*0.7</f>
        <v>0</v>
      </c>
      <c r="GR135" s="153" t="n">
        <f aca="false">GR88*0.7</f>
        <v>0</v>
      </c>
      <c r="GS135" s="153" t="n">
        <f aca="false">GS88*0.7</f>
        <v>0</v>
      </c>
      <c r="GT135" s="153" t="n">
        <f aca="false">GT88*0.7</f>
        <v>0</v>
      </c>
      <c r="GU135" s="153" t="n">
        <f aca="false">GU88*0.7</f>
        <v>0</v>
      </c>
      <c r="GV135" s="153" t="n">
        <f aca="false">GV88*0.7</f>
        <v>0</v>
      </c>
      <c r="GW135" s="153" t="n">
        <f aca="false">GW88*0.7</f>
        <v>0</v>
      </c>
      <c r="GX135" s="153" t="n">
        <f aca="false">GX88*0.7</f>
        <v>0</v>
      </c>
      <c r="GY135" s="153" t="n">
        <f aca="false">GY88*0.7</f>
        <v>0</v>
      </c>
      <c r="HA135" s="153" t="s">
        <v>126</v>
      </c>
      <c r="HB135" s="153" t="s">
        <v>140</v>
      </c>
      <c r="HC135" s="153" t="n">
        <f aca="false">SUM(HD135:HO135)</f>
        <v>0</v>
      </c>
      <c r="HD135" s="153" t="n">
        <f aca="false">HD88*0.7</f>
        <v>0</v>
      </c>
      <c r="HE135" s="153" t="n">
        <f aca="false">HE88*0.7</f>
        <v>0</v>
      </c>
      <c r="HF135" s="153" t="n">
        <f aca="false">HF88*0.7</f>
        <v>0</v>
      </c>
      <c r="HG135" s="153" t="n">
        <f aca="false">HG88*0.7</f>
        <v>0</v>
      </c>
      <c r="HH135" s="153" t="n">
        <f aca="false">HH88*0.7</f>
        <v>0</v>
      </c>
      <c r="HI135" s="153" t="n">
        <f aca="false">HI88*0.7</f>
        <v>0</v>
      </c>
      <c r="HJ135" s="153" t="n">
        <f aca="false">HJ88*0.7</f>
        <v>0</v>
      </c>
      <c r="HK135" s="153" t="n">
        <f aca="false">HK88*0.7</f>
        <v>0</v>
      </c>
      <c r="HL135" s="153" t="n">
        <f aca="false">HL88*0.7</f>
        <v>0</v>
      </c>
      <c r="HM135" s="153" t="n">
        <f aca="false">HM88*0.7</f>
        <v>0</v>
      </c>
      <c r="HN135" s="153" t="n">
        <f aca="false">HN88*0.7</f>
        <v>0</v>
      </c>
      <c r="HO135" s="153" t="n">
        <f aca="false">HO88*0.7</f>
        <v>0</v>
      </c>
      <c r="HQ135" s="153" t="s">
        <v>126</v>
      </c>
      <c r="HR135" s="153" t="s">
        <v>140</v>
      </c>
      <c r="HS135" s="153" t="n">
        <f aca="false">SUM(HT135:IE135)</f>
        <v>0</v>
      </c>
      <c r="HT135" s="153" t="n">
        <f aca="false">HT88*0.7</f>
        <v>0</v>
      </c>
      <c r="HU135" s="153" t="n">
        <f aca="false">HU88*0.7</f>
        <v>0</v>
      </c>
      <c r="HV135" s="153" t="n">
        <f aca="false">HV88*0.7</f>
        <v>0</v>
      </c>
      <c r="HW135" s="153" t="n">
        <f aca="false">HW88*0.7</f>
        <v>0</v>
      </c>
      <c r="HX135" s="153" t="n">
        <f aca="false">HX88*0.7</f>
        <v>0</v>
      </c>
      <c r="HY135" s="153" t="n">
        <f aca="false">HY88*0.7</f>
        <v>0</v>
      </c>
      <c r="HZ135" s="153" t="n">
        <f aca="false">HZ88*0.7</f>
        <v>0</v>
      </c>
      <c r="IA135" s="153" t="n">
        <f aca="false">IA88*0.7</f>
        <v>0</v>
      </c>
      <c r="IB135" s="153" t="n">
        <f aca="false">IB88*0.7</f>
        <v>0</v>
      </c>
      <c r="IC135" s="153" t="n">
        <f aca="false">IC88*0.7</f>
        <v>0</v>
      </c>
      <c r="ID135" s="153" t="n">
        <f aca="false">ID88*0.7</f>
        <v>0</v>
      </c>
      <c r="IE135" s="153" t="n">
        <f aca="false">IE88*0.7</f>
        <v>0</v>
      </c>
      <c r="IG135" s="153" t="s">
        <v>126</v>
      </c>
      <c r="IH135" s="153" t="s">
        <v>140</v>
      </c>
      <c r="II135" s="153" t="n">
        <f aca="false">SUM(IJ135:IU135)</f>
        <v>0</v>
      </c>
      <c r="IJ135" s="153" t="n">
        <f aca="false">IJ88*0.7</f>
        <v>0</v>
      </c>
      <c r="IK135" s="153" t="n">
        <f aca="false">IK88*0.7</f>
        <v>0</v>
      </c>
      <c r="IL135" s="153" t="n">
        <f aca="false">IL88*0.7</f>
        <v>0</v>
      </c>
      <c r="IM135" s="153" t="n">
        <f aca="false">IM88*0.7</f>
        <v>0</v>
      </c>
      <c r="IN135" s="153" t="n">
        <f aca="false">IN88*0.7</f>
        <v>0</v>
      </c>
      <c r="IO135" s="153" t="n">
        <f aca="false">IO88*0.7</f>
        <v>0</v>
      </c>
      <c r="IP135" s="153" t="n">
        <f aca="false">IP88*0.7</f>
        <v>0</v>
      </c>
      <c r="IQ135" s="153" t="n">
        <f aca="false">IQ88*0.7</f>
        <v>0</v>
      </c>
      <c r="IR135" s="153" t="n">
        <f aca="false">IR88*0.7</f>
        <v>0</v>
      </c>
      <c r="IS135" s="153" t="n">
        <f aca="false">IS88*0.7</f>
        <v>0</v>
      </c>
      <c r="IT135" s="153" t="n">
        <f aca="false">IT88*0.7</f>
        <v>0</v>
      </c>
      <c r="IU135" s="153" t="n">
        <f aca="false">IU88*0.7</f>
        <v>0</v>
      </c>
      <c r="IW135" s="153" t="s">
        <v>126</v>
      </c>
      <c r="IX135" s="153" t="s">
        <v>140</v>
      </c>
      <c r="IY135" s="153" t="n">
        <f aca="false">SUM(IZ135:JK135)</f>
        <v>0</v>
      </c>
      <c r="IZ135" s="153" t="n">
        <f aca="false">IZ88*0.7</f>
        <v>0</v>
      </c>
      <c r="JA135" s="153" t="n">
        <f aca="false">JA88*0.7</f>
        <v>0</v>
      </c>
      <c r="JB135" s="153" t="n">
        <f aca="false">JB88*0.7</f>
        <v>0</v>
      </c>
      <c r="JC135" s="153" t="n">
        <f aca="false">JC88*0.7</f>
        <v>0</v>
      </c>
      <c r="JD135" s="153" t="n">
        <f aca="false">JD88*0.7</f>
        <v>0</v>
      </c>
      <c r="JE135" s="153" t="n">
        <f aca="false">JE88*0.7</f>
        <v>0</v>
      </c>
      <c r="JF135" s="153" t="n">
        <f aca="false">JF88*0.7</f>
        <v>0</v>
      </c>
      <c r="JG135" s="153" t="n">
        <f aca="false">JG88*0.7</f>
        <v>0</v>
      </c>
      <c r="JH135" s="153" t="n">
        <f aca="false">JH88*0.7</f>
        <v>0</v>
      </c>
      <c r="JI135" s="153" t="n">
        <f aca="false">JI88*0.7</f>
        <v>0</v>
      </c>
      <c r="JJ135" s="153" t="n">
        <f aca="false">JJ88*0.7</f>
        <v>0</v>
      </c>
      <c r="JK135" s="153" t="n">
        <f aca="false">JK88*0.7</f>
        <v>0</v>
      </c>
      <c r="JM135" s="153" t="s">
        <v>126</v>
      </c>
      <c r="JN135" s="153" t="s">
        <v>140</v>
      </c>
      <c r="JO135" s="153" t="n">
        <f aca="false">SUM(JP135:KA135)</f>
        <v>0</v>
      </c>
      <c r="JP135" s="153" t="n">
        <f aca="false">JP88*0.7</f>
        <v>0</v>
      </c>
      <c r="JQ135" s="153" t="n">
        <f aca="false">JQ88*0.7</f>
        <v>0</v>
      </c>
      <c r="JR135" s="153" t="n">
        <f aca="false">JR88*0.7</f>
        <v>0</v>
      </c>
      <c r="JS135" s="153" t="n">
        <f aca="false">JS88*0.7</f>
        <v>0</v>
      </c>
      <c r="JT135" s="153" t="n">
        <f aca="false">JT88*0.7</f>
        <v>0</v>
      </c>
      <c r="JU135" s="153" t="n">
        <f aca="false">JU88*0.7</f>
        <v>0</v>
      </c>
      <c r="JV135" s="153" t="n">
        <f aca="false">JV88*0.7</f>
        <v>0</v>
      </c>
      <c r="JW135" s="153" t="n">
        <f aca="false">JW88*0.7</f>
        <v>0</v>
      </c>
      <c r="JX135" s="153" t="n">
        <f aca="false">JX88*0.7</f>
        <v>0</v>
      </c>
      <c r="JY135" s="153" t="n">
        <f aca="false">JY88*0.7</f>
        <v>0</v>
      </c>
      <c r="JZ135" s="153" t="n">
        <f aca="false">JZ88*0.7</f>
        <v>0</v>
      </c>
      <c r="KA135" s="153" t="n">
        <f aca="false">KA88*0.7</f>
        <v>0</v>
      </c>
      <c r="KC135" s="153" t="s">
        <v>126</v>
      </c>
      <c r="KD135" s="153" t="s">
        <v>140</v>
      </c>
      <c r="KE135" s="153" t="n">
        <f aca="false">SUM(KF135:KQ135)</f>
        <v>0</v>
      </c>
      <c r="KF135" s="153" t="n">
        <f aca="false">KF88*0.7</f>
        <v>0</v>
      </c>
      <c r="KG135" s="153" t="n">
        <f aca="false">KG88*0.7</f>
        <v>0</v>
      </c>
      <c r="KH135" s="153" t="n">
        <f aca="false">KH88*0.7</f>
        <v>0</v>
      </c>
      <c r="KI135" s="153" t="n">
        <f aca="false">KI88*0.7</f>
        <v>0</v>
      </c>
      <c r="KJ135" s="153" t="n">
        <f aca="false">KJ88*0.7</f>
        <v>0</v>
      </c>
      <c r="KK135" s="153" t="n">
        <f aca="false">KK88*0.7</f>
        <v>0</v>
      </c>
      <c r="KL135" s="153" t="n">
        <f aca="false">KL88*0.7</f>
        <v>0</v>
      </c>
      <c r="KM135" s="153" t="n">
        <f aca="false">KM88*0.7</f>
        <v>0</v>
      </c>
      <c r="KN135" s="153" t="n">
        <f aca="false">KN88*0.7</f>
        <v>0</v>
      </c>
      <c r="KO135" s="153" t="n">
        <f aca="false">KO88*0.7</f>
        <v>0</v>
      </c>
      <c r="KP135" s="153" t="n">
        <f aca="false">KP88*0.7</f>
        <v>0</v>
      </c>
      <c r="KQ135" s="153" t="n">
        <f aca="false">KQ88*0.7</f>
        <v>0</v>
      </c>
      <c r="KS135" s="153" t="s">
        <v>126</v>
      </c>
      <c r="KT135" s="153" t="s">
        <v>140</v>
      </c>
      <c r="KU135" s="153" t="n">
        <f aca="false">SUM(KV135:LG135)</f>
        <v>0</v>
      </c>
      <c r="KV135" s="153" t="n">
        <f aca="false">KV88*0.7</f>
        <v>0</v>
      </c>
      <c r="KW135" s="153" t="n">
        <f aca="false">KW88*0.7</f>
        <v>0</v>
      </c>
      <c r="KX135" s="153" t="n">
        <f aca="false">KX88*0.7</f>
        <v>0</v>
      </c>
      <c r="KY135" s="153" t="n">
        <f aca="false">KY88*0.7</f>
        <v>0</v>
      </c>
      <c r="KZ135" s="153" t="n">
        <f aca="false">KZ88*0.7</f>
        <v>0</v>
      </c>
      <c r="LA135" s="153" t="n">
        <f aca="false">LA88*0.7</f>
        <v>0</v>
      </c>
      <c r="LB135" s="153" t="n">
        <f aca="false">LB88*0.7</f>
        <v>0</v>
      </c>
      <c r="LC135" s="153" t="n">
        <f aca="false">LC88*0.7</f>
        <v>0</v>
      </c>
      <c r="LD135" s="153" t="n">
        <f aca="false">LD88*0.7</f>
        <v>0</v>
      </c>
      <c r="LE135" s="153" t="n">
        <f aca="false">LE88*0.7</f>
        <v>0</v>
      </c>
      <c r="LF135" s="153" t="n">
        <f aca="false">LF88*0.7</f>
        <v>0</v>
      </c>
      <c r="LG135" s="153" t="n">
        <f aca="false">LG88*0.7</f>
        <v>0</v>
      </c>
      <c r="LI135" s="153" t="s">
        <v>126</v>
      </c>
      <c r="LJ135" s="153" t="s">
        <v>140</v>
      </c>
      <c r="LK135" s="153" t="n">
        <f aca="false">SUM(LL135:LW135)</f>
        <v>0</v>
      </c>
      <c r="LL135" s="153" t="n">
        <f aca="false">LL88*0.7</f>
        <v>0</v>
      </c>
      <c r="LM135" s="153" t="n">
        <f aca="false">LM88*0.7</f>
        <v>0</v>
      </c>
      <c r="LN135" s="153" t="n">
        <f aca="false">LN88*0.7</f>
        <v>0</v>
      </c>
      <c r="LO135" s="153" t="n">
        <f aca="false">LO88*0.7</f>
        <v>0</v>
      </c>
      <c r="LP135" s="153" t="n">
        <f aca="false">LP88*0.7</f>
        <v>0</v>
      </c>
      <c r="LQ135" s="153" t="n">
        <f aca="false">LQ88*0.7</f>
        <v>0</v>
      </c>
      <c r="LR135" s="153" t="n">
        <f aca="false">LR88*0.7</f>
        <v>0</v>
      </c>
      <c r="LS135" s="153" t="n">
        <f aca="false">LS88*0.7</f>
        <v>0</v>
      </c>
      <c r="LT135" s="153" t="n">
        <f aca="false">LT88*0.7</f>
        <v>0</v>
      </c>
      <c r="LU135" s="153" t="n">
        <f aca="false">LU88*0.7</f>
        <v>0</v>
      </c>
      <c r="LV135" s="153" t="n">
        <f aca="false">LV88*0.7</f>
        <v>0</v>
      </c>
      <c r="LW135" s="153" t="n">
        <f aca="false">LW88*0.7</f>
        <v>0</v>
      </c>
      <c r="LY135" s="153" t="s">
        <v>126</v>
      </c>
      <c r="LZ135" s="153" t="s">
        <v>140</v>
      </c>
      <c r="MA135" s="153" t="n">
        <f aca="false">SUM(MB135:MM135)</f>
        <v>0</v>
      </c>
      <c r="MB135" s="153" t="n">
        <f aca="false">MB88*0.7</f>
        <v>0</v>
      </c>
      <c r="MC135" s="153" t="n">
        <f aca="false">MC88*0.7</f>
        <v>0</v>
      </c>
      <c r="MD135" s="153" t="n">
        <f aca="false">MD88*0.7</f>
        <v>0</v>
      </c>
      <c r="ME135" s="153" t="n">
        <f aca="false">ME88*0.7</f>
        <v>0</v>
      </c>
      <c r="MF135" s="153" t="n">
        <f aca="false">MF88*0.7</f>
        <v>0</v>
      </c>
      <c r="MG135" s="153" t="n">
        <f aca="false">MG88*0.7</f>
        <v>0</v>
      </c>
      <c r="MH135" s="153" t="n">
        <f aca="false">MH88*0.7</f>
        <v>0</v>
      </c>
      <c r="MI135" s="153" t="n">
        <f aca="false">MI88*0.7</f>
        <v>0</v>
      </c>
      <c r="MJ135" s="153" t="n">
        <f aca="false">MJ88*0.7</f>
        <v>0</v>
      </c>
      <c r="MK135" s="153" t="n">
        <f aca="false">MK88*0.7</f>
        <v>0</v>
      </c>
      <c r="ML135" s="153" t="n">
        <f aca="false">ML88*0.7</f>
        <v>0</v>
      </c>
      <c r="MM135" s="153" t="n">
        <f aca="false">MM88*0.7</f>
        <v>0</v>
      </c>
      <c r="MO135" s="153" t="s">
        <v>126</v>
      </c>
      <c r="MP135" s="153" t="s">
        <v>140</v>
      </c>
      <c r="MQ135" s="153" t="n">
        <f aca="false">SUM(MR135:NC135)</f>
        <v>0</v>
      </c>
      <c r="MR135" s="153" t="n">
        <f aca="false">MR88*0.7</f>
        <v>0</v>
      </c>
      <c r="MS135" s="153" t="n">
        <f aca="false">MS88*0.7</f>
        <v>0</v>
      </c>
      <c r="MT135" s="153" t="n">
        <f aca="false">MT88*0.7</f>
        <v>0</v>
      </c>
      <c r="MU135" s="153" t="n">
        <f aca="false">MU88*0.7</f>
        <v>0</v>
      </c>
      <c r="MV135" s="153" t="n">
        <f aca="false">MV88*0.7</f>
        <v>0</v>
      </c>
      <c r="MW135" s="153" t="n">
        <f aca="false">MW88*0.7</f>
        <v>0</v>
      </c>
      <c r="MX135" s="153" t="n">
        <f aca="false">MX88*0.7</f>
        <v>0</v>
      </c>
      <c r="MY135" s="153" t="n">
        <f aca="false">MY88*0.7</f>
        <v>0</v>
      </c>
      <c r="MZ135" s="153" t="n">
        <f aca="false">MZ88*0.7</f>
        <v>0</v>
      </c>
      <c r="NA135" s="153" t="n">
        <f aca="false">NA88*0.7</f>
        <v>0</v>
      </c>
      <c r="NB135" s="153" t="n">
        <f aca="false">NB88*0.7</f>
        <v>0</v>
      </c>
      <c r="NC135" s="153" t="n">
        <f aca="false">NC88*0.7</f>
        <v>0</v>
      </c>
      <c r="NE135" s="153" t="s">
        <v>126</v>
      </c>
      <c r="NF135" s="153" t="s">
        <v>140</v>
      </c>
      <c r="NG135" s="153" t="n">
        <f aca="false">SUM(NH135:NS135)</f>
        <v>0</v>
      </c>
      <c r="NH135" s="153" t="n">
        <f aca="false">NH88*0.7</f>
        <v>0</v>
      </c>
      <c r="NI135" s="153" t="n">
        <f aca="false">NI88*0.7</f>
        <v>0</v>
      </c>
      <c r="NJ135" s="153" t="n">
        <f aca="false">NJ88*0.7</f>
        <v>0</v>
      </c>
      <c r="NK135" s="153" t="n">
        <f aca="false">NK88*0.7</f>
        <v>0</v>
      </c>
      <c r="NL135" s="153" t="n">
        <f aca="false">NL88*0.7</f>
        <v>0</v>
      </c>
      <c r="NM135" s="153" t="n">
        <f aca="false">NM88*0.7</f>
        <v>0</v>
      </c>
      <c r="NN135" s="153" t="n">
        <f aca="false">NN88*0.7</f>
        <v>0</v>
      </c>
      <c r="NO135" s="153" t="n">
        <f aca="false">NO88*0.7</f>
        <v>0</v>
      </c>
      <c r="NP135" s="153" t="n">
        <f aca="false">NP88*0.7</f>
        <v>0</v>
      </c>
      <c r="NQ135" s="153" t="n">
        <f aca="false">NQ88*0.7</f>
        <v>0</v>
      </c>
      <c r="NR135" s="153" t="n">
        <f aca="false">NR88*0.7</f>
        <v>0</v>
      </c>
      <c r="NS135" s="153" t="n">
        <f aca="false">NS88*0.7</f>
        <v>0</v>
      </c>
      <c r="NU135" s="153" t="s">
        <v>126</v>
      </c>
      <c r="NV135" s="153" t="s">
        <v>140</v>
      </c>
      <c r="NW135" s="153" t="n">
        <f aca="false">SUM(NX135:OI135)</f>
        <v>0</v>
      </c>
      <c r="NX135" s="153" t="n">
        <f aca="false">NX88*0.7</f>
        <v>0</v>
      </c>
      <c r="NY135" s="153" t="n">
        <f aca="false">NY88*0.7</f>
        <v>0</v>
      </c>
      <c r="NZ135" s="153" t="n">
        <f aca="false">NZ88*0.7</f>
        <v>0</v>
      </c>
      <c r="OA135" s="153" t="n">
        <f aca="false">OA88*0.7</f>
        <v>0</v>
      </c>
      <c r="OB135" s="153" t="n">
        <f aca="false">OB88*0.7</f>
        <v>0</v>
      </c>
      <c r="OC135" s="153" t="n">
        <f aca="false">OC88*0.7</f>
        <v>0</v>
      </c>
      <c r="OD135" s="153" t="n">
        <f aca="false">OD88*0.7</f>
        <v>0</v>
      </c>
      <c r="OE135" s="153" t="n">
        <f aca="false">OE88*0.7</f>
        <v>0</v>
      </c>
      <c r="OF135" s="153" t="n">
        <f aca="false">OF88*0.7</f>
        <v>0</v>
      </c>
      <c r="OG135" s="153" t="n">
        <f aca="false">OG88*0.7</f>
        <v>0</v>
      </c>
      <c r="OH135" s="153" t="n">
        <f aca="false">OH88*0.7</f>
        <v>0</v>
      </c>
      <c r="OI135" s="153" t="n">
        <f aca="false">OI88*0.7</f>
        <v>0</v>
      </c>
      <c r="OK135" s="153" t="s">
        <v>126</v>
      </c>
      <c r="OL135" s="153" t="s">
        <v>140</v>
      </c>
      <c r="OM135" s="153" t="n">
        <f aca="false">SUM(ON135:OY135)</f>
        <v>0</v>
      </c>
      <c r="ON135" s="153" t="n">
        <f aca="false">ON88*0.7</f>
        <v>0</v>
      </c>
      <c r="OO135" s="153" t="n">
        <f aca="false">OO88*0.7</f>
        <v>0</v>
      </c>
      <c r="OP135" s="153" t="n">
        <f aca="false">OP88*0.7</f>
        <v>0</v>
      </c>
      <c r="OQ135" s="153" t="n">
        <f aca="false">OQ88*0.7</f>
        <v>0</v>
      </c>
      <c r="OR135" s="153" t="n">
        <f aca="false">OR88*0.7</f>
        <v>0</v>
      </c>
      <c r="OS135" s="153" t="n">
        <f aca="false">OS88*0.7</f>
        <v>0</v>
      </c>
      <c r="OT135" s="153" t="n">
        <f aca="false">OT88*0.7</f>
        <v>0</v>
      </c>
      <c r="OU135" s="153" t="n">
        <f aca="false">OU88*0.7</f>
        <v>0</v>
      </c>
      <c r="OV135" s="153" t="n">
        <f aca="false">OV88*0.7</f>
        <v>0</v>
      </c>
      <c r="OW135" s="153" t="n">
        <f aca="false">OW88*0.7</f>
        <v>0</v>
      </c>
      <c r="OX135" s="153" t="n">
        <f aca="false">OX88*0.7</f>
        <v>0</v>
      </c>
      <c r="OY135" s="153" t="n">
        <f aca="false">OY88*0.7</f>
        <v>0</v>
      </c>
      <c r="PA135" s="153" t="s">
        <v>126</v>
      </c>
      <c r="PB135" s="153" t="s">
        <v>140</v>
      </c>
      <c r="PC135" s="153" t="n">
        <f aca="false">SUM(PD135:PO135)</f>
        <v>0</v>
      </c>
      <c r="PD135" s="153" t="n">
        <f aca="false">PD88*0.7</f>
        <v>0</v>
      </c>
      <c r="PE135" s="153" t="n">
        <f aca="false">PE88*0.7</f>
        <v>0</v>
      </c>
      <c r="PF135" s="153" t="n">
        <f aca="false">PF88*0.7</f>
        <v>0</v>
      </c>
      <c r="PG135" s="153" t="n">
        <f aca="false">PG88*0.7</f>
        <v>0</v>
      </c>
      <c r="PH135" s="153" t="n">
        <f aca="false">PH88*0.7</f>
        <v>0</v>
      </c>
      <c r="PI135" s="153" t="n">
        <f aca="false">PI88*0.7</f>
        <v>0</v>
      </c>
      <c r="PJ135" s="153" t="n">
        <f aca="false">PJ88*0.7</f>
        <v>0</v>
      </c>
      <c r="PK135" s="153" t="n">
        <f aca="false">PK88*0.7</f>
        <v>0</v>
      </c>
      <c r="PL135" s="153" t="n">
        <f aca="false">PL88*0.7</f>
        <v>0</v>
      </c>
      <c r="PM135" s="153" t="n">
        <f aca="false">PM88*0.7</f>
        <v>0</v>
      </c>
      <c r="PN135" s="153" t="n">
        <f aca="false">PN88*0.7</f>
        <v>0</v>
      </c>
      <c r="PO135" s="153" t="n">
        <f aca="false">PO88*0.7</f>
        <v>0</v>
      </c>
      <c r="PQ135" s="153" t="s">
        <v>126</v>
      </c>
      <c r="PR135" s="153" t="s">
        <v>140</v>
      </c>
      <c r="PS135" s="153" t="n">
        <f aca="false">SUM(PT135:QE135)</f>
        <v>0</v>
      </c>
      <c r="PT135" s="153" t="n">
        <f aca="false">PT88*0.7</f>
        <v>0</v>
      </c>
      <c r="PU135" s="153" t="n">
        <f aca="false">PU88*0.7</f>
        <v>0</v>
      </c>
      <c r="PV135" s="153" t="n">
        <f aca="false">PV88*0.7</f>
        <v>0</v>
      </c>
      <c r="PW135" s="153" t="n">
        <f aca="false">PW88*0.7</f>
        <v>0</v>
      </c>
      <c r="PX135" s="153" t="n">
        <f aca="false">PX88*0.7</f>
        <v>0</v>
      </c>
      <c r="PY135" s="153" t="n">
        <f aca="false">PY88*0.7</f>
        <v>0</v>
      </c>
      <c r="PZ135" s="153" t="n">
        <f aca="false">PZ88*0.7</f>
        <v>0</v>
      </c>
      <c r="QA135" s="153" t="n">
        <f aca="false">QA88*0.7</f>
        <v>0</v>
      </c>
      <c r="QB135" s="153" t="n">
        <f aca="false">QB88*0.7</f>
        <v>0</v>
      </c>
      <c r="QC135" s="153" t="n">
        <f aca="false">QC88*0.7</f>
        <v>0</v>
      </c>
      <c r="QD135" s="153" t="n">
        <f aca="false">QD88*0.7</f>
        <v>0</v>
      </c>
      <c r="QE135" s="153" t="n">
        <f aca="false">QE88*0.7</f>
        <v>0</v>
      </c>
      <c r="QG135" s="153" t="s">
        <v>126</v>
      </c>
      <c r="QH135" s="153" t="s">
        <v>140</v>
      </c>
      <c r="QI135" s="153" t="n">
        <f aca="false">SUM(QJ135:QU135)</f>
        <v>0</v>
      </c>
      <c r="QJ135" s="153" t="n">
        <f aca="false">QJ88*0.7</f>
        <v>0</v>
      </c>
      <c r="QK135" s="153" t="n">
        <f aca="false">QK88*0.7</f>
        <v>0</v>
      </c>
      <c r="QL135" s="153" t="n">
        <f aca="false">QL88*0.7</f>
        <v>0</v>
      </c>
      <c r="QM135" s="153" t="n">
        <f aca="false">QM88*0.7</f>
        <v>0</v>
      </c>
      <c r="QN135" s="153" t="n">
        <f aca="false">QN88*0.7</f>
        <v>0</v>
      </c>
      <c r="QO135" s="153" t="n">
        <f aca="false">QO88*0.7</f>
        <v>0</v>
      </c>
      <c r="QP135" s="153" t="n">
        <f aca="false">QP88*0.7</f>
        <v>0</v>
      </c>
      <c r="QQ135" s="153" t="n">
        <f aca="false">QQ88*0.7</f>
        <v>0</v>
      </c>
      <c r="QR135" s="153" t="n">
        <f aca="false">QR88*0.7</f>
        <v>0</v>
      </c>
      <c r="QS135" s="153" t="n">
        <f aca="false">QS88*0.7</f>
        <v>0</v>
      </c>
      <c r="QT135" s="153" t="n">
        <f aca="false">QT88*0.7</f>
        <v>0</v>
      </c>
      <c r="QU135" s="153" t="n">
        <f aca="false">QU88*0.7</f>
        <v>0</v>
      </c>
      <c r="QW135" s="153" t="s">
        <v>126</v>
      </c>
      <c r="QX135" s="153" t="s">
        <v>140</v>
      </c>
      <c r="QY135" s="153" t="n">
        <f aca="false">SUM(QZ135:RK135)</f>
        <v>0</v>
      </c>
      <c r="QZ135" s="153" t="n">
        <f aca="false">QZ88*0.7</f>
        <v>0</v>
      </c>
      <c r="RA135" s="153" t="n">
        <f aca="false">RA88*0.7</f>
        <v>0</v>
      </c>
      <c r="RB135" s="153" t="n">
        <f aca="false">RB88*0.7</f>
        <v>0</v>
      </c>
      <c r="RC135" s="153" t="n">
        <f aca="false">RC88*0.7</f>
        <v>0</v>
      </c>
      <c r="RD135" s="153" t="n">
        <f aca="false">RD88*0.7</f>
        <v>0</v>
      </c>
      <c r="RE135" s="153" t="n">
        <f aca="false">RE88*0.7</f>
        <v>0</v>
      </c>
      <c r="RF135" s="153" t="n">
        <f aca="false">RF88*0.7</f>
        <v>0</v>
      </c>
      <c r="RG135" s="153" t="n">
        <f aca="false">RG88*0.7</f>
        <v>0</v>
      </c>
      <c r="RH135" s="153" t="n">
        <f aca="false">RH88*0.7</f>
        <v>0</v>
      </c>
      <c r="RI135" s="153" t="n">
        <f aca="false">RI88*0.7</f>
        <v>0</v>
      </c>
      <c r="RJ135" s="153" t="n">
        <f aca="false">RJ88*0.7</f>
        <v>0</v>
      </c>
      <c r="RK135" s="153" t="n">
        <f aca="false">RK88*0.7</f>
        <v>0</v>
      </c>
      <c r="RM135" s="153" t="s">
        <v>126</v>
      </c>
      <c r="RN135" s="153" t="s">
        <v>140</v>
      </c>
      <c r="RO135" s="153" t="n">
        <f aca="false">SUM(RP135:SA135)</f>
        <v>0</v>
      </c>
      <c r="RP135" s="153" t="n">
        <f aca="false">RP88*0.7</f>
        <v>0</v>
      </c>
      <c r="RQ135" s="153" t="n">
        <f aca="false">RQ88*0.7</f>
        <v>0</v>
      </c>
      <c r="RR135" s="153" t="n">
        <f aca="false">RR88*0.7</f>
        <v>0</v>
      </c>
      <c r="RS135" s="153" t="n">
        <f aca="false">RS88*0.7</f>
        <v>0</v>
      </c>
      <c r="RT135" s="153" t="n">
        <f aca="false">RT88*0.7</f>
        <v>0</v>
      </c>
      <c r="RU135" s="153" t="n">
        <f aca="false">RU88*0.7</f>
        <v>0</v>
      </c>
      <c r="RV135" s="153" t="n">
        <f aca="false">RV88*0.7</f>
        <v>0</v>
      </c>
      <c r="RW135" s="153" t="n">
        <f aca="false">RW88*0.7</f>
        <v>0</v>
      </c>
      <c r="RX135" s="153" t="n">
        <f aca="false">RX88*0.7</f>
        <v>0</v>
      </c>
      <c r="RY135" s="153" t="n">
        <f aca="false">RY88*0.7</f>
        <v>0</v>
      </c>
      <c r="RZ135" s="153" t="n">
        <f aca="false">RZ88*0.7</f>
        <v>0</v>
      </c>
      <c r="SA135" s="153" t="n">
        <f aca="false">SA88*0.7</f>
        <v>0</v>
      </c>
      <c r="SC135" s="153" t="s">
        <v>126</v>
      </c>
      <c r="SD135" s="153" t="s">
        <v>140</v>
      </c>
      <c r="SE135" s="153" t="n">
        <f aca="false">SUM(SF135:SQ135)</f>
        <v>0</v>
      </c>
      <c r="SF135" s="153" t="n">
        <f aca="false">SF88*0.7</f>
        <v>0</v>
      </c>
      <c r="SG135" s="153" t="n">
        <f aca="false">SG88*0.7</f>
        <v>0</v>
      </c>
      <c r="SH135" s="153" t="n">
        <f aca="false">SH88*0.7</f>
        <v>0</v>
      </c>
      <c r="SI135" s="153" t="n">
        <f aca="false">SI88*0.7</f>
        <v>0</v>
      </c>
      <c r="SJ135" s="153" t="n">
        <f aca="false">SJ88*0.7</f>
        <v>0</v>
      </c>
      <c r="SK135" s="153" t="n">
        <f aca="false">SK88*0.7</f>
        <v>0</v>
      </c>
      <c r="SL135" s="153" t="n">
        <f aca="false">SL88*0.7</f>
        <v>0</v>
      </c>
      <c r="SM135" s="153" t="n">
        <f aca="false">SM88*0.7</f>
        <v>0</v>
      </c>
      <c r="SN135" s="153" t="n">
        <f aca="false">SN88*0.7</f>
        <v>0</v>
      </c>
      <c r="SO135" s="153" t="n">
        <f aca="false">SO88*0.7</f>
        <v>0</v>
      </c>
      <c r="SP135" s="153" t="n">
        <f aca="false">SP88*0.7</f>
        <v>0</v>
      </c>
      <c r="SQ135" s="153" t="n">
        <f aca="false">SQ88*0.7</f>
        <v>0</v>
      </c>
      <c r="SS135" s="153" t="s">
        <v>126</v>
      </c>
      <c r="ST135" s="153" t="s">
        <v>140</v>
      </c>
      <c r="SU135" s="153" t="n">
        <f aca="false">SUM(SV135:TG135)</f>
        <v>0</v>
      </c>
      <c r="SV135" s="153" t="n">
        <f aca="false">SV88*0.7</f>
        <v>0</v>
      </c>
      <c r="SW135" s="153" t="n">
        <f aca="false">SW88*0.7</f>
        <v>0</v>
      </c>
      <c r="SX135" s="153" t="n">
        <f aca="false">SX88*0.7</f>
        <v>0</v>
      </c>
      <c r="SY135" s="153" t="n">
        <f aca="false">SY88*0.7</f>
        <v>0</v>
      </c>
      <c r="SZ135" s="153" t="n">
        <f aca="false">SZ88*0.7</f>
        <v>0</v>
      </c>
      <c r="TA135" s="153" t="n">
        <f aca="false">TA88*0.7</f>
        <v>0</v>
      </c>
      <c r="TB135" s="153" t="n">
        <f aca="false">TB88*0.7</f>
        <v>0</v>
      </c>
      <c r="TC135" s="153" t="n">
        <f aca="false">TC88*0.7</f>
        <v>0</v>
      </c>
      <c r="TD135" s="153" t="n">
        <f aca="false">TD88*0.7</f>
        <v>0</v>
      </c>
      <c r="TE135" s="153" t="n">
        <f aca="false">TE88*0.7</f>
        <v>0</v>
      </c>
      <c r="TF135" s="153" t="n">
        <f aca="false">TF88*0.7</f>
        <v>0</v>
      </c>
      <c r="TG135" s="153" t="n">
        <f aca="false">TG88*0.7</f>
        <v>0</v>
      </c>
      <c r="TI135" s="153" t="s">
        <v>126</v>
      </c>
      <c r="TJ135" s="153" t="s">
        <v>140</v>
      </c>
      <c r="TK135" s="153" t="n">
        <f aca="false">SUM(TL135:TW135)</f>
        <v>0</v>
      </c>
      <c r="TL135" s="153" t="n">
        <f aca="false">TL88*0.7</f>
        <v>0</v>
      </c>
      <c r="TM135" s="153" t="n">
        <f aca="false">TM88*0.7</f>
        <v>0</v>
      </c>
      <c r="TN135" s="153" t="n">
        <f aca="false">TN88*0.7</f>
        <v>0</v>
      </c>
      <c r="TO135" s="153" t="n">
        <f aca="false">TO88*0.7</f>
        <v>0</v>
      </c>
      <c r="TP135" s="153" t="n">
        <f aca="false">TP88*0.7</f>
        <v>0</v>
      </c>
      <c r="TQ135" s="153" t="n">
        <f aca="false">TQ88*0.7</f>
        <v>0</v>
      </c>
      <c r="TR135" s="153" t="n">
        <f aca="false">TR88*0.7</f>
        <v>0</v>
      </c>
      <c r="TS135" s="153" t="n">
        <f aca="false">TS88*0.7</f>
        <v>0</v>
      </c>
      <c r="TT135" s="153" t="n">
        <f aca="false">TT88*0.7</f>
        <v>0</v>
      </c>
      <c r="TU135" s="153" t="n">
        <f aca="false">TU88*0.7</f>
        <v>0</v>
      </c>
      <c r="TV135" s="153" t="n">
        <f aca="false">TV88*0.7</f>
        <v>0</v>
      </c>
      <c r="TW135" s="153" t="n">
        <f aca="false">TW88*0.7</f>
        <v>0</v>
      </c>
      <c r="TY135" s="153" t="s">
        <v>126</v>
      </c>
      <c r="TZ135" s="153" t="s">
        <v>140</v>
      </c>
      <c r="UA135" s="153" t="n">
        <f aca="false">SUM(UB135:UM135)</f>
        <v>0</v>
      </c>
      <c r="UB135" s="153" t="n">
        <f aca="false">UB88*0.7</f>
        <v>0</v>
      </c>
      <c r="UC135" s="153" t="n">
        <f aca="false">UC88*0.7</f>
        <v>0</v>
      </c>
      <c r="UD135" s="153" t="n">
        <f aca="false">UD88*0.7</f>
        <v>0</v>
      </c>
      <c r="UE135" s="153" t="n">
        <f aca="false">UE88*0.7</f>
        <v>0</v>
      </c>
      <c r="UF135" s="153" t="n">
        <f aca="false">UF88*0.7</f>
        <v>0</v>
      </c>
      <c r="UG135" s="153" t="n">
        <f aca="false">UG88*0.7</f>
        <v>0</v>
      </c>
      <c r="UH135" s="153" t="n">
        <f aca="false">UH88*0.7</f>
        <v>0</v>
      </c>
      <c r="UI135" s="153" t="n">
        <f aca="false">UI88*0.7</f>
        <v>0</v>
      </c>
      <c r="UJ135" s="153" t="n">
        <f aca="false">UJ88*0.7</f>
        <v>0</v>
      </c>
      <c r="UK135" s="153" t="n">
        <f aca="false">UK88*0.7</f>
        <v>0</v>
      </c>
      <c r="UL135" s="153" t="n">
        <f aca="false">UL88*0.7</f>
        <v>0</v>
      </c>
      <c r="UM135" s="153" t="n">
        <f aca="false">UM88*0.7</f>
        <v>0</v>
      </c>
      <c r="UO135" s="153" t="s">
        <v>126</v>
      </c>
      <c r="UP135" s="153" t="s">
        <v>140</v>
      </c>
      <c r="UQ135" s="153" t="n">
        <f aca="false">SUM(UR135:VC135)</f>
        <v>0</v>
      </c>
      <c r="UR135" s="153" t="n">
        <f aca="false">UR88*0.7</f>
        <v>0</v>
      </c>
      <c r="US135" s="153" t="n">
        <f aca="false">US88*0.7</f>
        <v>0</v>
      </c>
      <c r="UT135" s="153" t="n">
        <f aca="false">UT88*0.7</f>
        <v>0</v>
      </c>
      <c r="UU135" s="153" t="n">
        <f aca="false">UU88*0.7</f>
        <v>0</v>
      </c>
      <c r="UV135" s="153" t="n">
        <f aca="false">UV88*0.7</f>
        <v>0</v>
      </c>
      <c r="UW135" s="153" t="n">
        <f aca="false">UW88*0.7</f>
        <v>0</v>
      </c>
      <c r="UX135" s="153" t="n">
        <f aca="false">UX88*0.7</f>
        <v>0</v>
      </c>
      <c r="UY135" s="153" t="n">
        <f aca="false">UY88*0.7</f>
        <v>0</v>
      </c>
      <c r="UZ135" s="153" t="n">
        <f aca="false">UZ88*0.7</f>
        <v>0</v>
      </c>
      <c r="VA135" s="153" t="n">
        <f aca="false">VA88*0.7</f>
        <v>0</v>
      </c>
      <c r="VB135" s="153" t="n">
        <f aca="false">VB88*0.7</f>
        <v>0</v>
      </c>
      <c r="VC135" s="153" t="n">
        <f aca="false">VC88*0.7</f>
        <v>0</v>
      </c>
      <c r="VE135" s="153" t="s">
        <v>126</v>
      </c>
      <c r="VF135" s="153" t="s">
        <v>140</v>
      </c>
      <c r="VG135" s="153" t="n">
        <f aca="false">SUM(VH135:VS135)</f>
        <v>0</v>
      </c>
      <c r="VH135" s="153" t="n">
        <f aca="false">VH88*0.7</f>
        <v>0</v>
      </c>
      <c r="VI135" s="153" t="n">
        <f aca="false">VI88*0.7</f>
        <v>0</v>
      </c>
      <c r="VJ135" s="153" t="n">
        <f aca="false">VJ88*0.7</f>
        <v>0</v>
      </c>
      <c r="VK135" s="153" t="n">
        <f aca="false">VK88*0.7</f>
        <v>0</v>
      </c>
      <c r="VL135" s="153" t="n">
        <f aca="false">VL88*0.7</f>
        <v>0</v>
      </c>
      <c r="VM135" s="153" t="n">
        <f aca="false">VM88*0.7</f>
        <v>0</v>
      </c>
      <c r="VN135" s="153" t="n">
        <f aca="false">VN88*0.7</f>
        <v>0</v>
      </c>
      <c r="VO135" s="153" t="n">
        <f aca="false">VO88*0.7</f>
        <v>0</v>
      </c>
      <c r="VP135" s="153" t="n">
        <f aca="false">VP88*0.7</f>
        <v>0</v>
      </c>
      <c r="VQ135" s="153" t="n">
        <f aca="false">VQ88*0.7</f>
        <v>0</v>
      </c>
      <c r="VR135" s="153" t="n">
        <f aca="false">VR88*0.7</f>
        <v>0</v>
      </c>
      <c r="VS135" s="153" t="n">
        <f aca="false">VS88*0.7</f>
        <v>0</v>
      </c>
      <c r="VU135" s="153" t="s">
        <v>126</v>
      </c>
      <c r="VV135" s="153" t="s">
        <v>140</v>
      </c>
      <c r="VW135" s="153" t="n">
        <f aca="false">SUM(VX135:WI135)</f>
        <v>0</v>
      </c>
      <c r="VX135" s="153" t="n">
        <f aca="false">VX88*0.7</f>
        <v>0</v>
      </c>
      <c r="VY135" s="153" t="n">
        <f aca="false">VY88*0.7</f>
        <v>0</v>
      </c>
      <c r="VZ135" s="153" t="n">
        <f aca="false">VZ88*0.7</f>
        <v>0</v>
      </c>
      <c r="WA135" s="153" t="n">
        <f aca="false">WA88*0.7</f>
        <v>0</v>
      </c>
      <c r="WB135" s="153" t="n">
        <f aca="false">WB88*0.7</f>
        <v>0</v>
      </c>
      <c r="WC135" s="153" t="n">
        <f aca="false">WC88*0.7</f>
        <v>0</v>
      </c>
      <c r="WD135" s="153" t="n">
        <f aca="false">WD88*0.7</f>
        <v>0</v>
      </c>
      <c r="WE135" s="153" t="n">
        <f aca="false">WE88*0.7</f>
        <v>0</v>
      </c>
      <c r="WF135" s="153" t="n">
        <f aca="false">WF88*0.7</f>
        <v>0</v>
      </c>
      <c r="WG135" s="153" t="n">
        <f aca="false">WG88*0.7</f>
        <v>0</v>
      </c>
      <c r="WH135" s="153" t="n">
        <f aca="false">WH88*0.7</f>
        <v>0</v>
      </c>
      <c r="WI135" s="153" t="n">
        <f aca="false">WI88*0.7</f>
        <v>0</v>
      </c>
      <c r="WK135" s="153" t="s">
        <v>126</v>
      </c>
      <c r="WL135" s="153" t="s">
        <v>140</v>
      </c>
      <c r="WM135" s="153" t="n">
        <f aca="false">SUM(WN135:WY135)</f>
        <v>0</v>
      </c>
      <c r="WN135" s="153" t="n">
        <f aca="false">WN88*0.7</f>
        <v>0</v>
      </c>
      <c r="WO135" s="153" t="n">
        <f aca="false">WO88*0.7</f>
        <v>0</v>
      </c>
      <c r="WP135" s="153" t="n">
        <f aca="false">WP88*0.7</f>
        <v>0</v>
      </c>
      <c r="WQ135" s="153" t="n">
        <f aca="false">WQ88*0.7</f>
        <v>0</v>
      </c>
      <c r="WR135" s="153" t="n">
        <f aca="false">WR88*0.7</f>
        <v>0</v>
      </c>
      <c r="WS135" s="153" t="n">
        <f aca="false">WS88*0.7</f>
        <v>0</v>
      </c>
      <c r="WT135" s="153" t="n">
        <f aca="false">WT88*0.7</f>
        <v>0</v>
      </c>
      <c r="WU135" s="153" t="n">
        <f aca="false">WU88*0.7</f>
        <v>0</v>
      </c>
      <c r="WV135" s="153" t="n">
        <f aca="false">WV88*0.7</f>
        <v>0</v>
      </c>
      <c r="WW135" s="153" t="n">
        <f aca="false">WW88*0.7</f>
        <v>0</v>
      </c>
      <c r="WX135" s="153" t="n">
        <f aca="false">WX88*0.7</f>
        <v>0</v>
      </c>
      <c r="WY135" s="153" t="n">
        <f aca="false">WY88*0.7</f>
        <v>0</v>
      </c>
      <c r="XA135" s="153" t="s">
        <v>126</v>
      </c>
      <c r="XB135" s="153" t="s">
        <v>140</v>
      </c>
      <c r="XC135" s="153" t="n">
        <f aca="false">SUM(XD135:XO135)</f>
        <v>0</v>
      </c>
      <c r="XD135" s="153" t="n">
        <f aca="false">XD88*0.7</f>
        <v>0</v>
      </c>
      <c r="XE135" s="153" t="n">
        <f aca="false">XE88*0.7</f>
        <v>0</v>
      </c>
      <c r="XF135" s="153" t="n">
        <f aca="false">XF88*0.7</f>
        <v>0</v>
      </c>
      <c r="XG135" s="153" t="n">
        <f aca="false">XG88*0.7</f>
        <v>0</v>
      </c>
      <c r="XH135" s="153" t="n">
        <f aca="false">XH88*0.7</f>
        <v>0</v>
      </c>
      <c r="XI135" s="153" t="n">
        <f aca="false">XI88*0.7</f>
        <v>0</v>
      </c>
      <c r="XJ135" s="153" t="n">
        <f aca="false">XJ88*0.7</f>
        <v>0</v>
      </c>
      <c r="XK135" s="153" t="n">
        <f aca="false">XK88*0.7</f>
        <v>0</v>
      </c>
      <c r="XL135" s="153" t="n">
        <f aca="false">XL88*0.7</f>
        <v>0</v>
      </c>
      <c r="XM135" s="153" t="n">
        <f aca="false">XM88*0.7</f>
        <v>0</v>
      </c>
      <c r="XN135" s="153" t="n">
        <f aca="false">XN88*0.7</f>
        <v>0</v>
      </c>
      <c r="XO135" s="153" t="n">
        <f aca="false">XO88*0.7</f>
        <v>0</v>
      </c>
      <c r="XQ135" s="153" t="s">
        <v>126</v>
      </c>
      <c r="XR135" s="153" t="s">
        <v>140</v>
      </c>
      <c r="XS135" s="153" t="n">
        <f aca="false">SUM(XT135:YE135)</f>
        <v>0</v>
      </c>
      <c r="XT135" s="153" t="n">
        <f aca="false">XT88*0.7</f>
        <v>0</v>
      </c>
      <c r="XU135" s="153" t="n">
        <f aca="false">XU88*0.7</f>
        <v>0</v>
      </c>
      <c r="XV135" s="153" t="n">
        <f aca="false">XV88*0.7</f>
        <v>0</v>
      </c>
      <c r="XW135" s="153" t="n">
        <f aca="false">XW88*0.7</f>
        <v>0</v>
      </c>
      <c r="XX135" s="153" t="n">
        <f aca="false">XX88*0.7</f>
        <v>0</v>
      </c>
      <c r="XY135" s="153" t="n">
        <f aca="false">XY88*0.7</f>
        <v>0</v>
      </c>
      <c r="XZ135" s="153" t="n">
        <f aca="false">XZ88*0.7</f>
        <v>0</v>
      </c>
      <c r="YA135" s="153" t="n">
        <f aca="false">YA88*0.7</f>
        <v>0</v>
      </c>
      <c r="YB135" s="153" t="n">
        <f aca="false">YB88*0.7</f>
        <v>0</v>
      </c>
      <c r="YC135" s="153" t="n">
        <f aca="false">YC88*0.7</f>
        <v>0</v>
      </c>
      <c r="YD135" s="153" t="n">
        <f aca="false">YD88*0.7</f>
        <v>0</v>
      </c>
      <c r="YE135" s="153" t="n">
        <f aca="false">YE88*0.7</f>
        <v>0</v>
      </c>
      <c r="YG135" s="153" t="s">
        <v>126</v>
      </c>
      <c r="YH135" s="153" t="s">
        <v>140</v>
      </c>
      <c r="YI135" s="153" t="n">
        <f aca="false">SUM(YJ135:YU135)</f>
        <v>0</v>
      </c>
      <c r="YJ135" s="153" t="n">
        <f aca="false">YJ88*0.7</f>
        <v>0</v>
      </c>
      <c r="YK135" s="153" t="n">
        <f aca="false">YK88*0.7</f>
        <v>0</v>
      </c>
      <c r="YL135" s="153" t="n">
        <f aca="false">YL88*0.7</f>
        <v>0</v>
      </c>
      <c r="YM135" s="153" t="n">
        <f aca="false">YM88*0.7</f>
        <v>0</v>
      </c>
      <c r="YN135" s="153" t="n">
        <f aca="false">YN88*0.7</f>
        <v>0</v>
      </c>
      <c r="YO135" s="153" t="n">
        <f aca="false">YO88*0.7</f>
        <v>0</v>
      </c>
      <c r="YP135" s="153" t="n">
        <f aca="false">YP88*0.7</f>
        <v>0</v>
      </c>
      <c r="YQ135" s="153" t="n">
        <f aca="false">YQ88*0.7</f>
        <v>0</v>
      </c>
      <c r="YR135" s="153" t="n">
        <f aca="false">YR88*0.7</f>
        <v>0</v>
      </c>
      <c r="YS135" s="153" t="n">
        <f aca="false">YS88*0.7</f>
        <v>0</v>
      </c>
      <c r="YT135" s="153" t="n">
        <f aca="false">YT88*0.7</f>
        <v>0</v>
      </c>
      <c r="YU135" s="153" t="n">
        <f aca="false">YU88*0.7</f>
        <v>0</v>
      </c>
      <c r="YW135" s="153" t="s">
        <v>126</v>
      </c>
      <c r="YX135" s="153" t="s">
        <v>140</v>
      </c>
      <c r="YY135" s="153" t="n">
        <f aca="false">SUM(YZ135:ZK135)</f>
        <v>0</v>
      </c>
      <c r="YZ135" s="153" t="n">
        <f aca="false">YZ88*0.7</f>
        <v>0</v>
      </c>
      <c r="ZA135" s="153" t="n">
        <f aca="false">ZA88*0.7</f>
        <v>0</v>
      </c>
      <c r="ZB135" s="153" t="n">
        <f aca="false">ZB88*0.7</f>
        <v>0</v>
      </c>
      <c r="ZC135" s="153" t="n">
        <f aca="false">ZC88*0.7</f>
        <v>0</v>
      </c>
      <c r="ZD135" s="153" t="n">
        <f aca="false">ZD88*0.7</f>
        <v>0</v>
      </c>
      <c r="ZE135" s="153" t="n">
        <f aca="false">ZE88*0.7</f>
        <v>0</v>
      </c>
      <c r="ZF135" s="153" t="n">
        <f aca="false">ZF88*0.7</f>
        <v>0</v>
      </c>
      <c r="ZG135" s="153" t="n">
        <f aca="false">ZG88*0.7</f>
        <v>0</v>
      </c>
      <c r="ZH135" s="153" t="n">
        <f aca="false">ZH88*0.7</f>
        <v>0</v>
      </c>
      <c r="ZI135" s="153" t="n">
        <f aca="false">ZI88*0.7</f>
        <v>0</v>
      </c>
      <c r="ZJ135" s="153" t="n">
        <f aca="false">ZJ88*0.7</f>
        <v>0</v>
      </c>
      <c r="ZK135" s="153" t="n">
        <f aca="false">ZK88*0.7</f>
        <v>0</v>
      </c>
      <c r="ZM135" s="153" t="s">
        <v>126</v>
      </c>
      <c r="ZN135" s="153" t="s">
        <v>140</v>
      </c>
      <c r="ZO135" s="153" t="n">
        <f aca="false">SUM(ZP135:AAA135)</f>
        <v>0</v>
      </c>
      <c r="ZP135" s="153" t="n">
        <f aca="false">ZP88*0.7</f>
        <v>0</v>
      </c>
      <c r="ZQ135" s="153" t="n">
        <f aca="false">ZQ88*0.7</f>
        <v>0</v>
      </c>
      <c r="ZR135" s="153" t="n">
        <f aca="false">ZR88*0.7</f>
        <v>0</v>
      </c>
      <c r="ZS135" s="153" t="n">
        <f aca="false">ZS88*0.7</f>
        <v>0</v>
      </c>
      <c r="ZT135" s="153" t="n">
        <f aca="false">ZT88*0.7</f>
        <v>0</v>
      </c>
      <c r="ZU135" s="153" t="n">
        <f aca="false">ZU88*0.7</f>
        <v>0</v>
      </c>
      <c r="ZV135" s="153" t="n">
        <f aca="false">ZV88*0.7</f>
        <v>0</v>
      </c>
      <c r="ZW135" s="153" t="n">
        <f aca="false">ZW88*0.7</f>
        <v>0</v>
      </c>
      <c r="ZX135" s="153" t="n">
        <f aca="false">ZX88*0.7</f>
        <v>0</v>
      </c>
      <c r="ZY135" s="153" t="n">
        <f aca="false">ZY88*0.7</f>
        <v>0</v>
      </c>
      <c r="ZZ135" s="153" t="n">
        <f aca="false">ZZ88*0.7</f>
        <v>0</v>
      </c>
      <c r="AAA135" s="153" t="n">
        <f aca="false">AAA88*0.7</f>
        <v>0</v>
      </c>
      <c r="AAC135" s="153" t="s">
        <v>126</v>
      </c>
      <c r="AAD135" s="153" t="s">
        <v>140</v>
      </c>
      <c r="AAE135" s="153" t="n">
        <f aca="false">SUM(AAF135:AAQ135)</f>
        <v>0</v>
      </c>
      <c r="AAF135" s="153" t="n">
        <f aca="false">AAF88*0.7</f>
        <v>0</v>
      </c>
      <c r="AAG135" s="153" t="n">
        <f aca="false">AAG88*0.7</f>
        <v>0</v>
      </c>
      <c r="AAH135" s="153" t="n">
        <f aca="false">AAH88*0.7</f>
        <v>0</v>
      </c>
      <c r="AAI135" s="153" t="n">
        <f aca="false">AAI88*0.7</f>
        <v>0</v>
      </c>
      <c r="AAJ135" s="153" t="n">
        <f aca="false">AAJ88*0.7</f>
        <v>0</v>
      </c>
      <c r="AAK135" s="153" t="n">
        <f aca="false">AAK88*0.7</f>
        <v>0</v>
      </c>
      <c r="AAL135" s="153" t="n">
        <f aca="false">AAL88*0.7</f>
        <v>0</v>
      </c>
      <c r="AAM135" s="153" t="n">
        <f aca="false">AAM88*0.7</f>
        <v>0</v>
      </c>
      <c r="AAN135" s="153" t="n">
        <f aca="false">AAN88*0.7</f>
        <v>0</v>
      </c>
      <c r="AAO135" s="153" t="n">
        <f aca="false">AAO88*0.7</f>
        <v>0</v>
      </c>
      <c r="AAP135" s="153" t="n">
        <f aca="false">AAP88*0.7</f>
        <v>0</v>
      </c>
      <c r="AAQ135" s="153" t="n">
        <f aca="false">AAQ88*0.7</f>
        <v>0</v>
      </c>
      <c r="AAS135" s="153" t="s">
        <v>126</v>
      </c>
      <c r="AAT135" s="153" t="s">
        <v>140</v>
      </c>
      <c r="AAU135" s="153" t="n">
        <f aca="false">SUM(AAV135:ABG135)</f>
        <v>0</v>
      </c>
      <c r="AAV135" s="153" t="n">
        <f aca="false">AAV88*0.7</f>
        <v>0</v>
      </c>
      <c r="AAW135" s="153" t="n">
        <f aca="false">AAW88*0.7</f>
        <v>0</v>
      </c>
      <c r="AAX135" s="153" t="n">
        <f aca="false">AAX88*0.7</f>
        <v>0</v>
      </c>
      <c r="AAY135" s="153" t="n">
        <f aca="false">AAY88*0.7</f>
        <v>0</v>
      </c>
      <c r="AAZ135" s="153" t="n">
        <f aca="false">AAZ88*0.7</f>
        <v>0</v>
      </c>
      <c r="ABA135" s="153" t="n">
        <f aca="false">ABA88*0.7</f>
        <v>0</v>
      </c>
      <c r="ABB135" s="153" t="n">
        <f aca="false">ABB88*0.7</f>
        <v>0</v>
      </c>
      <c r="ABC135" s="153" t="n">
        <f aca="false">ABC88*0.7</f>
        <v>0</v>
      </c>
      <c r="ABD135" s="153" t="n">
        <f aca="false">ABD88*0.7</f>
        <v>0</v>
      </c>
      <c r="ABE135" s="153" t="n">
        <f aca="false">ABE88*0.7</f>
        <v>0</v>
      </c>
      <c r="ABF135" s="153" t="n">
        <f aca="false">ABF88*0.7</f>
        <v>0</v>
      </c>
      <c r="ABG135" s="153" t="n">
        <f aca="false">ABG88*0.7</f>
        <v>0</v>
      </c>
      <c r="ABI135" s="153" t="s">
        <v>126</v>
      </c>
      <c r="ABJ135" s="153" t="s">
        <v>140</v>
      </c>
      <c r="ABK135" s="153" t="n">
        <f aca="false">SUM(ABL135:ABW135)</f>
        <v>0</v>
      </c>
      <c r="ABL135" s="153" t="n">
        <f aca="false">ABL88*0.7</f>
        <v>0</v>
      </c>
      <c r="ABM135" s="153" t="n">
        <f aca="false">ABM88*0.7</f>
        <v>0</v>
      </c>
      <c r="ABN135" s="153" t="n">
        <f aca="false">ABN88*0.7</f>
        <v>0</v>
      </c>
      <c r="ABO135" s="153" t="n">
        <f aca="false">ABO88*0.7</f>
        <v>0</v>
      </c>
      <c r="ABP135" s="153" t="n">
        <f aca="false">ABP88*0.7</f>
        <v>0</v>
      </c>
      <c r="ABQ135" s="153" t="n">
        <f aca="false">ABQ88*0.7</f>
        <v>0</v>
      </c>
      <c r="ABR135" s="153" t="n">
        <f aca="false">ABR88*0.7</f>
        <v>0</v>
      </c>
      <c r="ABS135" s="153" t="n">
        <f aca="false">ABS88*0.7</f>
        <v>0</v>
      </c>
      <c r="ABT135" s="153" t="n">
        <f aca="false">ABT88*0.7</f>
        <v>0</v>
      </c>
      <c r="ABU135" s="153" t="n">
        <f aca="false">ABU88*0.7</f>
        <v>0</v>
      </c>
      <c r="ABV135" s="153" t="n">
        <f aca="false">ABV88*0.7</f>
        <v>0</v>
      </c>
      <c r="ABW135" s="153" t="n">
        <f aca="false">ABW88*0.7</f>
        <v>0</v>
      </c>
      <c r="ABY135" s="153" t="s">
        <v>126</v>
      </c>
      <c r="ABZ135" s="153" t="s">
        <v>140</v>
      </c>
      <c r="ACA135" s="153" t="n">
        <f aca="false">SUM(ACB135:ACM135)</f>
        <v>0</v>
      </c>
      <c r="ACB135" s="153" t="n">
        <f aca="false">ACB88*0.7</f>
        <v>0</v>
      </c>
      <c r="ACC135" s="153" t="n">
        <f aca="false">ACC88*0.7</f>
        <v>0</v>
      </c>
      <c r="ACD135" s="153" t="n">
        <f aca="false">ACD88*0.7</f>
        <v>0</v>
      </c>
      <c r="ACE135" s="153" t="n">
        <f aca="false">ACE88*0.7</f>
        <v>0</v>
      </c>
      <c r="ACF135" s="153" t="n">
        <f aca="false">ACF88*0.7</f>
        <v>0</v>
      </c>
      <c r="ACG135" s="153" t="n">
        <f aca="false">ACG88*0.7</f>
        <v>0</v>
      </c>
      <c r="ACH135" s="153" t="n">
        <f aca="false">ACH88*0.7</f>
        <v>0</v>
      </c>
      <c r="ACI135" s="153" t="n">
        <f aca="false">ACI88*0.7</f>
        <v>0</v>
      </c>
      <c r="ACJ135" s="153" t="n">
        <f aca="false">ACJ88*0.7</f>
        <v>0</v>
      </c>
      <c r="ACK135" s="153" t="n">
        <f aca="false">ACK88*0.7</f>
        <v>0</v>
      </c>
      <c r="ACL135" s="153" t="n">
        <f aca="false">ACL88*0.7</f>
        <v>0</v>
      </c>
      <c r="ACM135" s="153" t="n">
        <f aca="false">ACM88*0.7</f>
        <v>0</v>
      </c>
      <c r="ACO135" s="153" t="s">
        <v>126</v>
      </c>
      <c r="ACP135" s="153" t="s">
        <v>140</v>
      </c>
      <c r="ACQ135" s="153" t="n">
        <f aca="false">SUM(ACR135:ADC135)</f>
        <v>0</v>
      </c>
      <c r="ACR135" s="153" t="n">
        <f aca="false">ACR88*0.7</f>
        <v>0</v>
      </c>
      <c r="ACS135" s="153" t="n">
        <f aca="false">ACS88*0.7</f>
        <v>0</v>
      </c>
      <c r="ACT135" s="153" t="n">
        <f aca="false">ACT88*0.7</f>
        <v>0</v>
      </c>
      <c r="ACU135" s="153" t="n">
        <f aca="false">ACU88*0.7</f>
        <v>0</v>
      </c>
      <c r="ACV135" s="153" t="n">
        <f aca="false">ACV88*0.7</f>
        <v>0</v>
      </c>
      <c r="ACW135" s="153" t="n">
        <f aca="false">ACW88*0.7</f>
        <v>0</v>
      </c>
      <c r="ACX135" s="153" t="n">
        <f aca="false">ACX88*0.7</f>
        <v>0</v>
      </c>
      <c r="ACY135" s="153" t="n">
        <f aca="false">ACY88*0.7</f>
        <v>0</v>
      </c>
      <c r="ACZ135" s="153" t="n">
        <f aca="false">ACZ88*0.7</f>
        <v>0</v>
      </c>
      <c r="ADA135" s="153" t="n">
        <f aca="false">ADA88*0.7</f>
        <v>0</v>
      </c>
      <c r="ADB135" s="153" t="n">
        <f aca="false">ADB88*0.7</f>
        <v>0</v>
      </c>
      <c r="ADC135" s="153" t="n">
        <f aca="false">ADC88*0.7</f>
        <v>0</v>
      </c>
      <c r="ADE135" s="153" t="s">
        <v>126</v>
      </c>
      <c r="ADF135" s="153" t="s">
        <v>140</v>
      </c>
      <c r="ADG135" s="153" t="n">
        <f aca="false">SUM(ADH135:ADS135)</f>
        <v>0</v>
      </c>
      <c r="ADH135" s="153" t="n">
        <f aca="false">ADH88*0.7</f>
        <v>0</v>
      </c>
      <c r="ADI135" s="153" t="n">
        <f aca="false">ADI88*0.7</f>
        <v>0</v>
      </c>
      <c r="ADJ135" s="153" t="n">
        <f aca="false">ADJ88*0.7</f>
        <v>0</v>
      </c>
      <c r="ADK135" s="153" t="n">
        <f aca="false">ADK88*0.7</f>
        <v>0</v>
      </c>
      <c r="ADL135" s="153" t="n">
        <f aca="false">ADL88*0.7</f>
        <v>0</v>
      </c>
      <c r="ADM135" s="153" t="n">
        <f aca="false">ADM88*0.7</f>
        <v>0</v>
      </c>
      <c r="ADN135" s="153" t="n">
        <f aca="false">ADN88*0.7</f>
        <v>0</v>
      </c>
      <c r="ADO135" s="153" t="n">
        <f aca="false">ADO88*0.7</f>
        <v>0</v>
      </c>
      <c r="ADP135" s="153" t="n">
        <f aca="false">ADP88*0.7</f>
        <v>0</v>
      </c>
      <c r="ADQ135" s="153" t="n">
        <f aca="false">ADQ88*0.7</f>
        <v>0</v>
      </c>
      <c r="ADR135" s="153" t="n">
        <f aca="false">ADR88*0.7</f>
        <v>0</v>
      </c>
      <c r="ADS135" s="153" t="n">
        <f aca="false">ADS88*0.7</f>
        <v>0</v>
      </c>
      <c r="ADU135" s="153" t="s">
        <v>126</v>
      </c>
      <c r="ADV135" s="153" t="s">
        <v>140</v>
      </c>
      <c r="ADW135" s="153" t="n">
        <f aca="false">SUM(ADX135:AEI135)</f>
        <v>0</v>
      </c>
      <c r="ADX135" s="153" t="n">
        <f aca="false">ADX88*0.7</f>
        <v>0</v>
      </c>
      <c r="ADY135" s="153" t="n">
        <f aca="false">ADY88*0.7</f>
        <v>0</v>
      </c>
      <c r="ADZ135" s="153" t="n">
        <f aca="false">ADZ88*0.7</f>
        <v>0</v>
      </c>
      <c r="AEA135" s="153" t="n">
        <f aca="false">AEA88*0.7</f>
        <v>0</v>
      </c>
      <c r="AEB135" s="153" t="n">
        <f aca="false">AEB88*0.7</f>
        <v>0</v>
      </c>
      <c r="AEC135" s="153" t="n">
        <f aca="false">AEC88*0.7</f>
        <v>0</v>
      </c>
      <c r="AED135" s="153" t="n">
        <f aca="false">AED88*0.7</f>
        <v>0</v>
      </c>
      <c r="AEE135" s="153" t="n">
        <f aca="false">AEE88*0.7</f>
        <v>0</v>
      </c>
      <c r="AEF135" s="153" t="n">
        <f aca="false">AEF88*0.7</f>
        <v>0</v>
      </c>
      <c r="AEG135" s="153" t="n">
        <f aca="false">AEG88*0.7</f>
        <v>0</v>
      </c>
      <c r="AEH135" s="153" t="n">
        <f aca="false">AEH88*0.7</f>
        <v>0</v>
      </c>
      <c r="AEI135" s="153" t="n">
        <f aca="false">AEI88*0.7</f>
        <v>0</v>
      </c>
      <c r="AEK135" s="153" t="s">
        <v>126</v>
      </c>
      <c r="AEL135" s="153" t="s">
        <v>140</v>
      </c>
      <c r="AEM135" s="153" t="n">
        <f aca="false">SUM(AEN135:AEY135)</f>
        <v>0</v>
      </c>
      <c r="AEN135" s="153" t="n">
        <f aca="false">AEN88*0.7</f>
        <v>0</v>
      </c>
      <c r="AEO135" s="153" t="n">
        <f aca="false">AEO88*0.7</f>
        <v>0</v>
      </c>
      <c r="AEP135" s="153" t="n">
        <f aca="false">AEP88*0.7</f>
        <v>0</v>
      </c>
      <c r="AEQ135" s="153" t="n">
        <f aca="false">AEQ88*0.7</f>
        <v>0</v>
      </c>
      <c r="AER135" s="153" t="n">
        <f aca="false">AER88*0.7</f>
        <v>0</v>
      </c>
      <c r="AES135" s="153" t="n">
        <f aca="false">AES88*0.7</f>
        <v>0</v>
      </c>
      <c r="AET135" s="153" t="n">
        <f aca="false">AET88*0.7</f>
        <v>0</v>
      </c>
      <c r="AEU135" s="153" t="n">
        <f aca="false">AEU88*0.7</f>
        <v>0</v>
      </c>
      <c r="AEV135" s="153" t="n">
        <f aca="false">AEV88*0.7</f>
        <v>0</v>
      </c>
      <c r="AEW135" s="153" t="n">
        <f aca="false">AEW88*0.7</f>
        <v>0</v>
      </c>
      <c r="AEX135" s="153" t="n">
        <f aca="false">AEX88*0.7</f>
        <v>0</v>
      </c>
      <c r="AEY135" s="153" t="n">
        <f aca="false">AEY88*0.7</f>
        <v>0</v>
      </c>
      <c r="AFA135" s="153" t="s">
        <v>126</v>
      </c>
      <c r="AFB135" s="153" t="s">
        <v>140</v>
      </c>
      <c r="AFC135" s="153" t="n">
        <f aca="false">SUM(AFD135:AFO135)</f>
        <v>0</v>
      </c>
      <c r="AFD135" s="153" t="n">
        <f aca="false">AFD88*0.7</f>
        <v>0</v>
      </c>
      <c r="AFE135" s="153" t="n">
        <f aca="false">AFE88*0.7</f>
        <v>0</v>
      </c>
      <c r="AFF135" s="153" t="n">
        <f aca="false">AFF88*0.7</f>
        <v>0</v>
      </c>
      <c r="AFG135" s="153" t="n">
        <f aca="false">AFG88*0.7</f>
        <v>0</v>
      </c>
      <c r="AFH135" s="153" t="n">
        <f aca="false">AFH88*0.7</f>
        <v>0</v>
      </c>
      <c r="AFI135" s="153" t="n">
        <f aca="false">AFI88*0.7</f>
        <v>0</v>
      </c>
      <c r="AFJ135" s="153" t="n">
        <f aca="false">AFJ88*0.7</f>
        <v>0</v>
      </c>
      <c r="AFK135" s="153" t="n">
        <f aca="false">AFK88*0.7</f>
        <v>0</v>
      </c>
      <c r="AFL135" s="153" t="n">
        <f aca="false">AFL88*0.7</f>
        <v>0</v>
      </c>
      <c r="AFM135" s="153" t="n">
        <f aca="false">AFM88*0.7</f>
        <v>0</v>
      </c>
      <c r="AFN135" s="153" t="n">
        <f aca="false">AFN88*0.7</f>
        <v>0</v>
      </c>
      <c r="AFO135" s="153" t="n">
        <f aca="false">AFO88*0.7</f>
        <v>0</v>
      </c>
      <c r="AFQ135" s="153" t="s">
        <v>126</v>
      </c>
      <c r="AFR135" s="153" t="s">
        <v>140</v>
      </c>
      <c r="AFS135" s="153" t="n">
        <f aca="false">SUM(AFT135:AGE135)</f>
        <v>0</v>
      </c>
      <c r="AFT135" s="153" t="n">
        <f aca="false">AFT88*0.7</f>
        <v>0</v>
      </c>
      <c r="AFU135" s="153" t="n">
        <f aca="false">AFU88*0.7</f>
        <v>0</v>
      </c>
      <c r="AFV135" s="153" t="n">
        <f aca="false">AFV88*0.7</f>
        <v>0</v>
      </c>
      <c r="AFW135" s="153" t="n">
        <f aca="false">AFW88*0.7</f>
        <v>0</v>
      </c>
      <c r="AFX135" s="153" t="n">
        <f aca="false">AFX88*0.7</f>
        <v>0</v>
      </c>
      <c r="AFY135" s="153" t="n">
        <f aca="false">AFY88*0.7</f>
        <v>0</v>
      </c>
      <c r="AFZ135" s="153" t="n">
        <f aca="false">AFZ88*0.7</f>
        <v>0</v>
      </c>
      <c r="AGA135" s="153" t="n">
        <f aca="false">AGA88*0.7</f>
        <v>0</v>
      </c>
      <c r="AGB135" s="153" t="n">
        <f aca="false">AGB88*0.7</f>
        <v>0</v>
      </c>
      <c r="AGC135" s="153" t="n">
        <f aca="false">AGC88*0.7</f>
        <v>0</v>
      </c>
      <c r="AGD135" s="153" t="n">
        <f aca="false">AGD88*0.7</f>
        <v>0</v>
      </c>
      <c r="AGE135" s="153" t="n">
        <f aca="false">AGE88*0.7</f>
        <v>0</v>
      </c>
      <c r="AGG135" s="153" t="s">
        <v>126</v>
      </c>
      <c r="AGH135" s="153" t="s">
        <v>140</v>
      </c>
      <c r="AGI135" s="153" t="n">
        <f aca="false">SUM(AGJ135:AGU135)</f>
        <v>0</v>
      </c>
      <c r="AGJ135" s="153" t="n">
        <f aca="false">AGJ88*0.7</f>
        <v>0</v>
      </c>
      <c r="AGK135" s="153" t="n">
        <f aca="false">AGK88*0.7</f>
        <v>0</v>
      </c>
      <c r="AGL135" s="153" t="n">
        <f aca="false">AGL88*0.7</f>
        <v>0</v>
      </c>
      <c r="AGM135" s="153" t="n">
        <f aca="false">AGM88*0.7</f>
        <v>0</v>
      </c>
      <c r="AGN135" s="153" t="n">
        <f aca="false">AGN88*0.7</f>
        <v>0</v>
      </c>
      <c r="AGO135" s="153" t="n">
        <f aca="false">AGO88*0.7</f>
        <v>0</v>
      </c>
      <c r="AGP135" s="153" t="n">
        <f aca="false">AGP88*0.7</f>
        <v>0</v>
      </c>
      <c r="AGQ135" s="153" t="n">
        <f aca="false">AGQ88*0.7</f>
        <v>0</v>
      </c>
      <c r="AGR135" s="153" t="n">
        <f aca="false">AGR88*0.7</f>
        <v>0</v>
      </c>
      <c r="AGS135" s="153" t="n">
        <f aca="false">AGS88*0.7</f>
        <v>0</v>
      </c>
      <c r="AGT135" s="153" t="n">
        <f aca="false">AGT88*0.7</f>
        <v>0</v>
      </c>
      <c r="AGU135" s="153" t="n">
        <f aca="false">AGU88*0.7</f>
        <v>0</v>
      </c>
      <c r="AGW135" s="153" t="s">
        <v>126</v>
      </c>
      <c r="AGX135" s="153" t="s">
        <v>140</v>
      </c>
      <c r="AGY135" s="153" t="n">
        <f aca="false">SUM(AGZ135:AHK135)</f>
        <v>0</v>
      </c>
      <c r="AGZ135" s="153" t="n">
        <f aca="false">AGZ88*0.7</f>
        <v>0</v>
      </c>
      <c r="AHA135" s="153" t="n">
        <f aca="false">AHA88*0.7</f>
        <v>0</v>
      </c>
      <c r="AHB135" s="153" t="n">
        <f aca="false">AHB88*0.7</f>
        <v>0</v>
      </c>
      <c r="AHC135" s="153" t="n">
        <f aca="false">AHC88*0.7</f>
        <v>0</v>
      </c>
      <c r="AHD135" s="153" t="n">
        <f aca="false">AHD88*0.7</f>
        <v>0</v>
      </c>
      <c r="AHE135" s="153" t="n">
        <f aca="false">AHE88*0.7</f>
        <v>0</v>
      </c>
      <c r="AHF135" s="153" t="n">
        <f aca="false">AHF88*0.7</f>
        <v>0</v>
      </c>
      <c r="AHG135" s="153" t="n">
        <f aca="false">AHG88*0.7</f>
        <v>0</v>
      </c>
      <c r="AHH135" s="153" t="n">
        <f aca="false">AHH88*0.7</f>
        <v>0</v>
      </c>
      <c r="AHI135" s="153" t="n">
        <f aca="false">AHI88*0.7</f>
        <v>0</v>
      </c>
      <c r="AHJ135" s="153" t="n">
        <f aca="false">AHJ88*0.7</f>
        <v>0</v>
      </c>
      <c r="AHK135" s="153" t="n">
        <f aca="false">AHK88*0.7</f>
        <v>0</v>
      </c>
      <c r="AHM135" s="153" t="s">
        <v>126</v>
      </c>
      <c r="AHN135" s="153" t="s">
        <v>140</v>
      </c>
      <c r="AHO135" s="153" t="n">
        <f aca="false">SUM(AHP135:AIA135)</f>
        <v>0</v>
      </c>
      <c r="AHP135" s="153" t="n">
        <f aca="false">AHP88*0.7</f>
        <v>0</v>
      </c>
      <c r="AHQ135" s="153" t="n">
        <f aca="false">AHQ88*0.7</f>
        <v>0</v>
      </c>
      <c r="AHR135" s="153" t="n">
        <f aca="false">AHR88*0.7</f>
        <v>0</v>
      </c>
      <c r="AHS135" s="153" t="n">
        <f aca="false">AHS88*0.7</f>
        <v>0</v>
      </c>
      <c r="AHT135" s="153" t="n">
        <f aca="false">AHT88*0.7</f>
        <v>0</v>
      </c>
      <c r="AHU135" s="153" t="n">
        <f aca="false">AHU88*0.7</f>
        <v>0</v>
      </c>
      <c r="AHV135" s="153" t="n">
        <f aca="false">AHV88*0.7</f>
        <v>0</v>
      </c>
      <c r="AHW135" s="153" t="n">
        <f aca="false">AHW88*0.7</f>
        <v>0</v>
      </c>
      <c r="AHX135" s="153" t="n">
        <f aca="false">AHX88*0.7</f>
        <v>0</v>
      </c>
      <c r="AHY135" s="153" t="n">
        <f aca="false">AHY88*0.7</f>
        <v>0</v>
      </c>
      <c r="AHZ135" s="153" t="n">
        <f aca="false">AHZ88*0.7</f>
        <v>0</v>
      </c>
      <c r="AIA135" s="153" t="n">
        <f aca="false">AIA88*0.7</f>
        <v>0</v>
      </c>
      <c r="AIC135" s="153" t="s">
        <v>126</v>
      </c>
      <c r="AID135" s="153" t="s">
        <v>140</v>
      </c>
      <c r="AIE135" s="153" t="n">
        <f aca="false">SUM(AIF135:AIQ135)</f>
        <v>0</v>
      </c>
      <c r="AIF135" s="153" t="n">
        <f aca="false">AIF88*0.7</f>
        <v>0</v>
      </c>
      <c r="AIG135" s="153" t="n">
        <f aca="false">AIG88*0.7</f>
        <v>0</v>
      </c>
      <c r="AIH135" s="153" t="n">
        <f aca="false">AIH88*0.7</f>
        <v>0</v>
      </c>
      <c r="AII135" s="153" t="n">
        <f aca="false">AII88*0.7</f>
        <v>0</v>
      </c>
      <c r="AIJ135" s="153" t="n">
        <f aca="false">AIJ88*0.7</f>
        <v>0</v>
      </c>
      <c r="AIK135" s="153" t="n">
        <f aca="false">AIK88*0.7</f>
        <v>0</v>
      </c>
      <c r="AIL135" s="153" t="n">
        <f aca="false">AIL88*0.7</f>
        <v>0</v>
      </c>
      <c r="AIM135" s="153" t="n">
        <f aca="false">AIM88*0.7</f>
        <v>0</v>
      </c>
      <c r="AIN135" s="153" t="n">
        <f aca="false">AIN88*0.7</f>
        <v>0</v>
      </c>
      <c r="AIO135" s="153" t="n">
        <f aca="false">AIO88*0.7</f>
        <v>0</v>
      </c>
      <c r="AIP135" s="153" t="n">
        <f aca="false">AIP88*0.7</f>
        <v>0</v>
      </c>
      <c r="AIQ135" s="153" t="n">
        <f aca="false">AIQ88*0.7</f>
        <v>0</v>
      </c>
      <c r="AIS135" s="153" t="s">
        <v>126</v>
      </c>
      <c r="AIT135" s="153" t="s">
        <v>140</v>
      </c>
      <c r="AIU135" s="153" t="n">
        <f aca="false">SUM(AIV135:AJG135)</f>
        <v>0</v>
      </c>
      <c r="AIV135" s="153" t="n">
        <f aca="false">AIV88*0.7</f>
        <v>0</v>
      </c>
      <c r="AIW135" s="153" t="n">
        <f aca="false">AIW88*0.7</f>
        <v>0</v>
      </c>
      <c r="AIX135" s="153" t="n">
        <f aca="false">AIX88*0.7</f>
        <v>0</v>
      </c>
      <c r="AIY135" s="153" t="n">
        <f aca="false">AIY88*0.7</f>
        <v>0</v>
      </c>
      <c r="AIZ135" s="153" t="n">
        <f aca="false">AIZ88*0.7</f>
        <v>0</v>
      </c>
      <c r="AJA135" s="153" t="n">
        <f aca="false">AJA88*0.7</f>
        <v>0</v>
      </c>
      <c r="AJB135" s="153" t="n">
        <f aca="false">AJB88*0.7</f>
        <v>0</v>
      </c>
      <c r="AJC135" s="153" t="n">
        <f aca="false">AJC88*0.7</f>
        <v>0</v>
      </c>
      <c r="AJD135" s="153" t="n">
        <f aca="false">AJD88*0.7</f>
        <v>0</v>
      </c>
      <c r="AJE135" s="153" t="n">
        <f aca="false">AJE88*0.7</f>
        <v>0</v>
      </c>
      <c r="AJF135" s="153" t="n">
        <f aca="false">AJF88*0.7</f>
        <v>0</v>
      </c>
      <c r="AJG135" s="153" t="n">
        <f aca="false">AJG88*0.7</f>
        <v>0</v>
      </c>
      <c r="AJI135" s="153" t="s">
        <v>126</v>
      </c>
      <c r="AJJ135" s="153" t="s">
        <v>140</v>
      </c>
      <c r="AJK135" s="153" t="n">
        <f aca="false">SUM(AJL135:AJW135)</f>
        <v>0</v>
      </c>
      <c r="AJL135" s="153" t="n">
        <f aca="false">AJL88*0.7</f>
        <v>0</v>
      </c>
      <c r="AJM135" s="153" t="n">
        <f aca="false">AJM88*0.7</f>
        <v>0</v>
      </c>
      <c r="AJN135" s="153" t="n">
        <f aca="false">AJN88*0.7</f>
        <v>0</v>
      </c>
      <c r="AJO135" s="153" t="n">
        <f aca="false">AJO88*0.7</f>
        <v>0</v>
      </c>
      <c r="AJP135" s="153" t="n">
        <f aca="false">AJP88*0.7</f>
        <v>0</v>
      </c>
      <c r="AJQ135" s="153" t="n">
        <f aca="false">AJQ88*0.7</f>
        <v>0</v>
      </c>
      <c r="AJR135" s="153" t="n">
        <f aca="false">AJR88*0.7</f>
        <v>0</v>
      </c>
      <c r="AJS135" s="153" t="n">
        <f aca="false">AJS88*0.7</f>
        <v>0</v>
      </c>
      <c r="AJT135" s="153" t="n">
        <f aca="false">AJT88*0.7</f>
        <v>0</v>
      </c>
      <c r="AJU135" s="153" t="n">
        <f aca="false">AJU88*0.7</f>
        <v>0</v>
      </c>
      <c r="AJV135" s="153" t="n">
        <f aca="false">AJV88*0.7</f>
        <v>0</v>
      </c>
      <c r="AJW135" s="153" t="n">
        <f aca="false">AJW88*0.7</f>
        <v>0</v>
      </c>
      <c r="AJY135" s="153" t="s">
        <v>126</v>
      </c>
      <c r="AJZ135" s="153" t="s">
        <v>140</v>
      </c>
      <c r="AKA135" s="153" t="n">
        <f aca="false">SUM(AKB135:AKM135)</f>
        <v>0</v>
      </c>
      <c r="AKB135" s="153" t="n">
        <f aca="false">AKB88*0.7</f>
        <v>0</v>
      </c>
      <c r="AKC135" s="153" t="n">
        <f aca="false">AKC88*0.7</f>
        <v>0</v>
      </c>
      <c r="AKD135" s="153" t="n">
        <f aca="false">AKD88*0.7</f>
        <v>0</v>
      </c>
      <c r="AKE135" s="153" t="n">
        <f aca="false">AKE88*0.7</f>
        <v>0</v>
      </c>
      <c r="AKF135" s="153" t="n">
        <f aca="false">AKF88*0.7</f>
        <v>0</v>
      </c>
      <c r="AKG135" s="153" t="n">
        <f aca="false">AKG88*0.7</f>
        <v>0</v>
      </c>
      <c r="AKH135" s="153" t="n">
        <f aca="false">AKH88*0.7</f>
        <v>0</v>
      </c>
      <c r="AKI135" s="153" t="n">
        <f aca="false">AKI88*0.7</f>
        <v>0</v>
      </c>
      <c r="AKJ135" s="153" t="n">
        <f aca="false">AKJ88*0.7</f>
        <v>0</v>
      </c>
      <c r="AKK135" s="153" t="n">
        <f aca="false">AKK88*0.7</f>
        <v>0</v>
      </c>
      <c r="AKL135" s="153" t="n">
        <f aca="false">AKL88*0.7</f>
        <v>0</v>
      </c>
      <c r="AKM135" s="153" t="n">
        <f aca="false">AKM88*0.7</f>
        <v>0</v>
      </c>
      <c r="AKO135" s="153" t="s">
        <v>126</v>
      </c>
      <c r="AKP135" s="153" t="s">
        <v>140</v>
      </c>
      <c r="AKQ135" s="153" t="n">
        <f aca="false">SUM(AKR135:ALC135)</f>
        <v>0</v>
      </c>
      <c r="AKR135" s="153" t="n">
        <f aca="false">AKR88*0.7</f>
        <v>0</v>
      </c>
      <c r="AKS135" s="153" t="n">
        <f aca="false">AKS88*0.7</f>
        <v>0</v>
      </c>
      <c r="AKT135" s="153" t="n">
        <f aca="false">AKT88*0.7</f>
        <v>0</v>
      </c>
      <c r="AKU135" s="153" t="n">
        <f aca="false">AKU88*0.7</f>
        <v>0</v>
      </c>
      <c r="AKV135" s="153" t="n">
        <f aca="false">AKV88*0.7</f>
        <v>0</v>
      </c>
      <c r="AKW135" s="153" t="n">
        <f aca="false">AKW88*0.7</f>
        <v>0</v>
      </c>
      <c r="AKX135" s="153" t="n">
        <f aca="false">AKX88*0.7</f>
        <v>0</v>
      </c>
      <c r="AKY135" s="153" t="n">
        <f aca="false">AKY88*0.7</f>
        <v>0</v>
      </c>
      <c r="AKZ135" s="153" t="n">
        <f aca="false">AKZ88*0.7</f>
        <v>0</v>
      </c>
      <c r="ALA135" s="153" t="n">
        <f aca="false">ALA88*0.7</f>
        <v>0</v>
      </c>
      <c r="ALB135" s="153" t="n">
        <f aca="false">ALB88*0.7</f>
        <v>0</v>
      </c>
      <c r="ALC135" s="153" t="n">
        <f aca="false">ALC88*0.7</f>
        <v>0</v>
      </c>
      <c r="ALE135" s="153" t="s">
        <v>126</v>
      </c>
      <c r="ALF135" s="153" t="s">
        <v>140</v>
      </c>
      <c r="ALG135" s="153" t="n">
        <f aca="false">SUM(ALH135:ALS135)</f>
        <v>0</v>
      </c>
      <c r="ALH135" s="153" t="n">
        <f aca="false">ALH88*0.7</f>
        <v>0</v>
      </c>
      <c r="ALI135" s="153" t="n">
        <f aca="false">ALI88*0.7</f>
        <v>0</v>
      </c>
      <c r="ALJ135" s="153" t="n">
        <f aca="false">ALJ88*0.7</f>
        <v>0</v>
      </c>
      <c r="ALK135" s="153" t="n">
        <f aca="false">ALK88*0.7</f>
        <v>0</v>
      </c>
      <c r="ALL135" s="153" t="n">
        <f aca="false">ALL88*0.7</f>
        <v>0</v>
      </c>
      <c r="ALM135" s="153" t="n">
        <f aca="false">ALM88*0.7</f>
        <v>0</v>
      </c>
      <c r="ALN135" s="153" t="n">
        <f aca="false">ALN88*0.7</f>
        <v>0</v>
      </c>
      <c r="ALO135" s="153" t="n">
        <f aca="false">ALO88*0.7</f>
        <v>0</v>
      </c>
      <c r="ALP135" s="153" t="n">
        <f aca="false">ALP88*0.7</f>
        <v>0</v>
      </c>
      <c r="ALQ135" s="153" t="n">
        <f aca="false">ALQ88*0.7</f>
        <v>0</v>
      </c>
      <c r="ALR135" s="153" t="n">
        <f aca="false">ALR88*0.7</f>
        <v>0</v>
      </c>
      <c r="ALS135" s="153" t="n">
        <f aca="false">ALS88*0.7</f>
        <v>0</v>
      </c>
      <c r="ALU135" s="153" t="s">
        <v>126</v>
      </c>
      <c r="ALV135" s="153" t="s">
        <v>140</v>
      </c>
      <c r="ALW135" s="153" t="n">
        <f aca="false">SUM(ALX135:AMI135)</f>
        <v>0</v>
      </c>
      <c r="ALX135" s="153" t="n">
        <f aca="false">ALX88*0.7</f>
        <v>0</v>
      </c>
      <c r="ALY135" s="153" t="n">
        <f aca="false">ALY88*0.7</f>
        <v>0</v>
      </c>
      <c r="ALZ135" s="153" t="n">
        <f aca="false">ALZ88*0.7</f>
        <v>0</v>
      </c>
      <c r="AMA135" s="153" t="n">
        <f aca="false">AMA88*0.7</f>
        <v>0</v>
      </c>
      <c r="AMB135" s="153" t="n">
        <f aca="false">AMB88*0.7</f>
        <v>0</v>
      </c>
      <c r="AMC135" s="153" t="n">
        <f aca="false">AMC88*0.7</f>
        <v>0</v>
      </c>
      <c r="AMD135" s="153" t="n">
        <f aca="false">AMD88*0.7</f>
        <v>0</v>
      </c>
      <c r="AME135" s="153" t="n">
        <f aca="false">AME88*0.7</f>
        <v>0</v>
      </c>
      <c r="AMF135" s="153" t="n">
        <f aca="false">AMF88*0.7</f>
        <v>0</v>
      </c>
      <c r="AMG135" s="153" t="n">
        <f aca="false">AMG88*0.7</f>
        <v>0</v>
      </c>
      <c r="AMH135" s="153" t="n">
        <f aca="false">AMH88*0.7</f>
        <v>0</v>
      </c>
      <c r="AMI135" s="153" t="n">
        <f aca="false">AMI88*0.7</f>
        <v>0</v>
      </c>
    </row>
    <row r="136" customFormat="false" ht="45" hidden="false" customHeight="true" outlineLevel="0" collapsed="false">
      <c r="A136" s="182"/>
      <c r="B136" s="183"/>
      <c r="C136" s="146"/>
      <c r="D136" s="140"/>
      <c r="E136" s="184"/>
      <c r="F136" s="184"/>
      <c r="G136" s="184"/>
      <c r="H136" s="184"/>
      <c r="I136" s="184"/>
      <c r="J136" s="184"/>
      <c r="K136" s="184"/>
      <c r="L136" s="184"/>
      <c r="M136" s="184"/>
      <c r="N136" s="184"/>
      <c r="O136" s="119"/>
      <c r="P136" s="119"/>
    </row>
    <row r="137" customFormat="false" ht="45" hidden="false" customHeight="true" outlineLevel="0" collapsed="false">
      <c r="A137" s="143" t="s">
        <v>87</v>
      </c>
      <c r="B137" s="148" t="s">
        <v>51</v>
      </c>
      <c r="C137" s="173" t="n">
        <f aca="false">SUM(D137:J137)</f>
        <v>4217100</v>
      </c>
      <c r="D137" s="95" t="n">
        <f aca="false">D102+D106+D110+D114+D117+D121+D125+D129+D133</f>
        <v>584500</v>
      </c>
      <c r="E137" s="95" t="n">
        <f aca="false">E102+E106+E110+E114+E117+E121+E125+E129+E133</f>
        <v>584500</v>
      </c>
      <c r="F137" s="95" t="n">
        <f aca="false">F102+F106+F110+F114+F117+F121+F125+F129+F133</f>
        <v>587900</v>
      </c>
      <c r="G137" s="95" t="n">
        <f aca="false">G102+G106+G110+G114+G117+G121+G125+G129+G133</f>
        <v>609250</v>
      </c>
      <c r="H137" s="95" t="n">
        <f aca="false">H102+H106+H110+H114+H117+H121+H125+H129+H133</f>
        <v>614250</v>
      </c>
      <c r="I137" s="95" t="n">
        <f aca="false">I102+I106+I110+I114+I117+I121+I125+I129+I133</f>
        <v>616650</v>
      </c>
      <c r="J137" s="95" t="n">
        <f aca="false">J102+J106+J110+J114+J117+J121+J125+J129+J133</f>
        <v>620050</v>
      </c>
      <c r="K137" s="95" t="n">
        <f aca="false">K102+K106+K110+K114+K117+K121+K125+K129+K133</f>
        <v>616650</v>
      </c>
      <c r="L137" s="95" t="n">
        <f aca="false">L102+L106+L110+L114+L117+L121+L125+L129+L133</f>
        <v>561400</v>
      </c>
      <c r="M137" s="95" t="n">
        <f aca="false">M102+M106+M110+M114+M117+M121+M125+M129+M133</f>
        <v>586650</v>
      </c>
      <c r="N137" s="95" t="n">
        <f aca="false">N102+N106+N110+N114+N117+N121+N125+N129+N133</f>
        <v>623150</v>
      </c>
      <c r="O137" s="96" t="n">
        <f aca="false">O102+O106+O110+O114+O117+O121+O125+O129+O133</f>
        <v>623150</v>
      </c>
      <c r="P137" s="98" t="n">
        <f aca="false">SUM(D137:O137)</f>
        <v>7228100</v>
      </c>
    </row>
    <row r="138" customFormat="false" ht="45" hidden="false" customHeight="true" outlineLevel="0" collapsed="false">
      <c r="A138" s="99" t="s">
        <v>88</v>
      </c>
      <c r="B138" s="150" t="s">
        <v>125</v>
      </c>
      <c r="C138" s="173" t="n">
        <f aca="false">SUM(D138:O138)</f>
        <v>5335911.26</v>
      </c>
      <c r="D138" s="105" t="n">
        <f aca="false">D103+D107+D111+D115+D118+D122+D126+D130+D134</f>
        <v>725910.59</v>
      </c>
      <c r="E138" s="105" t="n">
        <f aca="false">E103+E107+E111+E115+E118+E122+E126+E130+E134</f>
        <v>656410.3</v>
      </c>
      <c r="F138" s="105" t="n">
        <f aca="false">F103+F107+F111+F115+F118+F122+F126+F130+F134</f>
        <v>621366.59</v>
      </c>
      <c r="G138" s="105" t="n">
        <f aca="false">G103+G107+G111+G115+G118+G122+G126+G130+G134</f>
        <v>1069321.65</v>
      </c>
      <c r="H138" s="105" t="n">
        <f aca="false">H103+H107+H111+H115+H118+H122+H126+H130+H134</f>
        <v>618232.2</v>
      </c>
      <c r="I138" s="105" t="n">
        <f aca="false">I103+I107+I111+I115+I118+I122+I126+I130+I134</f>
        <v>779306.71</v>
      </c>
      <c r="J138" s="105" t="n">
        <f aca="false">J103+J107+J111+J115+J118+J122+J126+J130+J134</f>
        <v>865363.22</v>
      </c>
      <c r="K138" s="105" t="n">
        <f aca="false">K103+K107+K111+K115+K118+K122+K126+K130+K134</f>
        <v>0</v>
      </c>
      <c r="L138" s="105" t="n">
        <f aca="false">L103+L107+L111+L115+L118+L122+L126+L130+L134</f>
        <v>0</v>
      </c>
      <c r="M138" s="105" t="n">
        <f aca="false">M103+M107+M111+M115+M118+M122+M126+M130+M134</f>
        <v>0</v>
      </c>
      <c r="N138" s="105" t="n">
        <f aca="false">N103+N107+N111+N115+N118+N122+N126+N130+N134</f>
        <v>0</v>
      </c>
      <c r="O138" s="105" t="n">
        <f aca="false">O103+O107+O111+O115+O118+O122+O126+O130+O134</f>
        <v>0</v>
      </c>
      <c r="P138" s="106"/>
    </row>
    <row r="139" customFormat="false" ht="45" hidden="false" customHeight="true" outlineLevel="0" collapsed="false">
      <c r="A139" s="115" t="s">
        <v>126</v>
      </c>
      <c r="B139" s="152" t="s">
        <v>145</v>
      </c>
      <c r="C139" s="173" t="n">
        <f aca="false">SUM(D139:J139)</f>
        <v>5224581.1494</v>
      </c>
      <c r="D139" s="134" t="n">
        <f aca="false">D104+D108+D112+D114+D119+D123+D127+D131+D135</f>
        <v>715776.1015</v>
      </c>
      <c r="E139" s="134" t="n">
        <f aca="false">E104+E108+E112+E114+E119+E123+E127+E131+E135</f>
        <v>633706.5306</v>
      </c>
      <c r="F139" s="134" t="n">
        <f aca="false">F104+F108+F112+F114+F119+F123+F127+F131+F135</f>
        <v>620173.2421</v>
      </c>
      <c r="G139" s="134" t="n">
        <f aca="false">G104+G108+G112+G114+G119+G123+G127+G131+G135</f>
        <v>999238.3874</v>
      </c>
      <c r="H139" s="134" t="n">
        <f aca="false">H104+H108+H112+H114+H119+H123+H127+H131+H135</f>
        <v>645212.1599</v>
      </c>
      <c r="I139" s="134" t="n">
        <f aca="false">I104+I108+I112+I114+I119+I123+I127+I131+I135</f>
        <v>806207.8494</v>
      </c>
      <c r="J139" s="134" t="n">
        <f aca="false">J104+J108+J112+J114+J119+J123+J127+J131+J135</f>
        <v>804266.8785</v>
      </c>
      <c r="K139" s="134" t="n">
        <f aca="false">K104+K108+K112+K114+K119+K123+K127+K131+K135</f>
        <v>15000</v>
      </c>
      <c r="L139" s="134" t="n">
        <f aca="false">L104+L108+L112+L114+L119+L123+L127+L131+L135</f>
        <v>15000</v>
      </c>
      <c r="M139" s="134" t="n">
        <f aca="false">M104+M108+M112+M114+M119+M123+M127+M131+M135</f>
        <v>15000</v>
      </c>
      <c r="N139" s="134" t="n">
        <f aca="false">N104+N108+N112+N114+N119+N123+N127+N131+N135</f>
        <v>15000</v>
      </c>
      <c r="O139" s="135" t="n">
        <f aca="false">O104+O108+O112+O114+O119+O123+O127+O131+O135</f>
        <v>15000</v>
      </c>
      <c r="P139" s="135"/>
    </row>
    <row r="140" customFormat="false" ht="45" hidden="false" customHeight="true" outlineLevel="0" collapsed="false">
      <c r="A140" s="87" t="s">
        <v>33</v>
      </c>
      <c r="B140" s="86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98" t="s">
        <v>33</v>
      </c>
    </row>
    <row r="141" customFormat="false" ht="45" hidden="false" customHeight="true" outlineLevel="0" collapsed="false">
      <c r="A141" s="143" t="s">
        <v>87</v>
      </c>
      <c r="B141" s="148" t="s">
        <v>146</v>
      </c>
      <c r="C141" s="173" t="n">
        <f aca="false">J141</f>
        <v>4217100</v>
      </c>
      <c r="D141" s="95" t="n">
        <f aca="false">D137</f>
        <v>584500</v>
      </c>
      <c r="E141" s="96" t="n">
        <f aca="false">D141+E137</f>
        <v>1169000</v>
      </c>
      <c r="F141" s="96" t="n">
        <f aca="false">E141+F137</f>
        <v>1756900</v>
      </c>
      <c r="G141" s="96" t="n">
        <f aca="false">F141+G137</f>
        <v>2366150</v>
      </c>
      <c r="H141" s="96" t="n">
        <f aca="false">G141+H137</f>
        <v>2980400</v>
      </c>
      <c r="I141" s="96" t="n">
        <f aca="false">H141+I137</f>
        <v>3597050</v>
      </c>
      <c r="J141" s="96" t="n">
        <f aca="false">I141+J137</f>
        <v>4217100</v>
      </c>
      <c r="K141" s="96" t="n">
        <f aca="false">J141+K137</f>
        <v>4833750</v>
      </c>
      <c r="L141" s="96" t="n">
        <f aca="false">K141+L137</f>
        <v>5395150</v>
      </c>
      <c r="M141" s="96" t="n">
        <f aca="false">L141+M137</f>
        <v>5981800</v>
      </c>
      <c r="N141" s="96" t="n">
        <f aca="false">M141+N137</f>
        <v>6604950</v>
      </c>
      <c r="O141" s="97" t="n">
        <f aca="false">N141+O137</f>
        <v>7228100</v>
      </c>
      <c r="P141" s="98" t="n">
        <f aca="false">C141</f>
        <v>4217100</v>
      </c>
    </row>
    <row r="142" customFormat="false" ht="45" hidden="false" customHeight="true" outlineLevel="0" collapsed="false">
      <c r="A142" s="99" t="s">
        <v>88</v>
      </c>
      <c r="B142" s="150" t="s">
        <v>147</v>
      </c>
      <c r="C142" s="173" t="n">
        <f aca="false">J142</f>
        <v>5335911.26</v>
      </c>
      <c r="D142" s="101" t="n">
        <f aca="false">D138</f>
        <v>725910.59</v>
      </c>
      <c r="E142" s="102" t="n">
        <f aca="false">D142+E138</f>
        <v>1382320.89</v>
      </c>
      <c r="F142" s="102" t="n">
        <f aca="false">D138+E138+F138</f>
        <v>2003687.48</v>
      </c>
      <c r="G142" s="102" t="n">
        <f aca="false">D138+E138+F138+G138</f>
        <v>3073009.13</v>
      </c>
      <c r="H142" s="102" t="n">
        <f aca="false">D138+E138+F138+G138+H138</f>
        <v>3691241.33</v>
      </c>
      <c r="I142" s="102" t="n">
        <f aca="false">D138+E138+F138+G138+H138+I138</f>
        <v>4470548.04</v>
      </c>
      <c r="J142" s="102" t="n">
        <f aca="false">I142+J138</f>
        <v>5335911.26</v>
      </c>
      <c r="K142" s="102" t="n">
        <f aca="false">J142+K138</f>
        <v>5335911.26</v>
      </c>
      <c r="L142" s="102" t="n">
        <f aca="false">K142+L138</f>
        <v>5335911.26</v>
      </c>
      <c r="M142" s="102" t="n">
        <f aca="false">L142+M138</f>
        <v>5335911.26</v>
      </c>
      <c r="N142" s="102" t="n">
        <f aca="false">M142+N138</f>
        <v>5335911.26</v>
      </c>
      <c r="O142" s="102" t="n">
        <f aca="false">N142+O138</f>
        <v>5335911.26</v>
      </c>
      <c r="P142" s="102"/>
    </row>
    <row r="143" customFormat="false" ht="45" hidden="false" customHeight="true" outlineLevel="0" collapsed="false">
      <c r="A143" s="115" t="s">
        <v>126</v>
      </c>
      <c r="B143" s="152" t="s">
        <v>148</v>
      </c>
      <c r="C143" s="173" t="n">
        <f aca="false">J143</f>
        <v>5224581.1494</v>
      </c>
      <c r="D143" s="134" t="n">
        <f aca="false">D139</f>
        <v>715776.1015</v>
      </c>
      <c r="E143" s="135" t="n">
        <f aca="false">D143+E139</f>
        <v>1349482.6321</v>
      </c>
      <c r="F143" s="135" t="n">
        <f aca="false">E143+F139</f>
        <v>1969655.8742</v>
      </c>
      <c r="G143" s="135" t="n">
        <f aca="false">F143+G139</f>
        <v>2968894.2616</v>
      </c>
      <c r="H143" s="135" t="n">
        <f aca="false">G143+H139</f>
        <v>3614106.4215</v>
      </c>
      <c r="I143" s="135" t="n">
        <f aca="false">H143+I139</f>
        <v>4420314.2709</v>
      </c>
      <c r="J143" s="135" t="n">
        <f aca="false">I143+J139</f>
        <v>5224581.1494</v>
      </c>
      <c r="K143" s="135" t="n">
        <f aca="false">J143+K139</f>
        <v>5239581.1494</v>
      </c>
      <c r="L143" s="135" t="n">
        <f aca="false">K143+L139</f>
        <v>5254581.1494</v>
      </c>
      <c r="M143" s="135" t="n">
        <f aca="false">L143+M139</f>
        <v>5269581.1494</v>
      </c>
      <c r="N143" s="135" t="n">
        <f aca="false">M143+N139</f>
        <v>5284581.1494</v>
      </c>
      <c r="O143" s="135" t="n">
        <f aca="false">N143+O139</f>
        <v>5299581.1494</v>
      </c>
      <c r="P143" s="135"/>
    </row>
    <row r="144" customFormat="false" ht="45" hidden="false" customHeight="true" outlineLevel="0" collapsed="false">
      <c r="A144" s="87" t="s">
        <v>33</v>
      </c>
      <c r="B144" s="86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98" t="s">
        <v>33</v>
      </c>
    </row>
    <row r="145" customFormat="false" ht="45" hidden="false" customHeight="true" outlineLevel="0" collapsed="false">
      <c r="A145" s="143" t="s">
        <v>87</v>
      </c>
      <c r="B145" s="148" t="s">
        <v>149</v>
      </c>
      <c r="C145" s="114" t="n">
        <f aca="false">J145</f>
        <v>-1118811.26</v>
      </c>
      <c r="D145" s="156" t="n">
        <f aca="false">D141-D142</f>
        <v>-141410.59</v>
      </c>
      <c r="E145" s="157" t="n">
        <f aca="false">E141-E142</f>
        <v>-213320.89</v>
      </c>
      <c r="F145" s="157" t="n">
        <f aca="false">F141-F142</f>
        <v>-246787.48</v>
      </c>
      <c r="G145" s="157" t="n">
        <f aca="false">G141-G142</f>
        <v>-706859.13</v>
      </c>
      <c r="H145" s="157" t="n">
        <f aca="false">H141-H142</f>
        <v>-710841.33</v>
      </c>
      <c r="I145" s="157" t="n">
        <f aca="false">I141-I142</f>
        <v>-873498.04</v>
      </c>
      <c r="J145" s="157" t="n">
        <f aca="false">J141-J142</f>
        <v>-1118811.26</v>
      </c>
      <c r="K145" s="157" t="n">
        <f aca="false">K141-K142</f>
        <v>-502161.26</v>
      </c>
      <c r="L145" s="157" t="n">
        <f aca="false">L141-L142</f>
        <v>59238.7400000002</v>
      </c>
      <c r="M145" s="157" t="n">
        <f aca="false">M141-M142</f>
        <v>645888.74</v>
      </c>
      <c r="N145" s="157" t="n">
        <f aca="false">N141-N142</f>
        <v>1269038.74</v>
      </c>
      <c r="O145" s="158" t="n">
        <f aca="false">O141-O142</f>
        <v>1892188.74</v>
      </c>
      <c r="P145" s="98" t="n">
        <f aca="false">C145</f>
        <v>-1118811.26</v>
      </c>
    </row>
    <row r="146" customFormat="false" ht="45" hidden="false" customHeight="true" outlineLevel="0" collapsed="false">
      <c r="A146" s="115" t="s">
        <v>126</v>
      </c>
      <c r="B146" s="152" t="s">
        <v>150</v>
      </c>
      <c r="C146" s="114" t="n">
        <f aca="false">C143-C142</f>
        <v>-111330.1106</v>
      </c>
      <c r="D146" s="119"/>
      <c r="E146" s="119"/>
      <c r="F146" s="119"/>
      <c r="G146" s="120"/>
      <c r="H146" s="120"/>
      <c r="I146" s="120"/>
      <c r="J146" s="120"/>
      <c r="K146" s="120"/>
      <c r="L146" s="120"/>
      <c r="M146" s="120"/>
      <c r="N146" s="119"/>
      <c r="O146" s="119"/>
      <c r="P146" s="98" t="s">
        <v>33</v>
      </c>
    </row>
    <row r="147" customFormat="false" ht="45" hidden="false" customHeight="true" outlineLevel="0" collapsed="false">
      <c r="A147" s="87"/>
      <c r="B147" s="86"/>
      <c r="C147" s="119"/>
      <c r="D147" s="119"/>
      <c r="E147" s="119" t="s">
        <v>33</v>
      </c>
      <c r="F147" s="119"/>
      <c r="G147" s="119"/>
      <c r="H147" s="161"/>
      <c r="I147" s="119"/>
      <c r="J147" s="119"/>
      <c r="K147" s="119"/>
      <c r="L147" s="119"/>
      <c r="M147" s="119"/>
      <c r="N147" s="119"/>
      <c r="O147" s="119"/>
      <c r="P147" s="98" t="s">
        <v>33</v>
      </c>
    </row>
    <row r="148" customFormat="false" ht="45" hidden="false" customHeight="true" outlineLevel="0" collapsed="false">
      <c r="A148" s="87" t="s">
        <v>33</v>
      </c>
      <c r="B148" s="86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98" t="s">
        <v>33</v>
      </c>
    </row>
    <row r="149" customFormat="false" ht="45" hidden="false" customHeight="true" outlineLevel="0" collapsed="false">
      <c r="A149" s="121" t="s">
        <v>33</v>
      </c>
      <c r="B149" s="88" t="s">
        <v>151</v>
      </c>
      <c r="C149" s="185" t="s">
        <v>2</v>
      </c>
      <c r="D149" s="124" t="s">
        <v>3</v>
      </c>
      <c r="E149" s="125" t="s">
        <v>4</v>
      </c>
      <c r="F149" s="125" t="s">
        <v>5</v>
      </c>
      <c r="G149" s="125" t="s">
        <v>6</v>
      </c>
      <c r="H149" s="125" t="s">
        <v>80</v>
      </c>
      <c r="I149" s="125" t="s">
        <v>81</v>
      </c>
      <c r="J149" s="125" t="s">
        <v>82</v>
      </c>
      <c r="K149" s="125" t="s">
        <v>83</v>
      </c>
      <c r="L149" s="125" t="s">
        <v>84</v>
      </c>
      <c r="M149" s="125" t="s">
        <v>85</v>
      </c>
      <c r="N149" s="125" t="s">
        <v>86</v>
      </c>
      <c r="O149" s="126" t="s">
        <v>14</v>
      </c>
      <c r="P149" s="98" t="s">
        <v>33</v>
      </c>
    </row>
    <row r="150" customFormat="false" ht="45" hidden="false" customHeight="true" outlineLevel="0" collapsed="false">
      <c r="A150" s="130" t="s">
        <v>87</v>
      </c>
      <c r="B150" s="131" t="s">
        <v>53</v>
      </c>
      <c r="C150" s="186" t="n">
        <f aca="false">SUM(D150:J150)</f>
        <v>1462400</v>
      </c>
      <c r="D150" s="95" t="n">
        <f aca="false">D50-D102</f>
        <v>209600</v>
      </c>
      <c r="E150" s="96" t="n">
        <f aca="false">E50-E102</f>
        <v>209600</v>
      </c>
      <c r="F150" s="96" t="n">
        <f aca="false">F50-F102</f>
        <v>209600</v>
      </c>
      <c r="G150" s="96" t="n">
        <f aca="false">G50-G102</f>
        <v>209600</v>
      </c>
      <c r="H150" s="96" t="n">
        <f aca="false">H50-H102</f>
        <v>209600</v>
      </c>
      <c r="I150" s="96" t="n">
        <f aca="false">I50-I102</f>
        <v>207200</v>
      </c>
      <c r="J150" s="96" t="n">
        <f aca="false">J50-J102</f>
        <v>207200</v>
      </c>
      <c r="K150" s="96" t="n">
        <f aca="false">K50-K102</f>
        <v>207200</v>
      </c>
      <c r="L150" s="96" t="n">
        <f aca="false">L50-L102</f>
        <v>207200</v>
      </c>
      <c r="M150" s="96" t="n">
        <f aca="false">M50-M102</f>
        <v>207200</v>
      </c>
      <c r="N150" s="96" t="n">
        <f aca="false">N50-N102</f>
        <v>207200</v>
      </c>
      <c r="O150" s="97" t="n">
        <f aca="false">O50-O102</f>
        <v>207200</v>
      </c>
      <c r="P150" s="98" t="n">
        <f aca="false">SUM(D150:O150)</f>
        <v>2498400</v>
      </c>
    </row>
    <row r="151" customFormat="false" ht="45" hidden="false" customHeight="true" outlineLevel="0" collapsed="false">
      <c r="A151" s="99" t="s">
        <v>88</v>
      </c>
      <c r="B151" s="145"/>
      <c r="C151" s="186" t="n">
        <f aca="false">SUM(D151:O151)</f>
        <v>1143554.12</v>
      </c>
      <c r="D151" s="101" t="n">
        <f aca="false">SUM(D52-D103)</f>
        <v>164747.05</v>
      </c>
      <c r="E151" s="101" t="n">
        <f aca="false">SUM(E52-E103)</f>
        <v>168005.39</v>
      </c>
      <c r="F151" s="101" t="n">
        <f aca="false">SUM(F52-F103)</f>
        <v>137533.8</v>
      </c>
      <c r="G151" s="101" t="n">
        <f aca="false">SUM(G52-G103)</f>
        <v>170909.37</v>
      </c>
      <c r="H151" s="101" t="n">
        <f aca="false">SUM(H52-H103)</f>
        <v>171988.71</v>
      </c>
      <c r="I151" s="101" t="n">
        <f aca="false">SUM(I52-I103)</f>
        <v>156820.1</v>
      </c>
      <c r="J151" s="101" t="n">
        <f aca="false">SUM(J52-J103)</f>
        <v>173549.7</v>
      </c>
      <c r="K151" s="101" t="n">
        <f aca="false">SUM(K52-K103)</f>
        <v>0</v>
      </c>
      <c r="L151" s="101" t="n">
        <f aca="false">SUM(L52-L103)</f>
        <v>0</v>
      </c>
      <c r="M151" s="101" t="n">
        <f aca="false">SUM(M52-M103)</f>
        <v>0</v>
      </c>
      <c r="N151" s="101" t="n">
        <f aca="false">SUM(N52-N103)</f>
        <v>0</v>
      </c>
      <c r="O151" s="102" t="n">
        <f aca="false">SUM(O52-O103)</f>
        <v>0</v>
      </c>
      <c r="P151" s="98" t="n">
        <f aca="false">SUM(D151:O151)</f>
        <v>1143554.12</v>
      </c>
    </row>
    <row r="152" customFormat="false" ht="45" hidden="false" customHeight="true" outlineLevel="0" collapsed="false">
      <c r="A152" s="99" t="s">
        <v>87</v>
      </c>
      <c r="B152" s="145" t="s">
        <v>36</v>
      </c>
      <c r="C152" s="186" t="n">
        <f aca="false">SUM(D152:J152)</f>
        <v>1460000</v>
      </c>
      <c r="D152" s="105" t="n">
        <f aca="false">D54</f>
        <v>200000</v>
      </c>
      <c r="E152" s="105" t="n">
        <f aca="false">E54</f>
        <v>200000</v>
      </c>
      <c r="F152" s="105" t="n">
        <f aca="false">F54</f>
        <v>200000</v>
      </c>
      <c r="G152" s="105" t="n">
        <f aca="false">G54</f>
        <v>200000</v>
      </c>
      <c r="H152" s="105" t="n">
        <f aca="false">H54</f>
        <v>220000</v>
      </c>
      <c r="I152" s="105" t="n">
        <f aca="false">I54</f>
        <v>220000</v>
      </c>
      <c r="J152" s="105" t="n">
        <f aca="false">J54</f>
        <v>220000</v>
      </c>
      <c r="K152" s="105" t="n">
        <f aca="false">K54</f>
        <v>220000</v>
      </c>
      <c r="L152" s="105" t="n">
        <f aca="false">L54</f>
        <v>220000</v>
      </c>
      <c r="M152" s="105" t="n">
        <f aca="false">M54</f>
        <v>220000</v>
      </c>
      <c r="N152" s="105" t="n">
        <f aca="false">N54</f>
        <v>220000</v>
      </c>
      <c r="O152" s="105" t="n">
        <f aca="false">O54</f>
        <v>220000</v>
      </c>
      <c r="P152" s="98"/>
    </row>
    <row r="153" customFormat="false" ht="45" hidden="false" customHeight="true" outlineLevel="0" collapsed="false">
      <c r="A153" s="99" t="s">
        <v>88</v>
      </c>
      <c r="B153" s="0"/>
      <c r="C153" s="186" t="n">
        <f aca="false">SUM(D153:O153)</f>
        <v>1515775.03</v>
      </c>
      <c r="D153" s="101" t="n">
        <f aca="false">D56</f>
        <v>207612.49</v>
      </c>
      <c r="E153" s="101" t="n">
        <f aca="false">E56</f>
        <v>232279.17</v>
      </c>
      <c r="F153" s="101" t="n">
        <f aca="false">F56</f>
        <v>212591.72</v>
      </c>
      <c r="G153" s="101" t="n">
        <f aca="false">G56</f>
        <v>225808.35</v>
      </c>
      <c r="H153" s="101" t="n">
        <f aca="false">H56</f>
        <v>234794.42</v>
      </c>
      <c r="I153" s="101" t="n">
        <f aca="false">I56</f>
        <v>185572.18</v>
      </c>
      <c r="J153" s="101" t="n">
        <f aca="false">J56</f>
        <v>217116.7</v>
      </c>
      <c r="K153" s="101" t="n">
        <f aca="false">K56</f>
        <v>0</v>
      </c>
      <c r="L153" s="101" t="n">
        <f aca="false">L56</f>
        <v>0</v>
      </c>
      <c r="M153" s="101" t="n">
        <f aca="false">M56</f>
        <v>0</v>
      </c>
      <c r="N153" s="101" t="n">
        <f aca="false">N56</f>
        <v>0</v>
      </c>
      <c r="O153" s="101" t="n">
        <f aca="false">O56</f>
        <v>0</v>
      </c>
      <c r="P153" s="98"/>
    </row>
    <row r="154" customFormat="false" ht="45" hidden="false" customHeight="true" outlineLevel="0" collapsed="false">
      <c r="A154" s="99" t="s">
        <v>87</v>
      </c>
      <c r="B154" s="145" t="s">
        <v>37</v>
      </c>
      <c r="C154" s="186" t="n">
        <f aca="false">SUM(D154:J154)</f>
        <v>198000</v>
      </c>
      <c r="D154" s="105" t="n">
        <f aca="false">SUM(D58-D106)</f>
        <v>26400</v>
      </c>
      <c r="E154" s="106" t="n">
        <f aca="false">SUM(E58-E106)</f>
        <v>26400</v>
      </c>
      <c r="F154" s="106" t="n">
        <f aca="false">SUM(F58-F106)</f>
        <v>33000</v>
      </c>
      <c r="G154" s="106" t="n">
        <f aca="false">SUM(G58-G106)</f>
        <v>26400</v>
      </c>
      <c r="H154" s="106" t="n">
        <f aca="false">SUM(H58-H106)</f>
        <v>26400</v>
      </c>
      <c r="I154" s="106" t="n">
        <f aca="false">SUM(I58-I106)</f>
        <v>26400</v>
      </c>
      <c r="J154" s="106" t="n">
        <f aca="false">SUM(J58-J106)</f>
        <v>33000</v>
      </c>
      <c r="K154" s="106" t="n">
        <f aca="false">SUM(K58-K106)</f>
        <v>26400</v>
      </c>
      <c r="L154" s="106" t="n">
        <f aca="false">SUM(L58-L106)</f>
        <v>26400</v>
      </c>
      <c r="M154" s="106" t="n">
        <f aca="false">SUM(M58-M106)</f>
        <v>26400</v>
      </c>
      <c r="N154" s="106" t="n">
        <f aca="false">SUM(N58-N106)</f>
        <v>26400</v>
      </c>
      <c r="O154" s="107" t="n">
        <f aca="false">SUM(O58-O106)</f>
        <v>26400</v>
      </c>
      <c r="P154" s="98" t="n">
        <f aca="false">SUM(D154:O154)</f>
        <v>330000</v>
      </c>
    </row>
    <row r="155" customFormat="false" ht="45" hidden="false" customHeight="true" outlineLevel="0" collapsed="false">
      <c r="A155" s="99" t="s">
        <v>88</v>
      </c>
      <c r="B155" s="145"/>
      <c r="C155" s="186" t="n">
        <f aca="false">SUM(D155:O155)</f>
        <v>208705.32</v>
      </c>
      <c r="D155" s="101" t="n">
        <f aca="false">SUM(D60-D107)</f>
        <v>46745.73</v>
      </c>
      <c r="E155" s="102" t="n">
        <f aca="false">SUM(E60-E107)</f>
        <v>-1214.14</v>
      </c>
      <c r="F155" s="102" t="n">
        <f aca="false">SUM(F60-F107)</f>
        <v>51691.27</v>
      </c>
      <c r="G155" s="102" t="n">
        <f aca="false">SUM(G60-G107)</f>
        <v>29992.23</v>
      </c>
      <c r="H155" s="102" t="n">
        <f aca="false">SUM(H60-H107)</f>
        <v>27874.36</v>
      </c>
      <c r="I155" s="102" t="n">
        <f aca="false">SUM(I60-I107)</f>
        <v>49995.02</v>
      </c>
      <c r="J155" s="102" t="n">
        <f aca="false">SUM(J60-J107)</f>
        <v>3620.85</v>
      </c>
      <c r="K155" s="102" t="n">
        <f aca="false">SUM(K60-K107)</f>
        <v>0</v>
      </c>
      <c r="L155" s="102" t="n">
        <f aca="false">SUM(L60-L107)</f>
        <v>0</v>
      </c>
      <c r="M155" s="102" t="n">
        <f aca="false">SUM(M60-M107)</f>
        <v>0</v>
      </c>
      <c r="N155" s="102" t="n">
        <f aca="false">SUM(N60-N107)</f>
        <v>0</v>
      </c>
      <c r="O155" s="104" t="n">
        <f aca="false">SUM(O60-O107)</f>
        <v>0</v>
      </c>
      <c r="P155" s="98" t="n">
        <f aca="false">SUM(D155:O155)</f>
        <v>208705.32</v>
      </c>
    </row>
    <row r="156" customFormat="false" ht="45" hidden="false" customHeight="true" outlineLevel="0" collapsed="false">
      <c r="A156" s="99" t="s">
        <v>87</v>
      </c>
      <c r="B156" s="145" t="s">
        <v>24</v>
      </c>
      <c r="C156" s="186" t="n">
        <f aca="false">SUM(D156:J156)</f>
        <v>63000</v>
      </c>
      <c r="D156" s="105" t="n">
        <f aca="false">SUM(D62-D110)</f>
        <v>9000</v>
      </c>
      <c r="E156" s="105" t="n">
        <f aca="false">SUM(E62-E110)</f>
        <v>9000</v>
      </c>
      <c r="F156" s="105" t="n">
        <f aca="false">SUM(F62-F110)</f>
        <v>9000</v>
      </c>
      <c r="G156" s="105" t="n">
        <f aca="false">SUM(G62-G110)</f>
        <v>9000</v>
      </c>
      <c r="H156" s="105" t="n">
        <f aca="false">SUM(H62-H110)</f>
        <v>9000</v>
      </c>
      <c r="I156" s="105" t="n">
        <f aca="false">SUM(I62-I110)</f>
        <v>9000</v>
      </c>
      <c r="J156" s="105" t="n">
        <f aca="false">SUM(J62-J110)</f>
        <v>9000</v>
      </c>
      <c r="K156" s="105" t="n">
        <f aca="false">SUM(K62-K110)</f>
        <v>9000</v>
      </c>
      <c r="L156" s="105" t="n">
        <f aca="false">SUM(L62-L110)</f>
        <v>9000</v>
      </c>
      <c r="M156" s="105" t="n">
        <f aca="false">SUM(M62-M110)</f>
        <v>9000</v>
      </c>
      <c r="N156" s="105" t="n">
        <f aca="false">SUM(N62-N110)</f>
        <v>9000</v>
      </c>
      <c r="O156" s="106" t="n">
        <f aca="false">SUM(O62-O110)</f>
        <v>9000</v>
      </c>
      <c r="P156" s="98" t="n">
        <f aca="false">SUM(D156:O156)</f>
        <v>108000</v>
      </c>
    </row>
    <row r="157" customFormat="false" ht="45" hidden="false" customHeight="true" outlineLevel="0" collapsed="false">
      <c r="A157" s="99" t="s">
        <v>88</v>
      </c>
      <c r="B157" s="145" t="s">
        <v>33</v>
      </c>
      <c r="C157" s="186" t="n">
        <f aca="false">SUM(D157:O157)</f>
        <v>194866.31</v>
      </c>
      <c r="D157" s="101" t="n">
        <f aca="false">SUM(D64-D111)</f>
        <v>13937.71</v>
      </c>
      <c r="E157" s="102" t="n">
        <f aca="false">SUM(E64-E111)</f>
        <v>19506.14</v>
      </c>
      <c r="F157" s="102" t="n">
        <f aca="false">SUM(F64-F111)</f>
        <v>34375.33</v>
      </c>
      <c r="G157" s="102" t="n">
        <f aca="false">SUM(G64-G111)</f>
        <v>27559.87</v>
      </c>
      <c r="H157" s="102" t="n">
        <f aca="false">SUM(H64-H111)</f>
        <v>28650.21</v>
      </c>
      <c r="I157" s="102" t="n">
        <f aca="false">SUM(I64-I111)</f>
        <v>73410.9</v>
      </c>
      <c r="J157" s="102" t="n">
        <f aca="false">SUM(J64-J111)</f>
        <v>-2573.85</v>
      </c>
      <c r="K157" s="102" t="n">
        <f aca="false">SUM(K64-K111)</f>
        <v>0</v>
      </c>
      <c r="L157" s="102" t="n">
        <f aca="false">SUM(L64-L111)</f>
        <v>0</v>
      </c>
      <c r="M157" s="102" t="n">
        <f aca="false">SUM(M64-M111)</f>
        <v>0</v>
      </c>
      <c r="N157" s="102" t="n">
        <f aca="false">SUM(N64-N111)</f>
        <v>0</v>
      </c>
      <c r="O157" s="104" t="n">
        <f aca="false">SUM(O64-O111)</f>
        <v>0</v>
      </c>
      <c r="P157" s="98" t="n">
        <f aca="false">SUM(D157:O157)</f>
        <v>194866.31</v>
      </c>
    </row>
    <row r="158" customFormat="false" ht="45" hidden="false" customHeight="true" outlineLevel="0" collapsed="false">
      <c r="A158" s="99" t="s">
        <v>87</v>
      </c>
      <c r="B158" s="145" t="s">
        <v>152</v>
      </c>
      <c r="C158" s="186" t="n">
        <f aca="false">SUM(D158:J158)</f>
        <v>1000000</v>
      </c>
      <c r="D158" s="105" t="n">
        <f aca="false">D66</f>
        <v>140000</v>
      </c>
      <c r="E158" s="105" t="n">
        <f aca="false">E66</f>
        <v>140000</v>
      </c>
      <c r="F158" s="106" t="n">
        <f aca="false">F66</f>
        <v>140000</v>
      </c>
      <c r="G158" s="106" t="n">
        <f aca="false">G66</f>
        <v>140000</v>
      </c>
      <c r="H158" s="106" t="n">
        <f aca="false">H66</f>
        <v>140000</v>
      </c>
      <c r="I158" s="106" t="n">
        <f aca="false">I66</f>
        <v>150000</v>
      </c>
      <c r="J158" s="106" t="n">
        <f aca="false">J66</f>
        <v>150000</v>
      </c>
      <c r="K158" s="106" t="n">
        <f aca="false">K66</f>
        <v>150000</v>
      </c>
      <c r="L158" s="106" t="n">
        <f aca="false">L66</f>
        <v>150000</v>
      </c>
      <c r="M158" s="106" t="n">
        <f aca="false">M66</f>
        <v>150000</v>
      </c>
      <c r="N158" s="106" t="n">
        <f aca="false">N66</f>
        <v>150000</v>
      </c>
      <c r="O158" s="107" t="n">
        <f aca="false">O66</f>
        <v>150000</v>
      </c>
      <c r="P158" s="98" t="n">
        <f aca="false">SUM(D158:O158)</f>
        <v>1750000</v>
      </c>
    </row>
    <row r="159" customFormat="false" ht="45" hidden="false" customHeight="true" outlineLevel="0" collapsed="false">
      <c r="A159" s="99" t="s">
        <v>88</v>
      </c>
      <c r="B159" s="145"/>
      <c r="C159" s="186" t="n">
        <f aca="false">SUM(D159:O159)</f>
        <v>923764.36</v>
      </c>
      <c r="D159" s="101" t="n">
        <f aca="false">SUM(D68)</f>
        <v>139453.43</v>
      </c>
      <c r="E159" s="102" t="n">
        <f aca="false">SUM(E68)</f>
        <v>136704.02</v>
      </c>
      <c r="F159" s="102" t="n">
        <f aca="false">SUM(F68)</f>
        <v>126536.78</v>
      </c>
      <c r="G159" s="102" t="n">
        <f aca="false">SUM(G68)</f>
        <v>132900.62</v>
      </c>
      <c r="H159" s="102" t="n">
        <f aca="false">SUM(H68)</f>
        <v>140937.19</v>
      </c>
      <c r="I159" s="102" t="n">
        <f aca="false">SUM(I68)</f>
        <v>112181.49</v>
      </c>
      <c r="J159" s="102" t="n">
        <f aca="false">SUM(J68)</f>
        <v>135050.83</v>
      </c>
      <c r="K159" s="102" t="n">
        <f aca="false">SUM(K68)</f>
        <v>0</v>
      </c>
      <c r="L159" s="102" t="n">
        <f aca="false">SUM(L68)</f>
        <v>0</v>
      </c>
      <c r="M159" s="102" t="n">
        <f aca="false">SUM(M68)</f>
        <v>0</v>
      </c>
      <c r="N159" s="102" t="n">
        <f aca="false">SUM(N68)</f>
        <v>0</v>
      </c>
      <c r="O159" s="104" t="n">
        <f aca="false">SUM(O68)</f>
        <v>0</v>
      </c>
      <c r="P159" s="98" t="n">
        <f aca="false">SUM(D159:O159)</f>
        <v>923764.36</v>
      </c>
    </row>
    <row r="160" customFormat="false" ht="45" hidden="false" customHeight="true" outlineLevel="0" collapsed="false">
      <c r="A160" s="99" t="s">
        <v>87</v>
      </c>
      <c r="B160" s="145" t="s">
        <v>29</v>
      </c>
      <c r="C160" s="186" t="n">
        <f aca="false">SUM(D160:J160)</f>
        <v>499500</v>
      </c>
      <c r="D160" s="105" t="n">
        <f aca="false">SUM(D70-D117)</f>
        <v>67500</v>
      </c>
      <c r="E160" s="106" t="n">
        <f aca="false">SUM(E70-E117)</f>
        <v>67500</v>
      </c>
      <c r="F160" s="106" t="n">
        <f aca="false">SUM(F70-F117)</f>
        <v>67500</v>
      </c>
      <c r="G160" s="106" t="n">
        <f aca="false">SUM(G70-G117)</f>
        <v>74250</v>
      </c>
      <c r="H160" s="106" t="n">
        <f aca="false">SUM(H70-H117)</f>
        <v>74250</v>
      </c>
      <c r="I160" s="106" t="n">
        <f aca="false">SUM(I70-I117)</f>
        <v>74250</v>
      </c>
      <c r="J160" s="106" t="n">
        <f aca="false">SUM(J70-J117)</f>
        <v>74250</v>
      </c>
      <c r="K160" s="106" t="n">
        <f aca="false">SUM(K70-K117)</f>
        <v>74250</v>
      </c>
      <c r="L160" s="106" t="n">
        <f aca="false">SUM(L70-L117)</f>
        <v>54000</v>
      </c>
      <c r="M160" s="106" t="n">
        <f aca="false">SUM(M70-M117)</f>
        <v>60750</v>
      </c>
      <c r="N160" s="106" t="n">
        <f aca="false">SUM(N70-N117)</f>
        <v>74250</v>
      </c>
      <c r="O160" s="107" t="n">
        <f aca="false">SUM(O70-O117)</f>
        <v>74250</v>
      </c>
      <c r="P160" s="98" t="n">
        <f aca="false">SUM(D160:O160)</f>
        <v>837000</v>
      </c>
    </row>
    <row r="161" customFormat="false" ht="45" hidden="false" customHeight="true" outlineLevel="0" collapsed="false">
      <c r="A161" s="99" t="s">
        <v>88</v>
      </c>
      <c r="B161" s="145"/>
      <c r="C161" s="186" t="n">
        <f aca="false">SUM(D161:O161)</f>
        <v>550832.1</v>
      </c>
      <c r="D161" s="101" t="n">
        <f aca="false">SUM(D72-D118)</f>
        <v>116968.4</v>
      </c>
      <c r="E161" s="102" t="n">
        <f aca="false">SUM(E72-E118)</f>
        <v>61507.25</v>
      </c>
      <c r="F161" s="102" t="n">
        <f aca="false">SUM(F72-F118)</f>
        <v>58288.25</v>
      </c>
      <c r="G161" s="102" t="n">
        <f aca="false">SUM(G72-G118)</f>
        <v>85753.82</v>
      </c>
      <c r="H161" s="102" t="n">
        <f aca="false">SUM(H72-H118)</f>
        <v>59957.97</v>
      </c>
      <c r="I161" s="102" t="n">
        <f aca="false">SUM(I72-I118)</f>
        <v>49546.6</v>
      </c>
      <c r="J161" s="102" t="n">
        <f aca="false">SUM(J72-J118)</f>
        <v>118809.81</v>
      </c>
      <c r="K161" s="102" t="n">
        <f aca="false">SUM(K72-K118)</f>
        <v>0</v>
      </c>
      <c r="L161" s="102" t="n">
        <f aca="false">SUM(L72-L118)</f>
        <v>0</v>
      </c>
      <c r="M161" s="102" t="n">
        <f aca="false">SUM(M72-M118)</f>
        <v>0</v>
      </c>
      <c r="N161" s="102" t="n">
        <f aca="false">SUM(N72-N118)</f>
        <v>0</v>
      </c>
      <c r="O161" s="104" t="n">
        <f aca="false">SUM(O72-O118)</f>
        <v>0</v>
      </c>
      <c r="P161" s="98" t="n">
        <f aca="false">SUM(D161:O161)</f>
        <v>550832.1</v>
      </c>
    </row>
    <row r="162" customFormat="false" ht="45" hidden="false" customHeight="true" outlineLevel="0" collapsed="false">
      <c r="A162" s="99" t="s">
        <v>87</v>
      </c>
      <c r="B162" s="145" t="s">
        <v>153</v>
      </c>
      <c r="C162" s="186" t="n">
        <f aca="false">SUM(D162:J162)</f>
        <v>367500</v>
      </c>
      <c r="D162" s="105" t="n">
        <f aca="false">SUM(D74-D121)+(D78-D125)</f>
        <v>50500</v>
      </c>
      <c r="E162" s="105" t="n">
        <f aca="false">SUM(E74-E121)+(E78-E125)</f>
        <v>50500</v>
      </c>
      <c r="F162" s="105" t="n">
        <f aca="false">SUM(F74-F121)+(F78-F125)</f>
        <v>50500</v>
      </c>
      <c r="G162" s="105" t="n">
        <f aca="false">SUM(G74-G121)+(G78-G125)</f>
        <v>54000</v>
      </c>
      <c r="H162" s="105" t="n">
        <f aca="false">SUM(H74-H121)+(H78-H125)</f>
        <v>54000</v>
      </c>
      <c r="I162" s="105" t="n">
        <f aca="false">SUM(I74-I121)+(I78-I125)</f>
        <v>54000</v>
      </c>
      <c r="J162" s="105" t="n">
        <f aca="false">SUM(J74-J121)+(J78-J125)</f>
        <v>54000</v>
      </c>
      <c r="K162" s="105" t="n">
        <f aca="false">SUM(K74-K121)+(K78-K125)</f>
        <v>54000</v>
      </c>
      <c r="L162" s="105" t="n">
        <f aca="false">SUM(L74-L121)+(L78-L125)</f>
        <v>54500</v>
      </c>
      <c r="M162" s="105" t="n">
        <f aca="false">SUM(M74-M121)+(M78-M125)</f>
        <v>57500</v>
      </c>
      <c r="N162" s="105" t="n">
        <f aca="false">SUM(N74-N121)+(N78-N125)</f>
        <v>57500</v>
      </c>
      <c r="O162" s="106" t="n">
        <f aca="false">SUM(O74-O121)+(O78-O125)</f>
        <v>57500</v>
      </c>
      <c r="P162" s="98" t="n">
        <f aca="false">SUM(D162:O162)</f>
        <v>648500</v>
      </c>
    </row>
    <row r="163" customFormat="false" ht="45" hidden="false" customHeight="true" outlineLevel="0" collapsed="false">
      <c r="A163" s="99" t="s">
        <v>88</v>
      </c>
      <c r="B163" s="0"/>
      <c r="C163" s="186" t="n">
        <f aca="false">SUM(D163:O163)</f>
        <v>583738.52</v>
      </c>
      <c r="D163" s="101" t="n">
        <f aca="false">SUM(D76-D122)+(D80-D126)</f>
        <v>90981.88</v>
      </c>
      <c r="E163" s="101" t="n">
        <f aca="false">SUM(E76-E122)+(E80-E126)</f>
        <v>78409.53</v>
      </c>
      <c r="F163" s="101" t="n">
        <f aca="false">SUM(F76-F122)+(F80-F126)</f>
        <v>47983.26</v>
      </c>
      <c r="G163" s="101" t="n">
        <f aca="false">SUM(G76-G122)+(G80-G126)</f>
        <v>122446.89</v>
      </c>
      <c r="H163" s="101" t="n">
        <f aca="false">SUM(H76-H122)+(H80-H126)</f>
        <v>91975.57</v>
      </c>
      <c r="I163" s="101" t="n">
        <f aca="false">SUM(I76-I122)+(I80-I126)</f>
        <v>88831.49</v>
      </c>
      <c r="J163" s="101" t="n">
        <f aca="false">SUM(J76-J122)+(J80-J126)</f>
        <v>63109.9</v>
      </c>
      <c r="K163" s="101" t="n">
        <f aca="false">SUM(K76-K122)+(K80-K126)</f>
        <v>0</v>
      </c>
      <c r="L163" s="101" t="n">
        <f aca="false">SUM(L76-L122)+(L80-L126)</f>
        <v>0</v>
      </c>
      <c r="M163" s="101" t="n">
        <f aca="false">SUM(M76-M122)+(M80-M126)</f>
        <v>0</v>
      </c>
      <c r="N163" s="101" t="n">
        <f aca="false">SUM(N76-N122)+(N80-N126)</f>
        <v>0</v>
      </c>
      <c r="O163" s="101" t="n">
        <f aca="false">SUM(O76-O122)+(O80-O126)</f>
        <v>0</v>
      </c>
      <c r="P163" s="101" t="n">
        <f aca="false">SUM(P76-P122)</f>
        <v>0</v>
      </c>
    </row>
    <row r="164" customFormat="false" ht="45" hidden="false" customHeight="true" outlineLevel="0" collapsed="false">
      <c r="A164" s="99" t="s">
        <v>87</v>
      </c>
      <c r="B164" s="145" t="s">
        <v>154</v>
      </c>
      <c r="C164" s="186" t="n">
        <f aca="false">SUM(D164:J164)</f>
        <v>-105000</v>
      </c>
      <c r="D164" s="101" t="n">
        <v>-15000</v>
      </c>
      <c r="E164" s="102" t="n">
        <v>-15000</v>
      </c>
      <c r="F164" s="102" t="n">
        <v>-15000</v>
      </c>
      <c r="G164" s="102" t="n">
        <v>-15000</v>
      </c>
      <c r="H164" s="102" t="n">
        <v>-15000</v>
      </c>
      <c r="I164" s="102" t="n">
        <v>-15000</v>
      </c>
      <c r="J164" s="102" t="n">
        <v>-15000</v>
      </c>
      <c r="K164" s="102" t="n">
        <v>-15000</v>
      </c>
      <c r="L164" s="102" t="n">
        <v>-15000</v>
      </c>
      <c r="M164" s="102" t="n">
        <v>-15000</v>
      </c>
      <c r="N164" s="102" t="n">
        <v>-15000</v>
      </c>
      <c r="O164" s="104" t="n">
        <v>-15000</v>
      </c>
      <c r="P164" s="98" t="n">
        <f aca="false">SUM(D164:O164)</f>
        <v>-180000</v>
      </c>
    </row>
    <row r="165" customFormat="false" ht="45" hidden="false" customHeight="true" outlineLevel="0" collapsed="false">
      <c r="A165" s="99" t="s">
        <v>88</v>
      </c>
      <c r="B165" s="0"/>
      <c r="C165" s="186" t="n">
        <f aca="false">SUM(D165:O165)</f>
        <v>-79196.66</v>
      </c>
      <c r="D165" s="101" t="n">
        <f aca="false">SUM(0-D115)</f>
        <v>-12547.95</v>
      </c>
      <c r="E165" s="101" t="n">
        <f aca="false">SUM(0-E115)</f>
        <v>-11269.46</v>
      </c>
      <c r="F165" s="101" t="n">
        <f aca="false">SUM(0-F115)</f>
        <v>-10270.8</v>
      </c>
      <c r="G165" s="101" t="n">
        <f aca="false">SUM(0-G115)</f>
        <v>-10387.41</v>
      </c>
      <c r="H165" s="101" t="n">
        <f aca="false">SUM(0-H115)</f>
        <v>-8388.6</v>
      </c>
      <c r="I165" s="101" t="n">
        <f aca="false">SUM(0-I115)</f>
        <v>-10706.41</v>
      </c>
      <c r="J165" s="101" t="n">
        <f aca="false">SUM(0-J115)</f>
        <v>-15626.03</v>
      </c>
      <c r="K165" s="101" t="n">
        <f aca="false">SUM(0-K115)</f>
        <v>0</v>
      </c>
      <c r="L165" s="101" t="n">
        <f aca="false">SUM(0-L115)</f>
        <v>0</v>
      </c>
      <c r="M165" s="101" t="n">
        <f aca="false">SUM(0-M115)</f>
        <v>0</v>
      </c>
      <c r="N165" s="101" t="n">
        <f aca="false">SUM(0-N115)</f>
        <v>0</v>
      </c>
      <c r="O165" s="187" t="n">
        <f aca="false">SUM(0-O115)</f>
        <v>0</v>
      </c>
      <c r="P165" s="98" t="n">
        <f aca="false">SUM(D165:O165)</f>
        <v>-79196.66</v>
      </c>
    </row>
    <row r="166" customFormat="false" ht="45" hidden="false" customHeight="true" outlineLevel="0" collapsed="false">
      <c r="A166" s="99" t="s">
        <v>87</v>
      </c>
      <c r="B166" s="145" t="s">
        <v>57</v>
      </c>
      <c r="C166" s="186" t="n">
        <f aca="false">SUM(D166:J166)</f>
        <v>837500</v>
      </c>
      <c r="D166" s="101" t="n">
        <f aca="false">SUM(D82-D129)+(D86-D133)</f>
        <v>117500</v>
      </c>
      <c r="E166" s="101" t="n">
        <f aca="false">SUM(E82-E129)+(E86-E133)</f>
        <v>117500</v>
      </c>
      <c r="F166" s="101" t="n">
        <f aca="false">SUM(F82-F129)+(F86-F133)</f>
        <v>117500</v>
      </c>
      <c r="G166" s="101" t="n">
        <f aca="false">SUM(G82-G129)+(G86-G133)</f>
        <v>117500</v>
      </c>
      <c r="H166" s="101" t="n">
        <f aca="false">SUM(H82-H129)+(H86-H133)</f>
        <v>122500</v>
      </c>
      <c r="I166" s="101" t="n">
        <f aca="false">SUM(I82-I129)+(I86-I133)</f>
        <v>122500</v>
      </c>
      <c r="J166" s="101" t="n">
        <f aca="false">SUM(J82-J129)+(J86-J133)</f>
        <v>122500</v>
      </c>
      <c r="K166" s="101" t="n">
        <f aca="false">SUM(K82-K129)+(K86-K133)</f>
        <v>122500</v>
      </c>
      <c r="L166" s="101" t="n">
        <f aca="false">SUM(L82-L129)+(L86-L133)</f>
        <v>122500</v>
      </c>
      <c r="M166" s="101" t="n">
        <f aca="false">SUM(M82-M129)+(M86-M133)</f>
        <v>122500</v>
      </c>
      <c r="N166" s="101" t="n">
        <f aca="false">SUM(N82-N129)+(N86-N133)</f>
        <v>122500</v>
      </c>
      <c r="O166" s="101" t="n">
        <f aca="false">SUM(O82-O129)+(O86-O133)</f>
        <v>122500</v>
      </c>
      <c r="P166" s="112" t="n">
        <f aca="false">SUM(D166:O166)</f>
        <v>1450000</v>
      </c>
    </row>
    <row r="167" customFormat="false" ht="45" hidden="false" customHeight="true" outlineLevel="0" collapsed="false">
      <c r="A167" s="99" t="s">
        <v>88</v>
      </c>
      <c r="B167" s="0"/>
      <c r="C167" s="186" t="n">
        <f aca="false">SUM(D167:O167)</f>
        <v>884950.61</v>
      </c>
      <c r="D167" s="112" t="n">
        <f aca="false">SUM(D84-D130)+(D88-D134)</f>
        <v>64730.31</v>
      </c>
      <c r="E167" s="112" t="n">
        <f aca="false">SUM(E84-E130)+(E88-E134)</f>
        <v>110147.4</v>
      </c>
      <c r="F167" s="112" t="n">
        <f aca="false">SUM(F84-F130)+(F88-F134)</f>
        <v>175209.12</v>
      </c>
      <c r="G167" s="112" t="n">
        <f aca="false">SUM(G84-G130)+(G88-G134)</f>
        <v>112496.98</v>
      </c>
      <c r="H167" s="112" t="n">
        <f aca="false">SUM(H84-H130)+(H88-H134)</f>
        <v>115564.27</v>
      </c>
      <c r="I167" s="112" t="n">
        <f aca="false">SUM(I84-I130)+(I88-I134)</f>
        <v>195136.67</v>
      </c>
      <c r="J167" s="112" t="n">
        <f aca="false">SUM(J84-J130)+(J88-J134)</f>
        <v>111665.86</v>
      </c>
      <c r="K167" s="112" t="n">
        <f aca="false">SUM(K84-K130)+(K88-K134)</f>
        <v>0</v>
      </c>
      <c r="L167" s="112" t="n">
        <f aca="false">SUM(L84-L130)+(L88-L134)</f>
        <v>0</v>
      </c>
      <c r="M167" s="112" t="n">
        <f aca="false">SUM(M84-M130)+(M88-M134)</f>
        <v>0</v>
      </c>
      <c r="N167" s="112" t="n">
        <f aca="false">SUM(N84-N130)+(N88-N134)</f>
        <v>0</v>
      </c>
      <c r="O167" s="112" t="n">
        <f aca="false">SUM(O84-O130)+(O88-O134)</f>
        <v>0</v>
      </c>
      <c r="P167" s="112"/>
    </row>
    <row r="168" customFormat="false" ht="45" hidden="false" customHeight="true" outlineLevel="0" collapsed="false">
      <c r="A168" s="99" t="s">
        <v>87</v>
      </c>
      <c r="B168" s="145" t="s">
        <v>155</v>
      </c>
      <c r="C168" s="186" t="n">
        <f aca="false">SUM(D168:J168)</f>
        <v>5782900</v>
      </c>
      <c r="D168" s="105" t="n">
        <f aca="false">SUM(D150+D154+D156+D158+D160+D162+D164+D152+D166)</f>
        <v>805500</v>
      </c>
      <c r="E168" s="105" t="n">
        <f aca="false">SUM(E150+E154+E156+E158+E160+E162+E164+E152+E166)</f>
        <v>805500</v>
      </c>
      <c r="F168" s="105" t="n">
        <f aca="false">SUM(F150+F154+F156+F158+F160+F162+F164+F152+F166)</f>
        <v>812100</v>
      </c>
      <c r="G168" s="105" t="n">
        <f aca="false">SUM(G150+G154+G156+G158+G160+G162+G164+G152+G166)</f>
        <v>815750</v>
      </c>
      <c r="H168" s="105" t="n">
        <f aca="false">SUM(H150+H154+H156+H158+H160+H162+H164+H152+H166)</f>
        <v>840750</v>
      </c>
      <c r="I168" s="105" t="n">
        <f aca="false">SUM(I150+I154+I156+I158+I160+I162+I164+I152+I166)</f>
        <v>848350</v>
      </c>
      <c r="J168" s="105" t="n">
        <f aca="false">SUM(J150+J154+J156+J158+J160+J162+J164+J152+J166)</f>
        <v>854950</v>
      </c>
      <c r="K168" s="105" t="n">
        <f aca="false">SUM(K150+K154+K156+K158+K160+K162+K164+K152+K166)</f>
        <v>848350</v>
      </c>
      <c r="L168" s="105" t="n">
        <f aca="false">SUM(L150+L154+L156+L158+L160+L162+L164+L152+L166)</f>
        <v>828600</v>
      </c>
      <c r="M168" s="105" t="n">
        <f aca="false">SUM(M150+M154+M156+M158+M160+M162+M164+M152+M166)</f>
        <v>838350</v>
      </c>
      <c r="N168" s="105" t="n">
        <f aca="false">SUM(N150+N154+N156+N158+N160+N162+N164+N152+N166)</f>
        <v>851850</v>
      </c>
      <c r="O168" s="105" t="n">
        <f aca="false">SUM(O150+O154+O156+O158+O160+O162+O164+O152+O166)</f>
        <v>851850</v>
      </c>
      <c r="P168" s="98" t="n">
        <f aca="false">SUM(D168:O168)</f>
        <v>10001900</v>
      </c>
    </row>
    <row r="169" customFormat="false" ht="45" hidden="false" customHeight="true" outlineLevel="0" collapsed="false">
      <c r="A169" s="99" t="s">
        <v>88</v>
      </c>
      <c r="B169" s="145" t="s">
        <v>156</v>
      </c>
      <c r="C169" s="186" t="n">
        <f aca="false">SUM(D169:O169)</f>
        <v>5926989.71</v>
      </c>
      <c r="D169" s="101" t="n">
        <f aca="false">SUM(D151+D155+D157+D159+D161+D163+D165+D153+D167)</f>
        <v>832629.05</v>
      </c>
      <c r="E169" s="101" t="n">
        <f aca="false">SUM(E151+E155+E157+E159+E161+E163+E165+E153+E167)</f>
        <v>794075.3</v>
      </c>
      <c r="F169" s="101" t="n">
        <f aca="false">SUM(F151+F155+F157+F159+F161+F163+F165+F153+F167)</f>
        <v>833938.73</v>
      </c>
      <c r="G169" s="101" t="n">
        <f aca="false">SUM(G151+G155+G157+G159+G161+G163+G165+G153+G167)</f>
        <v>897480.72</v>
      </c>
      <c r="H169" s="101" t="n">
        <f aca="false">SUM(H151+H155+H157+H159+H161+H163+H165+H153+H167)</f>
        <v>863354.1</v>
      </c>
      <c r="I169" s="101" t="n">
        <f aca="false">SUM(I151+I155+I157+I159+I161+I163+I165+I153+I167)</f>
        <v>900788.04</v>
      </c>
      <c r="J169" s="101" t="n">
        <f aca="false">SUM(J151+J155+J157+J159+J161+J163+J165+J153+J167)</f>
        <v>804723.77</v>
      </c>
      <c r="K169" s="101" t="n">
        <f aca="false">SUM(K151+K155+K157+K159+K161+K163+K165+K153+K167)</f>
        <v>0</v>
      </c>
      <c r="L169" s="101" t="n">
        <f aca="false">SUM(L151+L155+L157+L159+L161+L163+L165+L153+L167)</f>
        <v>0</v>
      </c>
      <c r="M169" s="101" t="n">
        <f aca="false">SUM(M151+M155+M157+M159+M161+M163+M165+M153+M167)</f>
        <v>0</v>
      </c>
      <c r="N169" s="101" t="n">
        <f aca="false">SUM(N151+N155+N157+N159+N161+N163+N165+N153+N167)</f>
        <v>0</v>
      </c>
      <c r="O169" s="101" t="n">
        <f aca="false">SUM(O151+O155+O157+O159+O161+O163+O165+O153+O167)</f>
        <v>0</v>
      </c>
      <c r="P169" s="98" t="n">
        <f aca="false">SUM(D169:O169)</f>
        <v>5926989.71</v>
      </c>
    </row>
    <row r="170" customFormat="false" ht="45" hidden="false" customHeight="true" outlineLevel="0" collapsed="false">
      <c r="A170" s="99" t="s">
        <v>126</v>
      </c>
      <c r="B170" s="145" t="s">
        <v>157</v>
      </c>
      <c r="C170" s="186" t="n">
        <f aca="false">SUM(D170:J170)</f>
        <v>6038319.8206</v>
      </c>
      <c r="D170" s="101" t="n">
        <f aca="false">D93-D139</f>
        <v>842763.5385</v>
      </c>
      <c r="E170" s="102" t="n">
        <f aca="false">E93-E139</f>
        <v>816779.0694</v>
      </c>
      <c r="F170" s="102" t="n">
        <f aca="false">F93-F139</f>
        <v>835132.0779</v>
      </c>
      <c r="G170" s="102" t="n">
        <f aca="false">G93-G139</f>
        <v>967563.9826</v>
      </c>
      <c r="H170" s="102" t="n">
        <f aca="false">H93-H139</f>
        <v>836374.1401</v>
      </c>
      <c r="I170" s="102" t="n">
        <f aca="false">I93-I139</f>
        <v>873886.9006</v>
      </c>
      <c r="J170" s="102" t="n">
        <f aca="false">J93-J139</f>
        <v>865820.1115</v>
      </c>
      <c r="K170" s="102" t="n">
        <f aca="false">K93-K139</f>
        <v>-15000</v>
      </c>
      <c r="L170" s="102" t="n">
        <f aca="false">L93-L139</f>
        <v>-15000</v>
      </c>
      <c r="M170" s="102" t="n">
        <f aca="false">M93-M139</f>
        <v>-15000</v>
      </c>
      <c r="N170" s="102" t="n">
        <f aca="false">N93-N139</f>
        <v>-15000</v>
      </c>
      <c r="O170" s="104" t="n">
        <f aca="false">O93-O139</f>
        <v>-15000</v>
      </c>
      <c r="P170" s="98"/>
    </row>
    <row r="171" customFormat="false" ht="45" hidden="false" customHeight="true" outlineLevel="0" collapsed="false">
      <c r="A171" s="99" t="s">
        <v>33</v>
      </c>
      <c r="B171" s="145"/>
      <c r="C171" s="186" t="s">
        <v>33</v>
      </c>
      <c r="D171" s="101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4"/>
      <c r="P171" s="98" t="s">
        <v>33</v>
      </c>
    </row>
    <row r="172" customFormat="false" ht="45" hidden="false" customHeight="true" outlineLevel="0" collapsed="false">
      <c r="A172" s="99" t="s">
        <v>87</v>
      </c>
      <c r="B172" s="145" t="s">
        <v>158</v>
      </c>
      <c r="C172" s="186" t="n">
        <f aca="false">J172</f>
        <v>5782900</v>
      </c>
      <c r="D172" s="105" t="n">
        <f aca="false">SUM(D168)</f>
        <v>805500</v>
      </c>
      <c r="E172" s="106" t="n">
        <f aca="false">D172+E168</f>
        <v>1611000</v>
      </c>
      <c r="F172" s="106" t="n">
        <f aca="false">E172+F168</f>
        <v>2423100</v>
      </c>
      <c r="G172" s="106" t="n">
        <f aca="false">F172+G168</f>
        <v>3238850</v>
      </c>
      <c r="H172" s="106" t="n">
        <f aca="false">G172+H168</f>
        <v>4079600</v>
      </c>
      <c r="I172" s="106" t="n">
        <f aca="false">H172+I168</f>
        <v>4927950</v>
      </c>
      <c r="J172" s="106" t="n">
        <f aca="false">I172+J168</f>
        <v>5782900</v>
      </c>
      <c r="K172" s="106" t="n">
        <f aca="false">J172+K168</f>
        <v>6631250</v>
      </c>
      <c r="L172" s="106" t="n">
        <f aca="false">K172+L168</f>
        <v>7459850</v>
      </c>
      <c r="M172" s="106" t="n">
        <f aca="false">L172+M168</f>
        <v>8298200</v>
      </c>
      <c r="N172" s="106" t="n">
        <f aca="false">M172+N168</f>
        <v>9150050</v>
      </c>
      <c r="O172" s="107" t="n">
        <f aca="false">N172+O168</f>
        <v>10001900</v>
      </c>
      <c r="P172" s="98"/>
    </row>
    <row r="173" customFormat="false" ht="45" hidden="false" customHeight="true" outlineLevel="0" collapsed="false">
      <c r="A173" s="99" t="s">
        <v>88</v>
      </c>
      <c r="B173" s="145" t="s">
        <v>159</v>
      </c>
      <c r="C173" s="186" t="n">
        <f aca="false">O173</f>
        <v>5926989.71</v>
      </c>
      <c r="D173" s="101" t="n">
        <f aca="false">D169</f>
        <v>832629.05</v>
      </c>
      <c r="E173" s="102" t="n">
        <f aca="false">D173+E169</f>
        <v>1626704.35</v>
      </c>
      <c r="F173" s="102" t="n">
        <f aca="false">E173+F169</f>
        <v>2460643.08</v>
      </c>
      <c r="G173" s="102" t="n">
        <f aca="false">F173+G169</f>
        <v>3358123.8</v>
      </c>
      <c r="H173" s="102" t="n">
        <f aca="false">G173+H169</f>
        <v>4221477.9</v>
      </c>
      <c r="I173" s="102" t="n">
        <f aca="false">H173+I169</f>
        <v>5122265.94</v>
      </c>
      <c r="J173" s="102" t="n">
        <f aca="false">I173+J169</f>
        <v>5926989.71</v>
      </c>
      <c r="K173" s="102" t="n">
        <f aca="false">J173+K169</f>
        <v>5926989.71</v>
      </c>
      <c r="L173" s="102" t="n">
        <f aca="false">K173+L169</f>
        <v>5926989.71</v>
      </c>
      <c r="M173" s="102" t="n">
        <f aca="false">L173+M169</f>
        <v>5926989.71</v>
      </c>
      <c r="N173" s="102" t="n">
        <f aca="false">M173+N169</f>
        <v>5926989.71</v>
      </c>
      <c r="O173" s="102" t="n">
        <f aca="false">N173+O169</f>
        <v>5926989.71</v>
      </c>
      <c r="P173" s="102"/>
    </row>
    <row r="174" customFormat="false" ht="45" hidden="false" customHeight="true" outlineLevel="0" collapsed="false">
      <c r="A174" s="188" t="s">
        <v>126</v>
      </c>
      <c r="B174" s="145" t="s">
        <v>160</v>
      </c>
      <c r="C174" s="186" t="n">
        <f aca="false">J174</f>
        <v>6038319.8206</v>
      </c>
      <c r="D174" s="101" t="n">
        <f aca="false">D93-D139</f>
        <v>842763.5385</v>
      </c>
      <c r="E174" s="102" t="n">
        <f aca="false">D174+E170</f>
        <v>1659542.6079</v>
      </c>
      <c r="F174" s="102" t="n">
        <f aca="false">E174+F170</f>
        <v>2494674.6858</v>
      </c>
      <c r="G174" s="102" t="n">
        <f aca="false">F174+G170</f>
        <v>3462238.6684</v>
      </c>
      <c r="H174" s="102" t="n">
        <f aca="false">G174+H170</f>
        <v>4298612.8085</v>
      </c>
      <c r="I174" s="102" t="n">
        <f aca="false">H174+I170</f>
        <v>5172499.7091</v>
      </c>
      <c r="J174" s="102" t="n">
        <f aca="false">I174+J170</f>
        <v>6038319.8206</v>
      </c>
      <c r="K174" s="102" t="n">
        <f aca="false">J174+K170</f>
        <v>6023319.8206</v>
      </c>
      <c r="L174" s="102" t="n">
        <f aca="false">K174+L170</f>
        <v>6008319.8206</v>
      </c>
      <c r="M174" s="102" t="n">
        <f aca="false">L174+M170</f>
        <v>5993319.8206</v>
      </c>
      <c r="N174" s="102" t="n">
        <f aca="false">M174+N170</f>
        <v>5978319.8206</v>
      </c>
      <c r="O174" s="102" t="n">
        <f aca="false">N174+O170</f>
        <v>5963319.8206</v>
      </c>
      <c r="P174" s="102"/>
    </row>
    <row r="175" customFormat="false" ht="45" hidden="false" customHeight="true" outlineLevel="0" collapsed="false">
      <c r="A175" s="188" t="s">
        <v>33</v>
      </c>
      <c r="B175" s="189"/>
      <c r="C175" s="186" t="s">
        <v>33</v>
      </c>
      <c r="D175" s="101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4"/>
      <c r="P175" s="98"/>
    </row>
    <row r="176" customFormat="false" ht="45" hidden="false" customHeight="true" outlineLevel="0" collapsed="false">
      <c r="A176" s="154" t="s">
        <v>88</v>
      </c>
      <c r="B176" s="160" t="s">
        <v>161</v>
      </c>
      <c r="C176" s="186" t="n">
        <f aca="false">C173-C172</f>
        <v>144089.71</v>
      </c>
      <c r="D176" s="134" t="n">
        <f aca="false">D173-D172</f>
        <v>27129.0500000002</v>
      </c>
      <c r="E176" s="135" t="n">
        <f aca="false">E173-E172</f>
        <v>15704.3500000001</v>
      </c>
      <c r="F176" s="135" t="n">
        <f aca="false">F173-F172</f>
        <v>37543.0800000001</v>
      </c>
      <c r="G176" s="135" t="n">
        <f aca="false">G173-G172</f>
        <v>119273.8</v>
      </c>
      <c r="H176" s="135" t="n">
        <f aca="false">H173-H172</f>
        <v>141877.9</v>
      </c>
      <c r="I176" s="135" t="n">
        <f aca="false">I173-I172</f>
        <v>194315.94</v>
      </c>
      <c r="J176" s="135" t="n">
        <f aca="false">J173-J172</f>
        <v>144089.71</v>
      </c>
      <c r="K176" s="135" t="n">
        <f aca="false">K173-K172</f>
        <v>-704260.29</v>
      </c>
      <c r="L176" s="135" t="n">
        <f aca="false">L173-L172</f>
        <v>-1532860.29</v>
      </c>
      <c r="M176" s="135" t="n">
        <f aca="false">M173-M172</f>
        <v>-2371210.29</v>
      </c>
      <c r="N176" s="135" t="n">
        <f aca="false">N173-N172</f>
        <v>-3223060.29</v>
      </c>
      <c r="O176" s="136" t="n">
        <f aca="false">O173-O172</f>
        <v>-4074910.29</v>
      </c>
      <c r="P176" s="98" t="s">
        <v>33</v>
      </c>
    </row>
    <row r="177" customFormat="false" ht="45" hidden="false" customHeight="true" outlineLevel="0" collapsed="false">
      <c r="A177" s="159" t="s">
        <v>126</v>
      </c>
      <c r="B177" s="160" t="s">
        <v>162</v>
      </c>
      <c r="C177" s="114" t="n">
        <f aca="false">C173-C174</f>
        <v>-111330.1106</v>
      </c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98" t="s">
        <v>33</v>
      </c>
    </row>
    <row r="178" customFormat="false" ht="45" hidden="false" customHeight="true" outlineLevel="0" collapsed="false">
      <c r="A178" s="87"/>
      <c r="B178" s="86"/>
      <c r="C178" s="119"/>
      <c r="D178" s="161"/>
      <c r="E178" s="120"/>
      <c r="F178" s="120"/>
      <c r="G178" s="120"/>
      <c r="H178" s="120"/>
      <c r="I178" s="120"/>
      <c r="J178" s="120"/>
      <c r="K178" s="120"/>
      <c r="L178" s="120"/>
      <c r="M178" s="120"/>
      <c r="N178" s="119"/>
      <c r="O178" s="119"/>
      <c r="P178" s="98" t="s">
        <v>33</v>
      </c>
    </row>
    <row r="179" customFormat="false" ht="45" hidden="false" customHeight="true" outlineLevel="0" collapsed="false">
      <c r="A179" s="87" t="s">
        <v>33</v>
      </c>
      <c r="B179" s="86"/>
      <c r="C179" s="119"/>
      <c r="D179" s="161"/>
      <c r="E179" s="120"/>
      <c r="F179" s="120"/>
      <c r="G179" s="120"/>
      <c r="H179" s="120"/>
      <c r="I179" s="120"/>
      <c r="J179" s="120"/>
      <c r="K179" s="120"/>
      <c r="L179" s="120"/>
      <c r="M179" s="120"/>
      <c r="N179" s="119"/>
      <c r="O179" s="119"/>
      <c r="P179" s="98" t="s">
        <v>33</v>
      </c>
    </row>
    <row r="180" customFormat="false" ht="45" hidden="false" customHeight="true" outlineLevel="0" collapsed="false">
      <c r="A180" s="163" t="s">
        <v>33</v>
      </c>
      <c r="B180" s="190" t="s">
        <v>59</v>
      </c>
      <c r="C180" s="185" t="s">
        <v>2</v>
      </c>
      <c r="D180" s="124" t="s">
        <v>3</v>
      </c>
      <c r="E180" s="125" t="s">
        <v>4</v>
      </c>
      <c r="F180" s="125" t="s">
        <v>5</v>
      </c>
      <c r="G180" s="125" t="s">
        <v>6</v>
      </c>
      <c r="H180" s="125" t="s">
        <v>80</v>
      </c>
      <c r="I180" s="125" t="s">
        <v>81</v>
      </c>
      <c r="J180" s="125" t="s">
        <v>82</v>
      </c>
      <c r="K180" s="125" t="s">
        <v>83</v>
      </c>
      <c r="L180" s="125" t="s">
        <v>84</v>
      </c>
      <c r="M180" s="125" t="s">
        <v>85</v>
      </c>
      <c r="N180" s="125" t="s">
        <v>86</v>
      </c>
      <c r="O180" s="126" t="s">
        <v>14</v>
      </c>
      <c r="P180" s="98" t="s">
        <v>33</v>
      </c>
    </row>
    <row r="181" customFormat="false" ht="45" hidden="false" customHeight="true" outlineLevel="0" collapsed="false">
      <c r="A181" s="191" t="s">
        <v>126</v>
      </c>
      <c r="B181" s="192" t="s">
        <v>163</v>
      </c>
      <c r="C181" s="139" t="n">
        <f aca="false">SUM(D181:O181)</f>
        <v>918683.40505</v>
      </c>
      <c r="D181" s="95" t="n">
        <f aca="false">D169*0.155</f>
        <v>129057.50275</v>
      </c>
      <c r="E181" s="95" t="n">
        <f aca="false">E169*0.155</f>
        <v>123081.6715</v>
      </c>
      <c r="F181" s="95" t="n">
        <f aca="false">F169*0.155</f>
        <v>129260.50315</v>
      </c>
      <c r="G181" s="95" t="n">
        <f aca="false">G169*0.155</f>
        <v>139109.5116</v>
      </c>
      <c r="H181" s="95" t="n">
        <f aca="false">H169*0.155</f>
        <v>133819.8855</v>
      </c>
      <c r="I181" s="95" t="n">
        <f aca="false">I169*0.155</f>
        <v>139622.1462</v>
      </c>
      <c r="J181" s="95" t="n">
        <f aca="false">J169*0.155</f>
        <v>124732.18435</v>
      </c>
      <c r="K181" s="95" t="n">
        <f aca="false">K169*0.155</f>
        <v>0</v>
      </c>
      <c r="L181" s="95" t="n">
        <f aca="false">L169*0.155</f>
        <v>0</v>
      </c>
      <c r="M181" s="95" t="n">
        <f aca="false">M169*0.155</f>
        <v>0</v>
      </c>
      <c r="N181" s="95" t="n">
        <f aca="false">N169*0.155</f>
        <v>0</v>
      </c>
      <c r="O181" s="95" t="n">
        <f aca="false">O169*0.155</f>
        <v>0</v>
      </c>
      <c r="P181" s="98" t="n">
        <f aca="false">SUM(D181:O181)</f>
        <v>918683.40505</v>
      </c>
    </row>
    <row r="182" customFormat="false" ht="45" hidden="false" customHeight="true" outlineLevel="0" collapsed="false">
      <c r="A182" s="193" t="s">
        <v>88</v>
      </c>
      <c r="B182" s="194" t="s">
        <v>164</v>
      </c>
      <c r="C182" s="139" t="n">
        <f aca="false">SUM(D182:O182)</f>
        <v>939385.91</v>
      </c>
      <c r="D182" s="134" t="n">
        <v>126164.29</v>
      </c>
      <c r="E182" s="135" t="n">
        <v>125572.98</v>
      </c>
      <c r="F182" s="135" t="n">
        <f aca="false">-5969.26+142821.17</f>
        <v>136851.91</v>
      </c>
      <c r="G182" s="135" t="n">
        <v>143710.34</v>
      </c>
      <c r="H182" s="135" t="n">
        <v>128416.4</v>
      </c>
      <c r="I182" s="135" t="n">
        <v>134536.36</v>
      </c>
      <c r="J182" s="135" t="n">
        <v>144133.63</v>
      </c>
      <c r="K182" s="135"/>
      <c r="L182" s="135"/>
      <c r="M182" s="135"/>
      <c r="N182" s="135"/>
      <c r="O182" s="136"/>
      <c r="P182" s="98" t="n">
        <f aca="false">SUM(D182:O182)</f>
        <v>939385.91</v>
      </c>
    </row>
    <row r="183" customFormat="false" ht="45" hidden="false" customHeight="true" outlineLevel="0" collapsed="false">
      <c r="A183" s="172"/>
      <c r="B183" s="86"/>
      <c r="C183" s="195"/>
      <c r="D183" s="196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98"/>
    </row>
    <row r="184" customFormat="false" ht="45" hidden="false" customHeight="true" outlineLevel="0" collapsed="false">
      <c r="A184" s="191" t="s">
        <v>87</v>
      </c>
      <c r="B184" s="197" t="s">
        <v>165</v>
      </c>
      <c r="C184" s="139" t="n">
        <f aca="false">SUM(D184:J184)</f>
        <v>155100</v>
      </c>
      <c r="D184" s="95" t="n">
        <f aca="false">SUM(D6+D18+D9+D12)*0.33</f>
        <v>18150</v>
      </c>
      <c r="E184" s="95" t="n">
        <f aca="false">SUM(E6+E18+E9+E12)*0.33</f>
        <v>23100</v>
      </c>
      <c r="F184" s="95" t="n">
        <f aca="false">SUM(F6+F18+F9+F12)*0.33</f>
        <v>23100</v>
      </c>
      <c r="G184" s="95" t="n">
        <f aca="false">SUM(G6+G18+G9+G12)*0.33</f>
        <v>21450</v>
      </c>
      <c r="H184" s="95" t="n">
        <f aca="false">SUM(H6+H18+H9+H12)*0.33</f>
        <v>23100</v>
      </c>
      <c r="I184" s="95" t="n">
        <f aca="false">SUM(I6+I18+I9+I12)*0.33</f>
        <v>23100</v>
      </c>
      <c r="J184" s="95" t="n">
        <f aca="false">SUM(J6+J18+J9+J12)*0.33</f>
        <v>23100</v>
      </c>
      <c r="K184" s="95" t="n">
        <f aca="false">SUM(K6+K18+K9+K12)*0.33</f>
        <v>23100</v>
      </c>
      <c r="L184" s="95" t="n">
        <f aca="false">SUM(L6+L18+L9+L12)*0.33</f>
        <v>18150</v>
      </c>
      <c r="M184" s="95" t="n">
        <f aca="false">SUM(M6+M18+M9+M12)*0.33</f>
        <v>18150</v>
      </c>
      <c r="N184" s="95" t="n">
        <f aca="false">SUM(N6+N18+N9+N12)*0.33</f>
        <v>23100</v>
      </c>
      <c r="O184" s="95" t="n">
        <f aca="false">SUM(O6+O18+O9+O12)*0.33</f>
        <v>19800</v>
      </c>
      <c r="P184" s="98" t="n">
        <f aca="false">SUM(D184:O184)</f>
        <v>257400</v>
      </c>
    </row>
    <row r="185" customFormat="false" ht="45" hidden="false" customHeight="true" outlineLevel="0" collapsed="false">
      <c r="A185" s="198" t="s">
        <v>88</v>
      </c>
      <c r="B185" s="199" t="s">
        <v>166</v>
      </c>
      <c r="C185" s="139" t="n">
        <f aca="false">SUM(D185:O185)</f>
        <v>178736.24</v>
      </c>
      <c r="D185" s="101" t="n">
        <v>16194.54</v>
      </c>
      <c r="E185" s="102" t="n">
        <v>31145.79</v>
      </c>
      <c r="F185" s="102" t="n">
        <v>33990.59</v>
      </c>
      <c r="G185" s="102" t="n">
        <v>21998.96</v>
      </c>
      <c r="H185" s="102" t="n">
        <v>31358.18</v>
      </c>
      <c r="I185" s="102" t="n">
        <v>22438.1</v>
      </c>
      <c r="J185" s="102" t="n">
        <v>21610.08</v>
      </c>
      <c r="K185" s="102"/>
      <c r="L185" s="102"/>
      <c r="M185" s="102"/>
      <c r="N185" s="102"/>
      <c r="O185" s="104"/>
      <c r="P185" s="98" t="n">
        <f aca="false">SUM(D185:O185)</f>
        <v>178736.24</v>
      </c>
    </row>
    <row r="186" customFormat="false" ht="45" hidden="false" customHeight="true" outlineLevel="0" collapsed="false">
      <c r="A186" s="200" t="s">
        <v>126</v>
      </c>
      <c r="B186" s="201" t="s">
        <v>167</v>
      </c>
      <c r="C186" s="139" t="n">
        <f aca="false">SUM(D186:O186)</f>
        <v>140882.3493</v>
      </c>
      <c r="D186" s="134" t="n">
        <f aca="false">SUM(D7+D9+D13+D19)*0.33</f>
        <v>19896.69</v>
      </c>
      <c r="E186" s="134" t="n">
        <f aca="false">SUM(E7+E9+E13+E19)*0.33</f>
        <v>12087.24</v>
      </c>
      <c r="F186" s="134" t="n">
        <f aca="false">SUM(F7+F9+F13+F19)*0.33</f>
        <v>49235.5743</v>
      </c>
      <c r="G186" s="134" t="n">
        <f aca="false">SUM(G7+G9+G13+G19)*0.33</f>
        <v>16989.225</v>
      </c>
      <c r="H186" s="134" t="n">
        <f aca="false">SUM(H7+H9+H13+H19)*0.33</f>
        <v>15833.4</v>
      </c>
      <c r="I186" s="134" t="n">
        <f aca="false">SUM(I7+I9+I13+I19)*0.33</f>
        <v>24773.1</v>
      </c>
      <c r="J186" s="134" t="n">
        <f aca="false">SUM(J7+J9+J13+J19)*0.33</f>
        <v>2067.12</v>
      </c>
      <c r="K186" s="134" t="n">
        <f aca="false">SUM(K7+K9+K13+K19)*0.33</f>
        <v>0</v>
      </c>
      <c r="L186" s="134" t="n">
        <f aca="false">SUM(L7+L9+L13+L19)*0.33</f>
        <v>0</v>
      </c>
      <c r="M186" s="134" t="n">
        <f aca="false">SUM(M7+M9+M13+M19)*0.33</f>
        <v>0</v>
      </c>
      <c r="N186" s="134" t="n">
        <f aca="false">SUM(N7+N9+N13+N19)*0.33</f>
        <v>0</v>
      </c>
      <c r="O186" s="134" t="n">
        <f aca="false">SUM(O7+O9+O13+O19)*0.33</f>
        <v>0</v>
      </c>
      <c r="P186" s="98" t="n">
        <f aca="false">SUM(D186:O186)</f>
        <v>140882.3493</v>
      </c>
    </row>
    <row r="187" customFormat="false" ht="45" hidden="false" customHeight="true" outlineLevel="0" collapsed="false">
      <c r="A187" s="172"/>
      <c r="B187" s="170"/>
      <c r="C187" s="195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98"/>
    </row>
    <row r="188" customFormat="false" ht="45" hidden="false" customHeight="true" outlineLevel="0" collapsed="false">
      <c r="A188" s="191" t="s">
        <v>87</v>
      </c>
      <c r="B188" s="197" t="s">
        <v>168</v>
      </c>
      <c r="C188" s="139" t="n">
        <f aca="false">SUM(D188:J188)</f>
        <v>248050</v>
      </c>
      <c r="D188" s="95" t="n">
        <f aca="false">SUM(D4+D16+D14+D10+D14)*0.055</f>
        <v>34650</v>
      </c>
      <c r="E188" s="95" t="n">
        <f aca="false">SUM(E4+E16+E14+E10+E14)*0.055</f>
        <v>63250</v>
      </c>
      <c r="F188" s="95" t="n">
        <f aca="false">SUM(F4+F16+F14+F10+F14)*0.055</f>
        <v>26950</v>
      </c>
      <c r="G188" s="95" t="n">
        <f aca="false">SUM(G4+G16+G14+G10+G14)*0.055</f>
        <v>34100</v>
      </c>
      <c r="H188" s="95" t="n">
        <f aca="false">SUM(H4+H16+H14+H10+H14)*0.055</f>
        <v>44550</v>
      </c>
      <c r="I188" s="95" t="n">
        <f aca="false">SUM(I4+I16+I14+I10+I14)*0.055</f>
        <v>24750</v>
      </c>
      <c r="J188" s="95" t="n">
        <f aca="false">SUM(J4+J16+J14+J10+J14)*0.055</f>
        <v>19800</v>
      </c>
      <c r="K188" s="95" t="n">
        <f aca="false">SUM(K4+K16+K14+K10+K14)*0.055</f>
        <v>41800</v>
      </c>
      <c r="L188" s="95" t="n">
        <f aca="false">SUM(L4+L16+L14+L10+L14)*0.055</f>
        <v>14300</v>
      </c>
      <c r="M188" s="95" t="n">
        <f aca="false">SUM(M4+M16+M14+M10+M14)*0.055</f>
        <v>14850</v>
      </c>
      <c r="N188" s="95" t="n">
        <f aca="false">SUM(N4+N16+N14+N10+N14)*0.055</f>
        <v>36300</v>
      </c>
      <c r="O188" s="95" t="n">
        <f aca="false">SUM(O4+O16+O14+O10+O14)*0.055</f>
        <v>18700</v>
      </c>
      <c r="P188" s="98" t="n">
        <f aca="false">SUM(D188:O188)</f>
        <v>374000</v>
      </c>
    </row>
    <row r="189" customFormat="false" ht="45" hidden="false" customHeight="true" outlineLevel="0" collapsed="false">
      <c r="A189" s="202" t="s">
        <v>88</v>
      </c>
      <c r="B189" s="199" t="s">
        <v>164</v>
      </c>
      <c r="C189" s="139" t="n">
        <f aca="false">SUM(D189:O189)</f>
        <v>148523.44</v>
      </c>
      <c r="D189" s="203" t="n">
        <v>21457.82</v>
      </c>
      <c r="E189" s="102" t="n">
        <v>14448.27</v>
      </c>
      <c r="F189" s="102" t="n">
        <v>21947.82</v>
      </c>
      <c r="G189" s="102" t="n">
        <v>13163.81</v>
      </c>
      <c r="H189" s="102" t="n">
        <v>32170.44</v>
      </c>
      <c r="I189" s="102" t="n">
        <v>12422.62</v>
      </c>
      <c r="J189" s="102" t="n">
        <v>32912.66</v>
      </c>
      <c r="K189" s="102"/>
      <c r="L189" s="102"/>
      <c r="M189" s="102"/>
      <c r="N189" s="102"/>
      <c r="O189" s="104"/>
      <c r="P189" s="98" t="n">
        <f aca="false">SUM(D189:O189)</f>
        <v>148523.44</v>
      </c>
    </row>
    <row r="190" customFormat="false" ht="45" hidden="false" customHeight="true" outlineLevel="0" collapsed="false">
      <c r="A190" s="193" t="s">
        <v>126</v>
      </c>
      <c r="B190" s="194" t="s">
        <v>169</v>
      </c>
      <c r="C190" s="139" t="n">
        <f aca="false">SUM(D190:O190)</f>
        <v>154601.78195</v>
      </c>
      <c r="D190" s="134" t="n">
        <f aca="false">SUM(D5+D17+D11+D15)*0.055</f>
        <v>24403.7233</v>
      </c>
      <c r="E190" s="134" t="n">
        <f aca="false">SUM(E5+E17+E11+E15)*0.055</f>
        <v>30089.5716</v>
      </c>
      <c r="F190" s="134" t="n">
        <f aca="false">SUM(F5+F17+F11+F15)*0.055</f>
        <v>25122.119</v>
      </c>
      <c r="G190" s="134" t="n">
        <f aca="false">SUM(G5+G17+G11+G15)*0.055</f>
        <v>11189.9018</v>
      </c>
      <c r="H190" s="134" t="n">
        <f aca="false">SUM(H5+H17+H11+H15)*0.055</f>
        <v>29802.641</v>
      </c>
      <c r="I190" s="134" t="n">
        <f aca="false">SUM(I5+I17+I11+I15)*0.055</f>
        <v>13394.52675</v>
      </c>
      <c r="J190" s="134" t="n">
        <f aca="false">SUM(J5+J17+J11+J15)*0.055</f>
        <v>20599.2985</v>
      </c>
      <c r="K190" s="134" t="n">
        <f aca="false">SUM(K5+K17+K11+K15)*0.055</f>
        <v>0</v>
      </c>
      <c r="L190" s="134" t="n">
        <f aca="false">SUM(L5+L17+L11+L15)*0.055</f>
        <v>0</v>
      </c>
      <c r="M190" s="134" t="n">
        <f aca="false">SUM(M5+M17+M11+M15)*0.055</f>
        <v>0</v>
      </c>
      <c r="N190" s="134" t="n">
        <f aca="false">SUM(N5+N17+N11+N15)*0.055</f>
        <v>0</v>
      </c>
      <c r="O190" s="134" t="n">
        <f aca="false">SUM(O5+O17+O11+O15)*0.055</f>
        <v>0</v>
      </c>
      <c r="P190" s="98" t="n">
        <f aca="false">SUM(D190:O190)</f>
        <v>154601.78195</v>
      </c>
    </row>
    <row r="191" customFormat="false" ht="45" hidden="false" customHeight="true" outlineLevel="0" collapsed="false">
      <c r="A191" s="172" t="s">
        <v>33</v>
      </c>
      <c r="B191" s="86"/>
      <c r="C191" s="195" t="s">
        <v>33</v>
      </c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98" t="s">
        <v>33</v>
      </c>
    </row>
    <row r="192" customFormat="false" ht="45" hidden="false" customHeight="true" outlineLevel="0" collapsed="false">
      <c r="A192" s="191" t="s">
        <v>87</v>
      </c>
      <c r="B192" s="197" t="s">
        <v>170</v>
      </c>
      <c r="C192" s="139" t="n">
        <f aca="false">SUM(D192:J192)</f>
        <v>339660</v>
      </c>
      <c r="D192" s="95" t="n">
        <f aca="false">D160*0.68</f>
        <v>45900</v>
      </c>
      <c r="E192" s="96" t="n">
        <f aca="false">E160*0.68</f>
        <v>45900</v>
      </c>
      <c r="F192" s="96" t="n">
        <f aca="false">F160*0.68</f>
        <v>45900</v>
      </c>
      <c r="G192" s="96" t="n">
        <f aca="false">G160*0.68</f>
        <v>50490</v>
      </c>
      <c r="H192" s="96" t="n">
        <f aca="false">H160*0.68</f>
        <v>50490</v>
      </c>
      <c r="I192" s="96" t="n">
        <f aca="false">I160*0.68</f>
        <v>50490</v>
      </c>
      <c r="J192" s="96" t="n">
        <f aca="false">J160*0.68</f>
        <v>50490</v>
      </c>
      <c r="K192" s="96" t="n">
        <f aca="false">K160*0.68</f>
        <v>50490</v>
      </c>
      <c r="L192" s="96" t="n">
        <f aca="false">L160*0.68</f>
        <v>36720</v>
      </c>
      <c r="M192" s="96" t="n">
        <f aca="false">M160*0.68</f>
        <v>41310</v>
      </c>
      <c r="N192" s="96" t="n">
        <f aca="false">N160*0.68</f>
        <v>50490</v>
      </c>
      <c r="O192" s="95" t="n">
        <f aca="false">O160*0.68</f>
        <v>50490</v>
      </c>
      <c r="P192" s="96" t="n">
        <f aca="false">SUM(D192:O192)</f>
        <v>569160</v>
      </c>
      <c r="Q192" s="153" t="n">
        <f aca="false">Q160*0.58</f>
        <v>0</v>
      </c>
      <c r="R192" s="153" t="n">
        <f aca="false">R160*0.58</f>
        <v>0</v>
      </c>
      <c r="S192" s="153" t="n">
        <f aca="false">S160*0.58</f>
        <v>0</v>
      </c>
      <c r="T192" s="153" t="n">
        <f aca="false">T160*0.58</f>
        <v>0</v>
      </c>
      <c r="U192" s="153" t="n">
        <f aca="false">U160*0.58</f>
        <v>0</v>
      </c>
      <c r="V192" s="153" t="n">
        <f aca="false">V160*0.58</f>
        <v>0</v>
      </c>
      <c r="W192" s="153" t="n">
        <f aca="false">W160*0.58</f>
        <v>0</v>
      </c>
      <c r="X192" s="153" t="n">
        <f aca="false">X160*0.58</f>
        <v>0</v>
      </c>
      <c r="Y192" s="153" t="n">
        <f aca="false">Y160*0.58</f>
        <v>0</v>
      </c>
      <c r="Z192" s="153" t="n">
        <f aca="false">Z160*0.58</f>
        <v>0</v>
      </c>
    </row>
    <row r="193" customFormat="false" ht="45" hidden="false" customHeight="true" outlineLevel="0" collapsed="false">
      <c r="A193" s="202" t="s">
        <v>88</v>
      </c>
      <c r="B193" s="199" t="s">
        <v>164</v>
      </c>
      <c r="C193" s="139" t="n">
        <f aca="false">SUM(D193:O193)</f>
        <v>382802.3</v>
      </c>
      <c r="D193" s="101" t="n">
        <v>50071.16</v>
      </c>
      <c r="E193" s="102" t="n">
        <v>66680.23</v>
      </c>
      <c r="F193" s="102" t="n">
        <v>67962.01</v>
      </c>
      <c r="G193" s="102" t="n">
        <v>40724.45</v>
      </c>
      <c r="H193" s="102" t="n">
        <v>60461.06</v>
      </c>
      <c r="I193" s="102" t="n">
        <v>52423.88</v>
      </c>
      <c r="J193" s="102" t="n">
        <v>44479.51</v>
      </c>
      <c r="K193" s="102"/>
      <c r="L193" s="102"/>
      <c r="M193" s="102"/>
      <c r="N193" s="102"/>
      <c r="O193" s="104"/>
      <c r="P193" s="98" t="n">
        <f aca="false">SUM(D193:O193)</f>
        <v>382802.3</v>
      </c>
    </row>
    <row r="194" customFormat="false" ht="45" hidden="false" customHeight="true" outlineLevel="0" collapsed="false">
      <c r="A194" s="193" t="s">
        <v>126</v>
      </c>
      <c r="B194" s="194" t="s">
        <v>171</v>
      </c>
      <c r="C194" s="139" t="n">
        <f aca="false">SUM(D194:O194)</f>
        <v>374565.828</v>
      </c>
      <c r="D194" s="134" t="n">
        <f aca="false">D161*0.68</f>
        <v>79538.512</v>
      </c>
      <c r="E194" s="135" t="n">
        <f aca="false">E161*0.68</f>
        <v>41824.93</v>
      </c>
      <c r="F194" s="135" t="n">
        <f aca="false">F161*0.68</f>
        <v>39636.01</v>
      </c>
      <c r="G194" s="135" t="n">
        <f aca="false">G161*0.68</f>
        <v>58312.5976</v>
      </c>
      <c r="H194" s="135" t="n">
        <f aca="false">H161*0.68</f>
        <v>40771.4196</v>
      </c>
      <c r="I194" s="135" t="n">
        <f aca="false">I161*0.68</f>
        <v>33691.688</v>
      </c>
      <c r="J194" s="135" t="n">
        <f aca="false">J161*0.68</f>
        <v>80790.6708</v>
      </c>
      <c r="K194" s="135" t="n">
        <f aca="false">K161*0.68</f>
        <v>0</v>
      </c>
      <c r="L194" s="135" t="n">
        <f aca="false">L161*0.68</f>
        <v>0</v>
      </c>
      <c r="M194" s="135" t="n">
        <f aca="false">M161*0.68</f>
        <v>0</v>
      </c>
      <c r="N194" s="135" t="n">
        <f aca="false">N161*0.68</f>
        <v>0</v>
      </c>
      <c r="O194" s="136" t="n">
        <f aca="false">O161*0.68</f>
        <v>0</v>
      </c>
      <c r="P194" s="98" t="n">
        <f aca="false">SUM(D194:O194)</f>
        <v>374565.828</v>
      </c>
    </row>
    <row r="195" customFormat="false" ht="45" hidden="false" customHeight="true" outlineLevel="0" collapsed="false">
      <c r="A195" s="87"/>
      <c r="B195" s="86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98"/>
    </row>
    <row r="196" customFormat="false" ht="45" hidden="false" customHeight="true" outlineLevel="0" collapsed="false">
      <c r="A196" s="191" t="s">
        <v>87</v>
      </c>
      <c r="B196" s="204" t="s">
        <v>172</v>
      </c>
      <c r="C196" s="114" t="n">
        <f aca="false">SUM(D196:J196)</f>
        <v>238875</v>
      </c>
      <c r="D196" s="95" t="n">
        <f aca="false">D162*0.65</f>
        <v>32825</v>
      </c>
      <c r="E196" s="95" t="n">
        <f aca="false">E162*0.65</f>
        <v>32825</v>
      </c>
      <c r="F196" s="95" t="n">
        <f aca="false">F162*0.65</f>
        <v>32825</v>
      </c>
      <c r="G196" s="95" t="n">
        <f aca="false">G162*0.65</f>
        <v>35100</v>
      </c>
      <c r="H196" s="95" t="n">
        <f aca="false">H162*0.65</f>
        <v>35100</v>
      </c>
      <c r="I196" s="95" t="n">
        <f aca="false">I162*0.65</f>
        <v>35100</v>
      </c>
      <c r="J196" s="95" t="n">
        <f aca="false">J162*0.65</f>
        <v>35100</v>
      </c>
      <c r="K196" s="95" t="n">
        <f aca="false">K162*0.65</f>
        <v>35100</v>
      </c>
      <c r="L196" s="95" t="n">
        <f aca="false">L162*0.65</f>
        <v>35425</v>
      </c>
      <c r="M196" s="95" t="n">
        <f aca="false">M162*0.65</f>
        <v>37375</v>
      </c>
      <c r="N196" s="95" t="n">
        <f aca="false">N162*0.65</f>
        <v>37375</v>
      </c>
      <c r="O196" s="95" t="n">
        <f aca="false">O162*0.65</f>
        <v>37375</v>
      </c>
      <c r="P196" s="98" t="n">
        <f aca="false">SUM(D196:O196)</f>
        <v>421525</v>
      </c>
    </row>
    <row r="197" customFormat="false" ht="45" hidden="false" customHeight="true" outlineLevel="0" collapsed="false">
      <c r="A197" s="202" t="s">
        <v>88</v>
      </c>
      <c r="B197" s="205" t="s">
        <v>164</v>
      </c>
      <c r="C197" s="114" t="n">
        <f aca="false">SUM(D197:O197)</f>
        <v>396552.42</v>
      </c>
      <c r="D197" s="101" t="n">
        <v>40679.31</v>
      </c>
      <c r="E197" s="102" t="n">
        <v>49367.42</v>
      </c>
      <c r="F197" s="102" t="n">
        <v>72603.21</v>
      </c>
      <c r="G197" s="102" t="n">
        <v>62667.66</v>
      </c>
      <c r="H197" s="102" t="n">
        <v>31644.66</v>
      </c>
      <c r="I197" s="102" t="n">
        <v>85211.7</v>
      </c>
      <c r="J197" s="102" t="n">
        <v>54378.46</v>
      </c>
      <c r="K197" s="102"/>
      <c r="L197" s="102"/>
      <c r="M197" s="102"/>
      <c r="N197" s="102"/>
      <c r="O197" s="104"/>
      <c r="P197" s="98" t="n">
        <f aca="false">SUM(D197:O197)</f>
        <v>396552.42</v>
      </c>
    </row>
    <row r="198" customFormat="false" ht="45" hidden="false" customHeight="true" outlineLevel="0" collapsed="false">
      <c r="A198" s="193" t="s">
        <v>126</v>
      </c>
      <c r="B198" s="206" t="s">
        <v>173</v>
      </c>
      <c r="C198" s="114" t="n">
        <f aca="false">SUM(D198:O198)</f>
        <v>379430.038</v>
      </c>
      <c r="D198" s="134" t="n">
        <f aca="false">D163*0.65</f>
        <v>59138.222</v>
      </c>
      <c r="E198" s="134" t="n">
        <f aca="false">E163*0.65</f>
        <v>50966.1945</v>
      </c>
      <c r="F198" s="134" t="n">
        <f aca="false">F163*0.65</f>
        <v>31189.119</v>
      </c>
      <c r="G198" s="134" t="n">
        <f aca="false">G163*0.65</f>
        <v>79590.4785</v>
      </c>
      <c r="H198" s="134" t="n">
        <f aca="false">H163*0.65</f>
        <v>59784.1205</v>
      </c>
      <c r="I198" s="134" t="n">
        <f aca="false">I163*0.65</f>
        <v>57740.4685</v>
      </c>
      <c r="J198" s="134" t="n">
        <f aca="false">J163*0.65</f>
        <v>41021.435</v>
      </c>
      <c r="K198" s="134" t="n">
        <f aca="false">K163*0.65</f>
        <v>0</v>
      </c>
      <c r="L198" s="134" t="n">
        <f aca="false">L163*0.65</f>
        <v>0</v>
      </c>
      <c r="M198" s="134" t="n">
        <f aca="false">M163*0.65</f>
        <v>0</v>
      </c>
      <c r="N198" s="134" t="n">
        <f aca="false">N163*0.65</f>
        <v>0</v>
      </c>
      <c r="O198" s="134" t="n">
        <f aca="false">O163*0.65</f>
        <v>0</v>
      </c>
      <c r="P198" s="135" t="n">
        <f aca="false">SUM(D198:O198)</f>
        <v>379430.038</v>
      </c>
    </row>
    <row r="199" customFormat="false" ht="45" hidden="false" customHeight="true" outlineLevel="0" collapsed="false">
      <c r="A199" s="119"/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</row>
    <row r="200" customFormat="false" ht="45" hidden="false" customHeight="true" outlineLevel="0" collapsed="false">
      <c r="A200" s="191" t="s">
        <v>87</v>
      </c>
      <c r="B200" s="197" t="s">
        <v>174</v>
      </c>
      <c r="C200" s="139" t="n">
        <f aca="false">SUM(D200:J200)</f>
        <v>300150</v>
      </c>
      <c r="D200" s="95" t="n">
        <f aca="false">SUM(D22+D24)*0.3+(D26+D28)*0.07</f>
        <v>41650</v>
      </c>
      <c r="E200" s="95" t="n">
        <f aca="false">SUM(E22+E24)*0.3+(E26+E28)*0.07</f>
        <v>45850</v>
      </c>
      <c r="F200" s="95" t="n">
        <f aca="false">SUM(F22+F24)*0.3+(F26+F28)*0.07</f>
        <v>41650</v>
      </c>
      <c r="G200" s="95" t="n">
        <f aca="false">SUM(G22+G24)*0.3+(G26+G28)*0.07</f>
        <v>44450</v>
      </c>
      <c r="H200" s="95" t="n">
        <f aca="false">SUM(H22+H24)*0.3+(H26+H28)*0.07</f>
        <v>41650</v>
      </c>
      <c r="I200" s="95" t="n">
        <f aca="false">SUM(I22+I24)*0.3+(I26+I28)*0.07</f>
        <v>40350</v>
      </c>
      <c r="J200" s="95" t="n">
        <f aca="false">SUM(J22+J24)*0.3+(J26+J28)*0.07</f>
        <v>44550</v>
      </c>
      <c r="K200" s="95" t="n">
        <f aca="false">SUM(K22+K24)*0.3+(K26+K28)*0.07</f>
        <v>43850</v>
      </c>
      <c r="L200" s="95" t="n">
        <f aca="false">SUM(L22+L24)*0.3+(L26+L28)*0.07</f>
        <v>36050</v>
      </c>
      <c r="M200" s="95" t="n">
        <f aca="false">SUM(M22+M24)*0.3+(M26+M28)*0.07</f>
        <v>39550</v>
      </c>
      <c r="N200" s="95" t="n">
        <f aca="false">SUM(N22+N24)*0.3+(N26+N28)*0.07</f>
        <v>41750</v>
      </c>
      <c r="O200" s="95" t="n">
        <f aca="false">SUM(O22+O24)*0.3+(O26+O28)*0.07</f>
        <v>45850</v>
      </c>
      <c r="P200" s="96" t="n">
        <f aca="false">SUM(D200:O200)</f>
        <v>507200</v>
      </c>
    </row>
    <row r="201" customFormat="false" ht="45" hidden="false" customHeight="true" outlineLevel="0" collapsed="false">
      <c r="A201" s="202" t="s">
        <v>88</v>
      </c>
      <c r="B201" s="199" t="s">
        <v>164</v>
      </c>
      <c r="C201" s="139" t="n">
        <f aca="false">SUM(D201:O201)</f>
        <v>356780.3</v>
      </c>
      <c r="D201" s="101" t="n">
        <v>33809.66</v>
      </c>
      <c r="E201" s="102" t="n">
        <v>53830.37</v>
      </c>
      <c r="F201" s="102" t="n">
        <v>75671.44</v>
      </c>
      <c r="G201" s="102" t="n">
        <v>41645.27</v>
      </c>
      <c r="H201" s="102" t="n">
        <v>52217.07</v>
      </c>
      <c r="I201" s="102" t="n">
        <v>72818.48</v>
      </c>
      <c r="J201" s="102" t="n">
        <v>26788.01</v>
      </c>
      <c r="K201" s="102"/>
      <c r="L201" s="102"/>
      <c r="M201" s="102"/>
      <c r="N201" s="102"/>
      <c r="O201" s="104"/>
      <c r="P201" s="119" t="n">
        <f aca="false">SUM(D201:O201)</f>
        <v>356780.3</v>
      </c>
    </row>
    <row r="202" customFormat="false" ht="45" hidden="false" customHeight="true" outlineLevel="0" collapsed="false">
      <c r="A202" s="193" t="s">
        <v>126</v>
      </c>
      <c r="B202" s="194" t="s">
        <v>175</v>
      </c>
      <c r="C202" s="139" t="n">
        <f aca="false">SUM(D202:O202)</f>
        <v>267418.9718</v>
      </c>
      <c r="D202" s="134" t="n">
        <f aca="false">SUM(D23+D25)*0.3+(D27+D29)*0.07</f>
        <v>30702.7275</v>
      </c>
      <c r="E202" s="134" t="n">
        <f aca="false">SUM(E23+E25)*0.3+(E27+E29)*0.07</f>
        <v>35705.6943</v>
      </c>
      <c r="F202" s="134" t="n">
        <f aca="false">SUM(F23+F25)*0.3+(F27+F29)*0.07</f>
        <v>50234.7043</v>
      </c>
      <c r="G202" s="134" t="n">
        <f aca="false">SUM(G23+G25)*0.3+(G27+G29)*0.07</f>
        <v>77305.2935</v>
      </c>
      <c r="H202" s="134" t="n">
        <f aca="false">SUM(H23+H25)*0.3+(H27+H29)*0.07</f>
        <v>25874.4333</v>
      </c>
      <c r="I202" s="134" t="n">
        <f aca="false">SUM(I23+I25)*0.3+(I27+I29)*0.07</f>
        <v>19192.1061</v>
      </c>
      <c r="J202" s="134" t="n">
        <f aca="false">SUM(J23+J25)*0.3+(J27+J29)*0.07</f>
        <v>28404.0128</v>
      </c>
      <c r="K202" s="134" t="n">
        <f aca="false">SUM(K23+K25)*0.3+(K27+K29)*0.07</f>
        <v>0</v>
      </c>
      <c r="L202" s="134" t="n">
        <f aca="false">SUM(L23+L25)*0.3+(L27+L29)*0.07</f>
        <v>0</v>
      </c>
      <c r="M202" s="134" t="n">
        <f aca="false">SUM(M23+M25)*0.3+(M27+M29)*0.07</f>
        <v>0</v>
      </c>
      <c r="N202" s="134" t="n">
        <f aca="false">SUM(N23+N25)*0.3+(N27+N29)*0.07</f>
        <v>0</v>
      </c>
      <c r="O202" s="134" t="n">
        <f aca="false">SUM(O23+O25)*0.3+(O27+O29)*0.07</f>
        <v>0</v>
      </c>
      <c r="P202" s="135" t="n">
        <f aca="false">SUM(D202:O202)</f>
        <v>267418.9718</v>
      </c>
    </row>
    <row r="203" customFormat="false" ht="45" hidden="false" customHeight="true" outlineLevel="0" collapsed="false">
      <c r="A203" s="172"/>
      <c r="B203" s="0"/>
      <c r="C203" s="0"/>
      <c r="D203" s="0"/>
      <c r="E203" s="0"/>
      <c r="F203" s="0"/>
      <c r="G203" s="0"/>
      <c r="H203" s="0"/>
      <c r="I203" s="0"/>
      <c r="J203" s="0"/>
      <c r="K203" s="0"/>
      <c r="L203" s="0"/>
      <c r="M203" s="0"/>
      <c r="N203" s="0"/>
      <c r="O203" s="0"/>
      <c r="P203" s="98"/>
    </row>
    <row r="204" customFormat="false" ht="45" hidden="false" customHeight="true" outlineLevel="0" collapsed="false">
      <c r="A204" s="191" t="s">
        <v>87</v>
      </c>
      <c r="B204" s="197" t="s">
        <v>176</v>
      </c>
      <c r="C204" s="139" t="n">
        <f aca="false">SUM(D204:J204)</f>
        <v>2650400</v>
      </c>
      <c r="D204" s="95" t="n">
        <f aca="false">SUM(D50+D58+D66)*0.4+(D82)*0.2+(D152)*0.64</f>
        <v>370000</v>
      </c>
      <c r="E204" s="95" t="n">
        <f aca="false">SUM(E50+E58+E66)*0.4+(E82)*0.2+(E152)*0.64</f>
        <v>370000</v>
      </c>
      <c r="F204" s="95" t="n">
        <f aca="false">SUM(F50+F58+F66)*0.4+(F82)*0.2+(F152)*0.64</f>
        <v>374000</v>
      </c>
      <c r="G204" s="95" t="n">
        <f aca="false">SUM(G50+G58+G66)*0.4+(G82)*0.2+(G152)*0.64</f>
        <v>370000</v>
      </c>
      <c r="H204" s="95" t="n">
        <f aca="false">SUM(H50+H58+H66)*0.4+(H82)*0.2+(H152)*0.64</f>
        <v>384800</v>
      </c>
      <c r="I204" s="95" t="n">
        <f aca="false">SUM(I50+I58+I66)*0.4+(I82)*0.2+(I152)*0.64</f>
        <v>388800</v>
      </c>
      <c r="J204" s="95" t="n">
        <f aca="false">SUM(J50+J58+J66)*0.4+(J82)*0.2+(J152)*0.64</f>
        <v>392800</v>
      </c>
      <c r="K204" s="95" t="n">
        <f aca="false">SUM(K50+K58+K66)*0.4+(K82)*0.2+(K152)*0.64</f>
        <v>388800</v>
      </c>
      <c r="L204" s="95" t="n">
        <f aca="false">SUM(L50+L58+L66)*0.4+(L82)*0.2+(L152)*0.64</f>
        <v>388800</v>
      </c>
      <c r="M204" s="95" t="n">
        <f aca="false">SUM(M50+M58+M66)*0.4+(M82)*0.2+(M152)*0.64</f>
        <v>388800</v>
      </c>
      <c r="N204" s="95" t="n">
        <f aca="false">SUM(N50+N58+N66)*0.4+(N82)*0.2+(N152)*0.64</f>
        <v>388800</v>
      </c>
      <c r="O204" s="95" t="n">
        <f aca="false">SUM(O50+O58+O66)*0.4+(O82)*0.2+(O152)*0.64</f>
        <v>388800</v>
      </c>
      <c r="P204" s="96" t="n">
        <f aca="false">SUM(D204:O204)</f>
        <v>4594400</v>
      </c>
    </row>
    <row r="205" customFormat="false" ht="45" hidden="false" customHeight="true" outlineLevel="0" collapsed="false">
      <c r="A205" s="198" t="s">
        <v>88</v>
      </c>
      <c r="B205" s="199" t="s">
        <v>164</v>
      </c>
      <c r="C205" s="139" t="n">
        <f aca="false">SUM(D205:O205)</f>
        <v>2656627.29</v>
      </c>
      <c r="D205" s="101" t="n">
        <v>361291.86</v>
      </c>
      <c r="E205" s="102" t="n">
        <v>400785.41</v>
      </c>
      <c r="F205" s="102" t="n">
        <v>370807.79</v>
      </c>
      <c r="G205" s="102" t="n">
        <v>355325.26</v>
      </c>
      <c r="H205" s="102" t="n">
        <v>391035.17</v>
      </c>
      <c r="I205" s="102" t="n">
        <v>397710.93</v>
      </c>
      <c r="J205" s="102" t="n">
        <v>379670.87</v>
      </c>
      <c r="K205" s="102"/>
      <c r="L205" s="102"/>
      <c r="M205" s="102"/>
      <c r="N205" s="102"/>
      <c r="O205" s="104"/>
      <c r="P205" s="98" t="n">
        <f aca="false">SUM(D205:O205)</f>
        <v>2656627.29</v>
      </c>
    </row>
    <row r="206" customFormat="false" ht="45" hidden="false" customHeight="true" outlineLevel="0" collapsed="false">
      <c r="A206" s="193" t="s">
        <v>126</v>
      </c>
      <c r="B206" s="207" t="s">
        <v>177</v>
      </c>
      <c r="C206" s="139" t="n">
        <f aca="false">SUM(D206:O206)</f>
        <v>2631289.6472</v>
      </c>
      <c r="D206" s="134" t="n">
        <f aca="false">SUM(D52+D60+D68)*0.4+(D163)*0.1+(D84)*0.2+(D153)*0.64</f>
        <v>371828.2376</v>
      </c>
      <c r="E206" s="134" t="n">
        <f aca="false">SUM(E52+E60+E68)*0.4+(E163)*0.1+(E84)*0.2+(E153)*0.64</f>
        <v>372133.2278</v>
      </c>
      <c r="F206" s="134" t="n">
        <f aca="false">SUM(F52+F60+F68)*0.4+(F163)*0.1+(F84)*0.2+(F153)*0.64</f>
        <v>387616.6708</v>
      </c>
      <c r="G206" s="134" t="n">
        <f aca="false">SUM(G52+G60+G68)*0.4+(G163)*0.1+(G84)*0.2+(G153)*0.64</f>
        <v>381869.715</v>
      </c>
      <c r="H206" s="134" t="n">
        <f aca="false">SUM(H52+H60+H68)*0.4+(H163)*0.1+(H84)*0.2+(H153)*0.64</f>
        <v>384572.1938</v>
      </c>
      <c r="I206" s="134" t="n">
        <f aca="false">SUM(I52+I60+I68)*0.4+(I163)*0.1+(I84)*0.2+(I153)*0.64</f>
        <v>370846.4922</v>
      </c>
      <c r="J206" s="134" t="n">
        <f aca="false">SUM(J52+J60+J68)*0.4+(J163)*0.1+(J84)*0.2+(J153)*0.64</f>
        <v>362423.11</v>
      </c>
      <c r="K206" s="134" t="n">
        <f aca="false">SUM(K52+K60+K68)*0.4+(K163)*0.1+(K84)*0.2+(K153)*0.64</f>
        <v>0</v>
      </c>
      <c r="L206" s="134" t="n">
        <f aca="false">SUM(L52+L60+L68)*0.4+(L163)*0.1+(L84)*0.2+(L153)*0.64</f>
        <v>0</v>
      </c>
      <c r="M206" s="134" t="n">
        <f aca="false">SUM(M52+M60+M68)*0.4+(M163)*0.1+(M84)*0.2+(M153)*0.64</f>
        <v>0</v>
      </c>
      <c r="N206" s="134" t="n">
        <f aca="false">SUM(N52+N60+N68)*0.4+(N163)*0.1+(N84)*0.2+(N153)*0.64</f>
        <v>0</v>
      </c>
      <c r="O206" s="134" t="n">
        <f aca="false">SUM(O52+O60+O68)*0.4+(O163)*0.1+(O84)*0.2+(O153)*0.64</f>
        <v>0</v>
      </c>
      <c r="P206" s="98" t="n">
        <f aca="false">SUM(D206:O206)</f>
        <v>2631289.6472</v>
      </c>
    </row>
    <row r="207" customFormat="false" ht="45" hidden="false" customHeight="true" outlineLevel="0" collapsed="false">
      <c r="A207" s="87"/>
      <c r="B207" s="170"/>
      <c r="C207" s="195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98"/>
    </row>
    <row r="208" customFormat="false" ht="45" hidden="false" customHeight="true" outlineLevel="0" collapsed="false">
      <c r="A208" s="191" t="s">
        <v>87</v>
      </c>
      <c r="B208" s="197" t="s">
        <v>178</v>
      </c>
      <c r="C208" s="139" t="n">
        <f aca="false">SUM(D208:J208)</f>
        <v>318250</v>
      </c>
      <c r="D208" s="95" t="n">
        <f aca="false">SUM(D166)*0.38</f>
        <v>44650</v>
      </c>
      <c r="E208" s="95" t="n">
        <f aca="false">SUM(E166)*0.38</f>
        <v>44650</v>
      </c>
      <c r="F208" s="95" t="n">
        <f aca="false">SUM(F166)*0.38</f>
        <v>44650</v>
      </c>
      <c r="G208" s="95" t="n">
        <f aca="false">SUM(G166)*0.38</f>
        <v>44650</v>
      </c>
      <c r="H208" s="95" t="n">
        <f aca="false">SUM(H166)*0.38</f>
        <v>46550</v>
      </c>
      <c r="I208" s="95" t="n">
        <f aca="false">SUM(I166)*0.38</f>
        <v>46550</v>
      </c>
      <c r="J208" s="95" t="n">
        <f aca="false">SUM(J166)*0.38</f>
        <v>46550</v>
      </c>
      <c r="K208" s="95" t="n">
        <f aca="false">SUM(K166)*0.38</f>
        <v>46550</v>
      </c>
      <c r="L208" s="95" t="n">
        <f aca="false">SUM(L166)*0.38</f>
        <v>46550</v>
      </c>
      <c r="M208" s="95" t="n">
        <f aca="false">SUM(M166)*0.38</f>
        <v>46550</v>
      </c>
      <c r="N208" s="95" t="n">
        <f aca="false">SUM(N166)*0.38</f>
        <v>46550</v>
      </c>
      <c r="O208" s="95" t="n">
        <f aca="false">SUM(O166)*0.38</f>
        <v>46550</v>
      </c>
      <c r="P208" s="96" t="n">
        <f aca="false">SUM(D208:O208)</f>
        <v>551000</v>
      </c>
    </row>
    <row r="209" customFormat="false" ht="45" hidden="false" customHeight="true" outlineLevel="0" collapsed="false">
      <c r="A209" s="198" t="s">
        <v>88</v>
      </c>
      <c r="B209" s="199" t="s">
        <v>164</v>
      </c>
      <c r="C209" s="139" t="n">
        <f aca="false">SUM(D209:O209)</f>
        <v>352888.62</v>
      </c>
      <c r="D209" s="203" t="n">
        <v>41142.41</v>
      </c>
      <c r="E209" s="102" t="n">
        <v>37959.05</v>
      </c>
      <c r="F209" s="102" t="n">
        <v>49402.34</v>
      </c>
      <c r="G209" s="102" t="n">
        <v>37933.23</v>
      </c>
      <c r="H209" s="102" t="n">
        <v>51186.79</v>
      </c>
      <c r="I209" s="102" t="n">
        <v>96606.55</v>
      </c>
      <c r="J209" s="102" t="n">
        <v>38658.25</v>
      </c>
      <c r="K209" s="102"/>
      <c r="L209" s="102"/>
      <c r="M209" s="102"/>
      <c r="N209" s="102"/>
      <c r="O209" s="104"/>
      <c r="P209" s="98" t="n">
        <f aca="false">SUM(D209:O209)</f>
        <v>352888.62</v>
      </c>
    </row>
    <row r="210" customFormat="false" ht="45" hidden="false" customHeight="true" outlineLevel="0" collapsed="false">
      <c r="A210" s="193" t="s">
        <v>126</v>
      </c>
      <c r="B210" s="207" t="s">
        <v>179</v>
      </c>
      <c r="C210" s="139" t="n">
        <f aca="false">SUM(D210:O210)</f>
        <v>336281.2318</v>
      </c>
      <c r="D210" s="134" t="n">
        <f aca="false">SUM(D167)*0.38</f>
        <v>24597.5178</v>
      </c>
      <c r="E210" s="134" t="n">
        <f aca="false">SUM(E167)*0.38</f>
        <v>41856.012</v>
      </c>
      <c r="F210" s="134" t="n">
        <f aca="false">SUM(F167)*0.38</f>
        <v>66579.4656</v>
      </c>
      <c r="G210" s="134" t="n">
        <f aca="false">SUM(G167)*0.38</f>
        <v>42748.8524</v>
      </c>
      <c r="H210" s="134" t="n">
        <f aca="false">SUM(H167)*0.38</f>
        <v>43914.4226</v>
      </c>
      <c r="I210" s="134" t="n">
        <f aca="false">SUM(I167)*0.38</f>
        <v>74151.9346</v>
      </c>
      <c r="J210" s="134" t="n">
        <f aca="false">SUM(J167)*0.38</f>
        <v>42433.0268</v>
      </c>
      <c r="K210" s="134" t="n">
        <f aca="false">SUM(K167)*0.38</f>
        <v>0</v>
      </c>
      <c r="L210" s="134" t="n">
        <f aca="false">SUM(L167)*0.38</f>
        <v>0</v>
      </c>
      <c r="M210" s="134" t="n">
        <f aca="false">SUM(M167)*0.38</f>
        <v>0</v>
      </c>
      <c r="N210" s="134" t="n">
        <f aca="false">SUM(N167)*0.38</f>
        <v>0</v>
      </c>
      <c r="O210" s="134" t="n">
        <f aca="false">SUM(O167)*0.38</f>
        <v>0</v>
      </c>
      <c r="P210" s="98" t="n">
        <f aca="false">SUM(D210:O210)</f>
        <v>336281.2318</v>
      </c>
    </row>
    <row r="211" customFormat="false" ht="45" hidden="false" customHeight="true" outlineLevel="0" collapsed="false">
      <c r="A211" s="208"/>
      <c r="B211" s="170"/>
      <c r="C211" s="139"/>
      <c r="D211" s="140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209"/>
      <c r="P211" s="98"/>
    </row>
    <row r="212" customFormat="false" ht="45" hidden="false" customHeight="true" outlineLevel="0" collapsed="false">
      <c r="A212" s="191" t="s">
        <v>87</v>
      </c>
      <c r="B212" s="197" t="s">
        <v>68</v>
      </c>
      <c r="C212" s="139" t="n">
        <f aca="false">SUM(D212:J212)</f>
        <v>5169168.40505</v>
      </c>
      <c r="D212" s="95" t="n">
        <f aca="false">D181+D184+D188+D192+D196+D200+D204+D208</f>
        <v>716882.50275</v>
      </c>
      <c r="E212" s="96" t="n">
        <f aca="false">E181+E184+E188+E192+E196+E200+E204+E208</f>
        <v>748656.6715</v>
      </c>
      <c r="F212" s="96" t="n">
        <f aca="false">F181+F184+F188+F192+F196+F200+F204+F208</f>
        <v>718335.50315</v>
      </c>
      <c r="G212" s="96" t="n">
        <f aca="false">G181+G184+G188+G192+G196+G200+G204+G208</f>
        <v>739349.5116</v>
      </c>
      <c r="H212" s="96" t="n">
        <f aca="false">H181+H184+H188+H192+H196+H200+H204+H208</f>
        <v>760059.8855</v>
      </c>
      <c r="I212" s="96" t="n">
        <f aca="false">I181+I184+I188+I192+I196+I200+I204+I208</f>
        <v>748762.1462</v>
      </c>
      <c r="J212" s="96" t="n">
        <f aca="false">J181+J184+J188+J192+J196+J200+J204+J208</f>
        <v>737122.18435</v>
      </c>
      <c r="K212" s="96" t="n">
        <f aca="false">K181+K184+K188+K192+K196+K200+K204+K208</f>
        <v>629690</v>
      </c>
      <c r="L212" s="96" t="n">
        <f aca="false">L181+L184+L188+L192+L196+L200+L204+L208</f>
        <v>575995</v>
      </c>
      <c r="M212" s="96" t="n">
        <f aca="false">M181+M184+M188+M192+M196+M200+M204+M208</f>
        <v>586585</v>
      </c>
      <c r="N212" s="96" t="n">
        <f aca="false">N181+N184+N188+N192+N196+N200+N204+N208</f>
        <v>624365</v>
      </c>
      <c r="O212" s="97" t="n">
        <f aca="false">O181+O184+O188+O192+O196+O200+O204+O208</f>
        <v>607565</v>
      </c>
      <c r="P212" s="98" t="n">
        <f aca="false">SUM(D212:O212)</f>
        <v>8193368.40505</v>
      </c>
    </row>
    <row r="213" customFormat="false" ht="45" hidden="false" customHeight="true" outlineLevel="0" collapsed="false">
      <c r="A213" s="202" t="s">
        <v>88</v>
      </c>
      <c r="B213" s="199" t="s">
        <v>180</v>
      </c>
      <c r="C213" s="139" t="n">
        <f aca="false">SUM(D213:O213)</f>
        <v>5412296.52</v>
      </c>
      <c r="D213" s="105" t="n">
        <f aca="false">D182+D185+D189+D193+D197+D201+D205+D209</f>
        <v>690811.05</v>
      </c>
      <c r="E213" s="105" t="n">
        <f aca="false">E182+E185+E189+E193+E197+E201+E205+E209</f>
        <v>779789.52</v>
      </c>
      <c r="F213" s="105" t="n">
        <f aca="false">F182+F185+F189+F193+F197+F201+F205+F209</f>
        <v>829237.11</v>
      </c>
      <c r="G213" s="105" t="n">
        <f aca="false">G182+G185+G189+G193+G197+G201+G205+G209</f>
        <v>717168.98</v>
      </c>
      <c r="H213" s="105" t="n">
        <f aca="false">H182+H185+H189+H193+H197+H201+H205+H209</f>
        <v>778489.77</v>
      </c>
      <c r="I213" s="105" t="n">
        <f aca="false">I182+I185+I189+I193+I197+I201+I205+I209</f>
        <v>874168.62</v>
      </c>
      <c r="J213" s="105" t="n">
        <f aca="false">J182+J185+J189+J193+J197+J201+J205+J209</f>
        <v>742631.47</v>
      </c>
      <c r="K213" s="105" t="n">
        <f aca="false">K182+K185+K189+K193+K197+K201+K205+K209</f>
        <v>0</v>
      </c>
      <c r="L213" s="105" t="n">
        <f aca="false">L182+L185+L189+L193+L197+L201+L205+L209</f>
        <v>0</v>
      </c>
      <c r="M213" s="105" t="n">
        <f aca="false">M182+M185+M189+M193+M197+M201+M205+M209</f>
        <v>0</v>
      </c>
      <c r="N213" s="105" t="n">
        <f aca="false">N182+N185+N189+N193+N197+N201+N205+N209</f>
        <v>0</v>
      </c>
      <c r="O213" s="105" t="n">
        <f aca="false">O182+O185+O189+O193+O197+O201+O205+O209</f>
        <v>0</v>
      </c>
      <c r="P213" s="106"/>
    </row>
    <row r="214" customFormat="false" ht="45" hidden="false" customHeight="true" outlineLevel="0" collapsed="false">
      <c r="A214" s="193" t="s">
        <v>126</v>
      </c>
      <c r="B214" s="210" t="s">
        <v>181</v>
      </c>
      <c r="C214" s="139" t="n">
        <f aca="false">SUM(D214:O214)</f>
        <v>5203153.2531</v>
      </c>
      <c r="D214" s="134" t="n">
        <f aca="false">D181+D186+D190+D194+D198+D202+D206+D210</f>
        <v>739163.13295</v>
      </c>
      <c r="E214" s="135" t="n">
        <f aca="false">E181+E186+E190+E194+E198+E202+E206+E210</f>
        <v>707744.5417</v>
      </c>
      <c r="F214" s="135" t="n">
        <f aca="false">F181+F186+F190+F194+F198+F202+F206+F210</f>
        <v>778874.16615</v>
      </c>
      <c r="G214" s="135" t="n">
        <f aca="false">G181+G186+G190+G194+G198+G202+G206+G210</f>
        <v>807115.5754</v>
      </c>
      <c r="H214" s="135" t="n">
        <f aca="false">H181+H186+H190+H194+H198+H202+H206+H210</f>
        <v>734372.5163</v>
      </c>
      <c r="I214" s="135" t="n">
        <f aca="false">I181+I186+I190+I194+I198+I202+I206+I210</f>
        <v>733412.46235</v>
      </c>
      <c r="J214" s="135" t="n">
        <f aca="false">J181+J186+J190+J194+J198+J202+J206+J210</f>
        <v>702470.85825</v>
      </c>
      <c r="K214" s="135" t="n">
        <f aca="false">K181+K186+K190+K194+K198+K202+K206+K210</f>
        <v>0</v>
      </c>
      <c r="L214" s="135" t="n">
        <f aca="false">L181+L186+L190+L194+L198+L202+L206+L210</f>
        <v>0</v>
      </c>
      <c r="M214" s="135" t="n">
        <f aca="false">M181+M186+M190+M194+M198+M202+M206+M210</f>
        <v>0</v>
      </c>
      <c r="N214" s="135" t="n">
        <f aca="false">N181+N186+N190+N194+N198+N202+N206+N210</f>
        <v>0</v>
      </c>
      <c r="O214" s="135" t="n">
        <f aca="false">O181+O186+O190+O194+O198+O202+O206+O210</f>
        <v>0</v>
      </c>
      <c r="P214" s="135" t="n">
        <v>0</v>
      </c>
    </row>
    <row r="215" customFormat="false" ht="45" hidden="false" customHeight="true" outlineLevel="0" collapsed="false">
      <c r="A215" s="172" t="s">
        <v>33</v>
      </c>
      <c r="B215" s="86"/>
      <c r="C215" s="146" t="s">
        <v>33</v>
      </c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98" t="s">
        <v>33</v>
      </c>
    </row>
    <row r="216" customFormat="false" ht="45" hidden="false" customHeight="true" outlineLevel="0" collapsed="false">
      <c r="A216" s="191" t="s">
        <v>87</v>
      </c>
      <c r="B216" s="197" t="s">
        <v>182</v>
      </c>
      <c r="C216" s="114" t="n">
        <f aca="false">J216</f>
        <v>5169168.40505</v>
      </c>
      <c r="D216" s="95" t="n">
        <f aca="false">D212</f>
        <v>716882.50275</v>
      </c>
      <c r="E216" s="96" t="n">
        <f aca="false">E212+D216</f>
        <v>1465539.17425</v>
      </c>
      <c r="F216" s="96" t="n">
        <f aca="false">F212+E216</f>
        <v>2183874.6774</v>
      </c>
      <c r="G216" s="96" t="n">
        <f aca="false">G212+F216</f>
        <v>2923224.189</v>
      </c>
      <c r="H216" s="96" t="n">
        <f aca="false">H212+G216</f>
        <v>3683284.0745</v>
      </c>
      <c r="I216" s="96" t="n">
        <f aca="false">I212+H216</f>
        <v>4432046.2207</v>
      </c>
      <c r="J216" s="96" t="n">
        <f aca="false">J212+I216</f>
        <v>5169168.40505</v>
      </c>
      <c r="K216" s="96" t="n">
        <f aca="false">K212+J216</f>
        <v>5798858.40505</v>
      </c>
      <c r="L216" s="96" t="n">
        <f aca="false">L212+K216</f>
        <v>6374853.40505</v>
      </c>
      <c r="M216" s="96" t="n">
        <f aca="false">M212+L216</f>
        <v>6961438.40505</v>
      </c>
      <c r="N216" s="96" t="n">
        <f aca="false">N212+M216</f>
        <v>7585803.40505</v>
      </c>
      <c r="O216" s="97" t="n">
        <f aca="false">O212+N216</f>
        <v>8193368.40505</v>
      </c>
      <c r="P216" s="98" t="n">
        <f aca="false">SUM(D216:O216)</f>
        <v>55488341.2689</v>
      </c>
    </row>
    <row r="217" customFormat="false" ht="45" hidden="false" customHeight="true" outlineLevel="0" collapsed="false">
      <c r="A217" s="202" t="s">
        <v>88</v>
      </c>
      <c r="B217" s="199" t="s">
        <v>183</v>
      </c>
      <c r="C217" s="114" t="n">
        <f aca="false">O217</f>
        <v>5412296.52</v>
      </c>
      <c r="D217" s="101" t="n">
        <f aca="false">D213</f>
        <v>690811.05</v>
      </c>
      <c r="E217" s="102" t="n">
        <f aca="false">E213+D217</f>
        <v>1470600.57</v>
      </c>
      <c r="F217" s="102" t="n">
        <f aca="false">F213+E217</f>
        <v>2299837.68</v>
      </c>
      <c r="G217" s="102" t="n">
        <f aca="false">G213+F217</f>
        <v>3017006.66</v>
      </c>
      <c r="H217" s="102" t="n">
        <f aca="false">H213+G217</f>
        <v>3795496.43</v>
      </c>
      <c r="I217" s="102" t="n">
        <f aca="false">I213+H217</f>
        <v>4669665.05</v>
      </c>
      <c r="J217" s="102" t="n">
        <f aca="false">J213+I217</f>
        <v>5412296.52</v>
      </c>
      <c r="K217" s="102" t="n">
        <f aca="false">K213+J217</f>
        <v>5412296.52</v>
      </c>
      <c r="L217" s="102" t="n">
        <f aca="false">L213+K217</f>
        <v>5412296.52</v>
      </c>
      <c r="M217" s="102" t="n">
        <f aca="false">M213+L217</f>
        <v>5412296.52</v>
      </c>
      <c r="N217" s="102" t="n">
        <f aca="false">N213+M217</f>
        <v>5412296.52</v>
      </c>
      <c r="O217" s="104" t="n">
        <f aca="false">O213+N217</f>
        <v>5412296.52</v>
      </c>
      <c r="P217" s="98" t="n">
        <f aca="false">SUM(D217:O217)</f>
        <v>48417196.56</v>
      </c>
    </row>
    <row r="218" customFormat="false" ht="45" hidden="false" customHeight="true" outlineLevel="0" collapsed="false">
      <c r="A218" s="193" t="s">
        <v>126</v>
      </c>
      <c r="B218" s="194" t="s">
        <v>184</v>
      </c>
      <c r="C218" s="114" t="n">
        <f aca="false">O218</f>
        <v>5203153.2531</v>
      </c>
      <c r="D218" s="134" t="n">
        <f aca="false">D214</f>
        <v>739163.13295</v>
      </c>
      <c r="E218" s="135" t="n">
        <f aca="false">E214+D218</f>
        <v>1446907.67465</v>
      </c>
      <c r="F218" s="135" t="n">
        <f aca="false">F214+E218</f>
        <v>2225781.8408</v>
      </c>
      <c r="G218" s="135" t="n">
        <f aca="false">G214+F218</f>
        <v>3032897.4162</v>
      </c>
      <c r="H218" s="135" t="n">
        <f aca="false">H214+G218</f>
        <v>3767269.9325</v>
      </c>
      <c r="I218" s="135" t="n">
        <f aca="false">I214+H218</f>
        <v>4500682.39485</v>
      </c>
      <c r="J218" s="135" t="n">
        <f aca="false">J214+I218</f>
        <v>5203153.2531</v>
      </c>
      <c r="K218" s="135" t="n">
        <f aca="false">K214+J218</f>
        <v>5203153.2531</v>
      </c>
      <c r="L218" s="135" t="n">
        <f aca="false">L214+K218</f>
        <v>5203153.2531</v>
      </c>
      <c r="M218" s="135" t="n">
        <f aca="false">M214+L218</f>
        <v>5203153.2531</v>
      </c>
      <c r="N218" s="135" t="n">
        <f aca="false">N214+M218</f>
        <v>5203153.2531</v>
      </c>
      <c r="O218" s="135" t="n">
        <f aca="false">O214+N218</f>
        <v>5203153.2531</v>
      </c>
      <c r="P218" s="135" t="n">
        <f aca="false">SUM(D218:O218)</f>
        <v>46931621.91055</v>
      </c>
    </row>
    <row r="219" customFormat="false" ht="45" hidden="false" customHeight="true" outlineLevel="0" collapsed="false">
      <c r="A219" s="172" t="s">
        <v>33</v>
      </c>
      <c r="B219" s="86"/>
      <c r="C219" s="146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98" t="s">
        <v>33</v>
      </c>
    </row>
    <row r="220" customFormat="false" ht="45" hidden="false" customHeight="true" outlineLevel="0" collapsed="false">
      <c r="A220" s="211" t="s">
        <v>87</v>
      </c>
      <c r="B220" s="212" t="s">
        <v>185</v>
      </c>
      <c r="C220" s="114" t="n">
        <f aca="false">C216-C217</f>
        <v>-243128.11495</v>
      </c>
      <c r="D220" s="213" t="n">
        <f aca="false">D216-D217</f>
        <v>26071.4527499999</v>
      </c>
      <c r="E220" s="214" t="n">
        <f aca="false">E216-E217</f>
        <v>-5061.39575000014</v>
      </c>
      <c r="F220" s="214" t="n">
        <f aca="false">F216-F217</f>
        <v>-115963.0026</v>
      </c>
      <c r="G220" s="214" t="n">
        <f aca="false">G216-G218</f>
        <v>-109673.2272</v>
      </c>
      <c r="H220" s="214" t="n">
        <f aca="false">H216-H218</f>
        <v>-83985.8580000005</v>
      </c>
      <c r="I220" s="214" t="n">
        <f aca="false">I216-I218</f>
        <v>-68636.1741500013</v>
      </c>
      <c r="J220" s="214" t="n">
        <f aca="false">J216-J218</f>
        <v>-33984.8480500011</v>
      </c>
      <c r="K220" s="214" t="n">
        <f aca="false">K216-K218</f>
        <v>595705.151949999</v>
      </c>
      <c r="L220" s="214" t="n">
        <f aca="false">L216-L218</f>
        <v>1171700.15195</v>
      </c>
      <c r="M220" s="214" t="n">
        <f aca="false">M216-M218</f>
        <v>1758285.15195</v>
      </c>
      <c r="N220" s="214" t="n">
        <f aca="false">N216-N218</f>
        <v>2382650.15195</v>
      </c>
      <c r="O220" s="214" t="n">
        <f aca="false">O216-O218</f>
        <v>2990215.15195</v>
      </c>
      <c r="P220" s="214"/>
    </row>
    <row r="221" customFormat="false" ht="45" hidden="false" customHeight="true" outlineLevel="0" collapsed="false">
      <c r="A221" s="154" t="s">
        <v>126</v>
      </c>
      <c r="B221" s="160" t="s">
        <v>186</v>
      </c>
      <c r="C221" s="139" t="n">
        <f aca="false">C218-C217</f>
        <v>-209143.266899999</v>
      </c>
      <c r="D221" s="161"/>
      <c r="E221" s="161"/>
      <c r="F221" s="161"/>
      <c r="G221" s="161"/>
      <c r="H221" s="215" t="s">
        <v>33</v>
      </c>
      <c r="I221" s="161"/>
      <c r="J221" s="161"/>
      <c r="K221" s="161"/>
      <c r="L221" s="161"/>
      <c r="M221" s="161"/>
      <c r="N221" s="119"/>
      <c r="O221" s="119"/>
      <c r="P221" s="98" t="s">
        <v>33</v>
      </c>
    </row>
    <row r="222" customFormat="false" ht="45" hidden="false" customHeight="true" outlineLevel="0" collapsed="false">
      <c r="A222" s="87" t="s">
        <v>33</v>
      </c>
      <c r="B222" s="86"/>
      <c r="C222" s="119"/>
      <c r="D222" s="119"/>
      <c r="E222" s="119"/>
      <c r="F222" s="119"/>
      <c r="G222" s="119" t="s">
        <v>33</v>
      </c>
      <c r="H222" s="119" t="s">
        <v>33</v>
      </c>
      <c r="I222" s="119" t="s">
        <v>33</v>
      </c>
      <c r="J222" s="119" t="s">
        <v>33</v>
      </c>
      <c r="K222" s="119"/>
      <c r="L222" s="119" t="s">
        <v>33</v>
      </c>
      <c r="M222" s="119"/>
      <c r="N222" s="119"/>
      <c r="O222" s="119" t="s">
        <v>33</v>
      </c>
      <c r="P222" s="98" t="s">
        <v>33</v>
      </c>
    </row>
    <row r="223" customFormat="false" ht="45" hidden="false" customHeight="true" outlineLevel="0" collapsed="false">
      <c r="A223" s="121" t="s">
        <v>33</v>
      </c>
      <c r="B223" s="190" t="s">
        <v>187</v>
      </c>
      <c r="C223" s="185" t="s">
        <v>2</v>
      </c>
      <c r="D223" s="216" t="s">
        <v>3</v>
      </c>
      <c r="E223" s="217" t="s">
        <v>4</v>
      </c>
      <c r="F223" s="217" t="s">
        <v>5</v>
      </c>
      <c r="G223" s="217" t="s">
        <v>6</v>
      </c>
      <c r="H223" s="217" t="s">
        <v>80</v>
      </c>
      <c r="I223" s="217" t="s">
        <v>81</v>
      </c>
      <c r="J223" s="217" t="s">
        <v>82</v>
      </c>
      <c r="K223" s="217" t="s">
        <v>83</v>
      </c>
      <c r="L223" s="217" t="s">
        <v>84</v>
      </c>
      <c r="M223" s="217" t="s">
        <v>85</v>
      </c>
      <c r="N223" s="217" t="s">
        <v>86</v>
      </c>
      <c r="O223" s="218" t="s">
        <v>14</v>
      </c>
      <c r="P223" s="98" t="s">
        <v>33</v>
      </c>
    </row>
    <row r="224" customFormat="false" ht="45" hidden="false" customHeight="true" outlineLevel="0" collapsed="false">
      <c r="A224" s="130" t="s">
        <v>87</v>
      </c>
      <c r="B224" s="131" t="s">
        <v>188</v>
      </c>
      <c r="C224" s="139" t="n">
        <f aca="false">SUM(D224:J224)</f>
        <v>35000</v>
      </c>
      <c r="D224" s="95" t="n">
        <v>5000</v>
      </c>
      <c r="E224" s="96" t="n">
        <v>5000</v>
      </c>
      <c r="F224" s="96" t="n">
        <v>5000</v>
      </c>
      <c r="G224" s="96" t="n">
        <v>5000</v>
      </c>
      <c r="H224" s="96" t="n">
        <v>5000</v>
      </c>
      <c r="I224" s="96" t="n">
        <v>5000</v>
      </c>
      <c r="J224" s="96" t="n">
        <v>5000</v>
      </c>
      <c r="K224" s="96" t="n">
        <v>5000</v>
      </c>
      <c r="L224" s="96" t="n">
        <v>5000</v>
      </c>
      <c r="M224" s="96" t="n">
        <v>5000</v>
      </c>
      <c r="N224" s="96" t="n">
        <v>5000</v>
      </c>
      <c r="O224" s="97" t="n">
        <v>5000</v>
      </c>
      <c r="P224" s="98" t="n">
        <f aca="false">SUM(D224:O224)</f>
        <v>60000</v>
      </c>
    </row>
    <row r="225" customFormat="false" ht="45" hidden="false" customHeight="true" outlineLevel="0" collapsed="false">
      <c r="A225" s="99" t="s">
        <v>88</v>
      </c>
      <c r="B225" s="145" t="s">
        <v>189</v>
      </c>
      <c r="C225" s="139" t="n">
        <f aca="false">SUM(D225:D225)</f>
        <v>0</v>
      </c>
      <c r="D225" s="101"/>
      <c r="E225" s="102"/>
      <c r="F225" s="102"/>
      <c r="G225" s="102"/>
      <c r="H225" s="102" t="n">
        <v>4000</v>
      </c>
      <c r="I225" s="102" t="n">
        <v>200</v>
      </c>
      <c r="J225" s="102"/>
      <c r="K225" s="102"/>
      <c r="L225" s="102"/>
      <c r="M225" s="102"/>
      <c r="N225" s="102"/>
      <c r="O225" s="104"/>
      <c r="P225" s="98" t="n">
        <f aca="false">SUM(D225:O225)</f>
        <v>4200</v>
      </c>
    </row>
    <row r="226" customFormat="false" ht="45" hidden="false" customHeight="true" outlineLevel="0" collapsed="false">
      <c r="A226" s="99" t="s">
        <v>87</v>
      </c>
      <c r="B226" s="145"/>
      <c r="C226" s="139" t="n">
        <f aca="false">SUM(D226:O226)</f>
        <v>0</v>
      </c>
      <c r="D226" s="105" t="n">
        <v>0</v>
      </c>
      <c r="E226" s="106" t="n">
        <v>0</v>
      </c>
      <c r="F226" s="106" t="n">
        <v>0</v>
      </c>
      <c r="G226" s="106"/>
      <c r="H226" s="106" t="n">
        <v>0</v>
      </c>
      <c r="I226" s="106" t="n">
        <v>0</v>
      </c>
      <c r="J226" s="106" t="n">
        <v>0</v>
      </c>
      <c r="K226" s="106" t="n">
        <v>0</v>
      </c>
      <c r="L226" s="106" t="n">
        <v>0</v>
      </c>
      <c r="M226" s="106" t="n">
        <v>0</v>
      </c>
      <c r="N226" s="106" t="n">
        <v>0</v>
      </c>
      <c r="O226" s="107" t="n">
        <v>0</v>
      </c>
      <c r="P226" s="219" t="n">
        <f aca="false">SUM(D226:O226)</f>
        <v>0</v>
      </c>
    </row>
    <row r="227" customFormat="false" ht="45" hidden="false" customHeight="true" outlineLevel="0" collapsed="false">
      <c r="A227" s="99" t="s">
        <v>33</v>
      </c>
      <c r="B227" s="145"/>
      <c r="C227" s="139" t="s">
        <v>33</v>
      </c>
      <c r="D227" s="105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7"/>
      <c r="P227" s="98" t="s">
        <v>33</v>
      </c>
    </row>
    <row r="228" customFormat="false" ht="45" hidden="false" customHeight="true" outlineLevel="0" collapsed="false">
      <c r="A228" s="99" t="s">
        <v>87</v>
      </c>
      <c r="B228" s="145" t="s">
        <v>190</v>
      </c>
      <c r="C228" s="139" t="n">
        <f aca="false">SUM(D228:J228)</f>
        <v>578731.59495</v>
      </c>
      <c r="D228" s="105" t="n">
        <f aca="false">D168-D212-D224</f>
        <v>83617.49725</v>
      </c>
      <c r="E228" s="106" t="n">
        <f aca="false">E168-E212-E224</f>
        <v>51843.3285000001</v>
      </c>
      <c r="F228" s="106" t="n">
        <f aca="false">F168-F212-F224</f>
        <v>88764.49685</v>
      </c>
      <c r="G228" s="106" t="n">
        <f aca="false">G168-G212-G224</f>
        <v>71400.4884</v>
      </c>
      <c r="H228" s="106" t="n">
        <f aca="false">H168-H212-H224</f>
        <v>75690.1145</v>
      </c>
      <c r="I228" s="106" t="n">
        <f aca="false">I168-I212-I224</f>
        <v>94587.8537999999</v>
      </c>
      <c r="J228" s="106" t="n">
        <f aca="false">J168-J212-J224</f>
        <v>112827.81565</v>
      </c>
      <c r="K228" s="106" t="n">
        <f aca="false">K168-K212-K224</f>
        <v>213660</v>
      </c>
      <c r="L228" s="106" t="n">
        <f aca="false">L168-L212-L224</f>
        <v>247605</v>
      </c>
      <c r="M228" s="106" t="n">
        <f aca="false">M168-M212-M224</f>
        <v>246765</v>
      </c>
      <c r="N228" s="106" t="n">
        <f aca="false">N168-N212-N224</f>
        <v>222485</v>
      </c>
      <c r="O228" s="107" t="n">
        <f aca="false">O168-O212-O224</f>
        <v>239285</v>
      </c>
      <c r="P228" s="98" t="n">
        <f aca="false">SUM(D228:O228)</f>
        <v>1748531.59495</v>
      </c>
    </row>
    <row r="229" customFormat="false" ht="45" hidden="false" customHeight="true" outlineLevel="0" collapsed="false">
      <c r="A229" s="99" t="s">
        <v>88</v>
      </c>
      <c r="B229" s="145" t="s">
        <v>191</v>
      </c>
      <c r="C229" s="114" t="n">
        <f aca="false">SUM(D229:O229)</f>
        <v>510493.19</v>
      </c>
      <c r="D229" s="101" t="n">
        <f aca="false">D169-D213-D225</f>
        <v>141818</v>
      </c>
      <c r="E229" s="102" t="n">
        <f aca="false">E93-E138-E213</f>
        <v>14285.7799999999</v>
      </c>
      <c r="F229" s="102" t="n">
        <f aca="false">F169-F213-F225+F226</f>
        <v>4701.62000000011</v>
      </c>
      <c r="G229" s="102" t="n">
        <f aca="false">G169-G213-G225</f>
        <v>180311.74</v>
      </c>
      <c r="H229" s="102" t="n">
        <f aca="false">H169-H213-H225</f>
        <v>80864.3300000001</v>
      </c>
      <c r="I229" s="102" t="n">
        <f aca="false">I169-I213-I225</f>
        <v>26419.42</v>
      </c>
      <c r="J229" s="102" t="n">
        <f aca="false">J169-J213-J225</f>
        <v>62092.2999999999</v>
      </c>
      <c r="K229" s="102" t="n">
        <f aca="false">K169-K213-K225</f>
        <v>0</v>
      </c>
      <c r="L229" s="102" t="n">
        <f aca="false">L169-L213-L225</f>
        <v>0</v>
      </c>
      <c r="M229" s="102" t="n">
        <f aca="false">M169-M213-M225</f>
        <v>0</v>
      </c>
      <c r="N229" s="102" t="n">
        <f aca="false">N169-N213-N225</f>
        <v>0</v>
      </c>
      <c r="O229" s="104" t="n">
        <f aca="false">O169-O213-O225</f>
        <v>0</v>
      </c>
      <c r="P229" s="98" t="n">
        <f aca="false">SUM(D229:O229)</f>
        <v>510493.19</v>
      </c>
    </row>
    <row r="230" customFormat="false" ht="45" hidden="false" customHeight="true" outlineLevel="0" collapsed="false">
      <c r="A230" s="99" t="s">
        <v>33</v>
      </c>
      <c r="B230" s="0"/>
      <c r="C230" s="114" t="s">
        <v>33</v>
      </c>
      <c r="D230" s="101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4"/>
      <c r="P230" s="98" t="s">
        <v>33</v>
      </c>
    </row>
    <row r="231" customFormat="false" ht="45" hidden="false" customHeight="true" outlineLevel="0" collapsed="false">
      <c r="A231" s="99" t="s">
        <v>87</v>
      </c>
      <c r="B231" s="145" t="s">
        <v>192</v>
      </c>
      <c r="C231" s="114" t="n">
        <f aca="false">J231</f>
        <v>578731.59495</v>
      </c>
      <c r="D231" s="105" t="n">
        <f aca="false">D228</f>
        <v>83617.49725</v>
      </c>
      <c r="E231" s="106" t="n">
        <f aca="false">D231+E228</f>
        <v>135460.82575</v>
      </c>
      <c r="F231" s="106" t="n">
        <f aca="false">E231+F228</f>
        <v>224225.3226</v>
      </c>
      <c r="G231" s="106" t="n">
        <f aca="false">F231+G228</f>
        <v>295625.811</v>
      </c>
      <c r="H231" s="106" t="n">
        <f aca="false">G231+H228</f>
        <v>371315.9255</v>
      </c>
      <c r="I231" s="106" t="n">
        <f aca="false">H231+I228</f>
        <v>465903.7793</v>
      </c>
      <c r="J231" s="106" t="n">
        <f aca="false">I231+J228</f>
        <v>578731.59495</v>
      </c>
      <c r="K231" s="106" t="n">
        <f aca="false">J231+K228</f>
        <v>792391.59495</v>
      </c>
      <c r="L231" s="106" t="n">
        <f aca="false">K231+L228</f>
        <v>1039996.59495</v>
      </c>
      <c r="M231" s="106" t="n">
        <f aca="false">L231+M228</f>
        <v>1286761.59495</v>
      </c>
      <c r="N231" s="106" t="n">
        <f aca="false">M231+N228</f>
        <v>1509246.59495</v>
      </c>
      <c r="O231" s="107" t="n">
        <f aca="false">N231+O228</f>
        <v>1748531.59495</v>
      </c>
      <c r="P231" s="98" t="n">
        <f aca="false">C231</f>
        <v>578731.59495</v>
      </c>
    </row>
    <row r="232" customFormat="false" ht="45" hidden="false" customHeight="true" outlineLevel="0" collapsed="false">
      <c r="A232" s="99" t="s">
        <v>88</v>
      </c>
      <c r="B232" s="145" t="s">
        <v>193</v>
      </c>
      <c r="C232" s="114" t="n">
        <f aca="false">O232</f>
        <v>510493.19</v>
      </c>
      <c r="D232" s="101" t="n">
        <f aca="false">D229</f>
        <v>141818</v>
      </c>
      <c r="E232" s="102" t="n">
        <f aca="false">D232+E229</f>
        <v>156103.78</v>
      </c>
      <c r="F232" s="102" t="n">
        <f aca="false">E232+F229</f>
        <v>160805.4</v>
      </c>
      <c r="G232" s="102" t="n">
        <f aca="false">F232+G229</f>
        <v>341117.14</v>
      </c>
      <c r="H232" s="102" t="n">
        <f aca="false">G232+H229</f>
        <v>421981.47</v>
      </c>
      <c r="I232" s="102" t="n">
        <f aca="false">H232+I229</f>
        <v>448400.89</v>
      </c>
      <c r="J232" s="102" t="n">
        <f aca="false">I232+J229</f>
        <v>510493.19</v>
      </c>
      <c r="K232" s="102" t="n">
        <f aca="false">J232+K229</f>
        <v>510493.19</v>
      </c>
      <c r="L232" s="102" t="n">
        <f aca="false">K232+L229</f>
        <v>510493.19</v>
      </c>
      <c r="M232" s="102" t="n">
        <f aca="false">L232+M229</f>
        <v>510493.19</v>
      </c>
      <c r="N232" s="102" t="n">
        <f aca="false">M232+N229</f>
        <v>510493.19</v>
      </c>
      <c r="O232" s="104" t="n">
        <f aca="false">N232+O229</f>
        <v>510493.19</v>
      </c>
      <c r="P232" s="98" t="n">
        <f aca="false">C232</f>
        <v>510493.19</v>
      </c>
    </row>
    <row r="233" customFormat="false" ht="45" hidden="false" customHeight="true" outlineLevel="0" collapsed="false">
      <c r="A233" s="99" t="s">
        <v>33</v>
      </c>
      <c r="B233" s="145"/>
      <c r="C233" s="114" t="s">
        <v>33</v>
      </c>
      <c r="D233" s="101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4"/>
      <c r="P233" s="98" t="n">
        <f aca="false">SUM(D233:O233)</f>
        <v>0</v>
      </c>
    </row>
    <row r="234" customFormat="false" ht="45" hidden="false" customHeight="true" outlineLevel="0" collapsed="false">
      <c r="A234" s="188" t="s">
        <v>88</v>
      </c>
      <c r="B234" s="145" t="s">
        <v>194</v>
      </c>
      <c r="C234" s="114" t="n">
        <f aca="false">SUM(D234:O234)</f>
        <v>-135774.17</v>
      </c>
      <c r="D234" s="101" t="n">
        <v>-24258.43</v>
      </c>
      <c r="E234" s="102" t="n">
        <v>-20209.7</v>
      </c>
      <c r="F234" s="102" t="n">
        <v>-20957.03</v>
      </c>
      <c r="G234" s="102" t="n">
        <v>-20274.57</v>
      </c>
      <c r="H234" s="102" t="n">
        <v>-21349.69</v>
      </c>
      <c r="I234" s="102" t="n">
        <v>-21642.2</v>
      </c>
      <c r="J234" s="102" t="n">
        <v>-7082.55</v>
      </c>
      <c r="K234" s="102"/>
      <c r="L234" s="102"/>
      <c r="M234" s="102"/>
      <c r="N234" s="102"/>
      <c r="O234" s="104"/>
      <c r="P234" s="98" t="n">
        <f aca="false">SUM(D234:O234)</f>
        <v>-135774.17</v>
      </c>
    </row>
    <row r="235" customFormat="false" ht="45" hidden="false" customHeight="true" outlineLevel="0" collapsed="false">
      <c r="A235" s="220" t="s">
        <v>88</v>
      </c>
      <c r="B235" s="221" t="s">
        <v>195</v>
      </c>
      <c r="C235" s="222" t="n">
        <f aca="false">SUM(D235:O235)</f>
        <v>0</v>
      </c>
      <c r="D235" s="101" t="n">
        <v>0</v>
      </c>
      <c r="E235" s="102" t="n">
        <v>0</v>
      </c>
      <c r="F235" s="102" t="n">
        <v>0</v>
      </c>
      <c r="G235" s="102" t="n">
        <v>0</v>
      </c>
      <c r="H235" s="102" t="n">
        <v>0</v>
      </c>
      <c r="I235" s="102" t="n">
        <v>0</v>
      </c>
      <c r="J235" s="102" t="n">
        <v>0</v>
      </c>
      <c r="K235" s="102" t="n">
        <v>0</v>
      </c>
      <c r="L235" s="102" t="n">
        <v>0</v>
      </c>
      <c r="M235" s="102" t="n">
        <v>0</v>
      </c>
      <c r="N235" s="102" t="n">
        <v>0</v>
      </c>
      <c r="O235" s="104"/>
      <c r="P235" s="98" t="n">
        <f aca="false">SUM(D235:O235)</f>
        <v>0</v>
      </c>
    </row>
    <row r="236" customFormat="false" ht="45" hidden="false" customHeight="true" outlineLevel="0" collapsed="false">
      <c r="A236" s="137" t="s">
        <v>88</v>
      </c>
      <c r="B236" s="223" t="s">
        <v>196</v>
      </c>
      <c r="C236" s="114" t="n">
        <f aca="false">O236</f>
        <v>374719.02</v>
      </c>
      <c r="D236" s="101" t="n">
        <f aca="false">D232+D234+D235</f>
        <v>117559.57</v>
      </c>
      <c r="E236" s="102" t="n">
        <f aca="false">D236+E229+E234+E235</f>
        <v>111635.65</v>
      </c>
      <c r="F236" s="102" t="n">
        <f aca="false">E236+F229+F234+F235</f>
        <v>95380.2400000001</v>
      </c>
      <c r="G236" s="102" t="n">
        <f aca="false">F236+G229+G234+G235</f>
        <v>255417.41</v>
      </c>
      <c r="H236" s="102" t="n">
        <f aca="false">G236+H229+H234+H235</f>
        <v>314932.05</v>
      </c>
      <c r="I236" s="102" t="n">
        <f aca="false">H236+I229+I234+I235</f>
        <v>319709.27</v>
      </c>
      <c r="J236" s="102" t="n">
        <f aca="false">I236+J229+J234+J235</f>
        <v>374719.02</v>
      </c>
      <c r="K236" s="102" t="n">
        <f aca="false">J236+K229+K234+K235</f>
        <v>374719.02</v>
      </c>
      <c r="L236" s="102" t="n">
        <f aca="false">K236+L229+L234+L235</f>
        <v>374719.02</v>
      </c>
      <c r="M236" s="102" t="n">
        <f aca="false">L236+M229+M234+M235</f>
        <v>374719.02</v>
      </c>
      <c r="N236" s="102" t="n">
        <f aca="false">M236+N229+N234+N235</f>
        <v>374719.02</v>
      </c>
      <c r="O236" s="104" t="n">
        <f aca="false">N236+O229+O234+O235</f>
        <v>374719.02</v>
      </c>
      <c r="P236" s="98" t="n">
        <f aca="false">C236</f>
        <v>374719.02</v>
      </c>
    </row>
    <row r="237" customFormat="false" ht="45" hidden="false" customHeight="true" outlineLevel="0" collapsed="false">
      <c r="A237" s="224" t="s">
        <v>33</v>
      </c>
      <c r="B237" s="138"/>
      <c r="C237" s="225" t="s">
        <v>33</v>
      </c>
      <c r="D237" s="101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4"/>
      <c r="P237" s="98" t="s">
        <v>33</v>
      </c>
    </row>
    <row r="238" customFormat="false" ht="45" hidden="false" customHeight="true" outlineLevel="0" collapsed="false">
      <c r="A238" s="211" t="s">
        <v>88</v>
      </c>
      <c r="B238" s="226" t="s">
        <v>197</v>
      </c>
      <c r="C238" s="227" t="n">
        <f aca="false">C232-C231</f>
        <v>-68238.4049499999</v>
      </c>
      <c r="D238" s="134" t="n">
        <f aca="false">D232-D231</f>
        <v>58200.5027500001</v>
      </c>
      <c r="E238" s="134" t="n">
        <f aca="false">E232-E231</f>
        <v>20642.95425</v>
      </c>
      <c r="F238" s="134" t="n">
        <f aca="false">F232-F231</f>
        <v>-63419.9225999999</v>
      </c>
      <c r="G238" s="134" t="n">
        <f aca="false">G232-G231</f>
        <v>45491.329</v>
      </c>
      <c r="H238" s="134" t="n">
        <f aca="false">H232-H231</f>
        <v>50665.5445000001</v>
      </c>
      <c r="I238" s="134" t="n">
        <f aca="false">I232-I231</f>
        <v>-17502.8892999998</v>
      </c>
      <c r="J238" s="134" t="n">
        <f aca="false">J232-J231</f>
        <v>-68238.4049499999</v>
      </c>
      <c r="K238" s="134" t="n">
        <f aca="false">K232-K231</f>
        <v>-281898.40495</v>
      </c>
      <c r="L238" s="134" t="n">
        <f aca="false">L232-L231</f>
        <v>-529503.40495</v>
      </c>
      <c r="M238" s="134" t="n">
        <f aca="false">M232-M231</f>
        <v>-776268.40495</v>
      </c>
      <c r="N238" s="134" t="n">
        <f aca="false">N232-N231</f>
        <v>-998753.40495</v>
      </c>
      <c r="O238" s="134" t="n">
        <f aca="false">O232-O231</f>
        <v>-1238038.40495</v>
      </c>
      <c r="P238" s="98" t="n">
        <f aca="false">C238</f>
        <v>-68238.4049499999</v>
      </c>
    </row>
    <row r="239" customFormat="false" ht="45" hidden="false" customHeight="true" outlineLevel="0" collapsed="false">
      <c r="A239" s="87"/>
      <c r="B239" s="228"/>
      <c r="C239" s="229"/>
      <c r="D239" s="229"/>
      <c r="E239" s="229"/>
      <c r="F239" s="229"/>
      <c r="G239" s="229"/>
      <c r="H239" s="229"/>
      <c r="I239" s="229"/>
      <c r="J239" s="229"/>
      <c r="K239" s="229"/>
      <c r="L239" s="229"/>
      <c r="M239" s="229"/>
      <c r="N239" s="229"/>
      <c r="O239" s="229"/>
      <c r="P239" s="98"/>
    </row>
    <row r="240" customFormat="false" ht="45" hidden="false" customHeight="true" outlineLevel="0" collapsed="false">
      <c r="A240" s="87" t="s">
        <v>33</v>
      </c>
      <c r="B240" s="86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98"/>
    </row>
    <row r="241" customFormat="false" ht="45" hidden="false" customHeight="true" outlineLevel="0" collapsed="false">
      <c r="A241" s="87" t="s">
        <v>33</v>
      </c>
      <c r="B241" s="162"/>
      <c r="C241" s="195"/>
      <c r="D241" s="195"/>
      <c r="E241" s="195"/>
      <c r="F241" s="195"/>
      <c r="G241" s="195"/>
      <c r="H241" s="195"/>
      <c r="I241" s="195"/>
      <c r="J241" s="195"/>
      <c r="K241" s="195"/>
      <c r="L241" s="195"/>
      <c r="M241" s="195"/>
      <c r="N241" s="195"/>
      <c r="O241" s="195"/>
      <c r="P241" s="98"/>
    </row>
    <row r="242" customFormat="false" ht="45" hidden="false" customHeight="true" outlineLevel="0" collapsed="false">
      <c r="A242" s="154" t="s">
        <v>88</v>
      </c>
      <c r="B242" s="160" t="s">
        <v>198</v>
      </c>
      <c r="C242" s="114" t="n">
        <f aca="false">O242</f>
        <v>0</v>
      </c>
      <c r="D242" s="95"/>
      <c r="E242" s="96"/>
      <c r="F242" s="230"/>
      <c r="G242" s="230"/>
      <c r="H242" s="230"/>
      <c r="I242" s="230"/>
      <c r="J242" s="230"/>
      <c r="K242" s="230"/>
      <c r="L242" s="230"/>
      <c r="M242" s="230"/>
      <c r="N242" s="230"/>
      <c r="O242" s="231"/>
      <c r="P242" s="98" t="n">
        <f aca="false">C242</f>
        <v>0</v>
      </c>
    </row>
    <row r="243" customFormat="false" ht="45" hidden="false" customHeight="true" outlineLevel="0" collapsed="false">
      <c r="A243" s="154" t="s">
        <v>88</v>
      </c>
      <c r="B243" s="160" t="s">
        <v>199</v>
      </c>
      <c r="C243" s="232" t="n">
        <f aca="false">O243</f>
        <v>0</v>
      </c>
      <c r="D243" s="233"/>
      <c r="E243" s="234"/>
      <c r="F243" s="234"/>
      <c r="G243" s="234"/>
      <c r="H243" s="234"/>
      <c r="I243" s="234"/>
      <c r="J243" s="234"/>
      <c r="K243" s="234"/>
      <c r="L243" s="234"/>
      <c r="M243" s="234"/>
      <c r="N243" s="234"/>
      <c r="O243" s="235"/>
      <c r="P243" s="98" t="n">
        <f aca="false">C243</f>
        <v>0</v>
      </c>
    </row>
  </sheetData>
  <printOptions headings="false" gridLines="false" gridLinesSet="true" horizontalCentered="true" verticalCentered="true"/>
  <pageMargins left="0" right="0" top="0.196527777777778" bottom="0" header="0" footer="0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&amp;L&amp;"Arial,Negrita"  Confidential&amp;C&amp;A&amp;RPage &amp;P</oddHeader>
    <oddFooter>&amp;C&amp;F</oddFooter>
  </headerFooter>
  <rowBreaks count="5" manualBreakCount="5">
    <brk id="47" man="true" max="16383" min="0"/>
    <brk id="98" man="true" max="16383" min="0"/>
    <brk id="146" man="true" max="16383" min="0"/>
    <brk id="178" man="true" max="16383" min="0"/>
    <brk id="238" man="true" max="16383" min="0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Q38"/>
  <sheetViews>
    <sheetView windowProtection="false" showFormulas="false" showGridLines="true" showRowColHeaders="true" showZeros="true" rightToLeft="false" tabSelected="false" showOutlineSymbols="true" defaultGridColor="true" view="normal" topLeftCell="I1" colorId="64" zoomScale="100" zoomScaleNormal="100" zoomScalePageLayoutView="100" workbookViewId="0">
      <selection pane="topLeft" activeCell="P38" activeCellId="0" sqref="P38"/>
    </sheetView>
  </sheetViews>
  <sheetFormatPr defaultRowHeight="11.25"/>
  <cols>
    <col collapsed="false" hidden="false" max="1" min="1" style="236" width="22.8112244897959"/>
    <col collapsed="false" hidden="false" max="2" min="2" style="236" width="17.0102040816327"/>
    <col collapsed="false" hidden="false" max="3" min="3" style="236" width="12.2857142857143"/>
    <col collapsed="false" hidden="false" max="4" min="4" style="236" width="1.08163265306122"/>
    <col collapsed="false" hidden="false" max="5" min="5" style="236" width="10.3928571428571"/>
    <col collapsed="false" hidden="false" max="6" min="6" style="236" width="12.1479591836735"/>
    <col collapsed="false" hidden="false" max="7" min="7" style="236" width="12.5561224489796"/>
    <col collapsed="false" hidden="false" max="8" min="8" style="236" width="11.2040816326531"/>
    <col collapsed="false" hidden="false" max="9" min="9" style="236" width="10.9336734693878"/>
    <col collapsed="false" hidden="false" max="10" min="10" style="236" width="10.3928571428571"/>
    <col collapsed="false" hidden="false" max="11" min="11" style="236" width="10.8010204081633"/>
    <col collapsed="false" hidden="false" max="12" min="12" style="236" width="11.2040816326531"/>
    <col collapsed="false" hidden="false" max="16" min="13" style="236" width="11.0714285714286"/>
    <col collapsed="false" hidden="false" max="1025" min="17" style="236" width="9.04591836734694"/>
  </cols>
  <sheetData>
    <row r="1" customFormat="false" ht="11.25" hidden="false" customHeight="fals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</row>
    <row r="2" customFormat="false" ht="11.25" hidden="false" customHeight="false" outlineLevel="0" collapsed="false">
      <c r="A2" s="237"/>
      <c r="B2" s="237"/>
      <c r="C2" s="238" t="s">
        <v>200</v>
      </c>
      <c r="D2" s="238"/>
      <c r="E2" s="239" t="s">
        <v>3</v>
      </c>
      <c r="F2" s="239" t="s">
        <v>4</v>
      </c>
      <c r="G2" s="239" t="s">
        <v>5</v>
      </c>
      <c r="H2" s="239" t="s">
        <v>6</v>
      </c>
      <c r="I2" s="239" t="s">
        <v>80</v>
      </c>
      <c r="J2" s="239" t="s">
        <v>81</v>
      </c>
      <c r="K2" s="239" t="s">
        <v>82</v>
      </c>
      <c r="L2" s="239" t="s">
        <v>83</v>
      </c>
      <c r="M2" s="239" t="s">
        <v>84</v>
      </c>
      <c r="N2" s="239" t="s">
        <v>85</v>
      </c>
      <c r="O2" s="239" t="s">
        <v>86</v>
      </c>
      <c r="P2" s="239" t="s">
        <v>14</v>
      </c>
      <c r="Q2" s="0"/>
    </row>
    <row r="3" customFormat="false" ht="11.25" hidden="false" customHeight="false" outlineLevel="0" collapsed="false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0"/>
    </row>
    <row r="4" customFormat="false" ht="11.25" hidden="false" customHeight="false" outlineLevel="0" collapsed="false">
      <c r="A4" s="238" t="s">
        <v>29</v>
      </c>
      <c r="B4" s="238" t="s">
        <v>201</v>
      </c>
      <c r="C4" s="240" t="n">
        <f aca="false">SUM(E4:P4)</f>
        <v>2575147.01</v>
      </c>
      <c r="D4" s="240"/>
      <c r="E4" s="240" t="n">
        <f aca="false">'PERIOD1  ACTUALvsBUDGET'!D72</f>
        <v>409351.25</v>
      </c>
      <c r="F4" s="240" t="n">
        <f aca="false">'PERIOD1  ACTUALvsBUDGET'!E72</f>
        <v>328088.95</v>
      </c>
      <c r="G4" s="240" t="n">
        <f aca="false">'PERIOD1  ACTUALvsBUDGET'!F72</f>
        <v>205824.55</v>
      </c>
      <c r="H4" s="240" t="n">
        <f aca="false">'PERIOD1  ACTUALvsBUDGET'!G72</f>
        <v>491210.08</v>
      </c>
      <c r="I4" s="240" t="n">
        <f aca="false">'PERIOD1  ACTUALvsBUDGET'!H72</f>
        <v>291489.52</v>
      </c>
      <c r="J4" s="240" t="n">
        <f aca="false">'PERIOD1  ACTUALvsBUDGET'!I72</f>
        <v>318601.01</v>
      </c>
      <c r="K4" s="240" t="n">
        <f aca="false">'PERIOD1  ACTUALvsBUDGET'!J72</f>
        <v>530581.65</v>
      </c>
      <c r="L4" s="240" t="n">
        <f aca="false">'PERIOD1  ACTUALvsBUDGET'!K72</f>
        <v>0</v>
      </c>
      <c r="M4" s="240" t="n">
        <f aca="false">'PERIOD1  ACTUALvsBUDGET'!L72</f>
        <v>0</v>
      </c>
      <c r="N4" s="240" t="n">
        <f aca="false">'PERIOD1  ACTUALvsBUDGET'!M72</f>
        <v>0</v>
      </c>
      <c r="O4" s="240" t="n">
        <f aca="false">'PERIOD1  ACTUALvsBUDGET'!N72</f>
        <v>0</v>
      </c>
      <c r="P4" s="240" t="n">
        <f aca="false">'PERIOD1  ACTUALvsBUDGET'!O72</f>
        <v>0</v>
      </c>
      <c r="Q4" s="0"/>
    </row>
    <row r="5" customFormat="false" ht="11.25" hidden="false" customHeight="false" outlineLevel="0" collapsed="false">
      <c r="A5" s="238"/>
      <c r="B5" s="238" t="s">
        <v>202</v>
      </c>
      <c r="C5" s="240" t="n">
        <f aca="false">SUM(E5:P5)</f>
        <v>2024314.91</v>
      </c>
      <c r="D5" s="240"/>
      <c r="E5" s="240" t="n">
        <f aca="false">'PERIOD1  ACTUALvsBUDGET'!D118</f>
        <v>292382.85</v>
      </c>
      <c r="F5" s="240" t="n">
        <f aca="false">'PERIOD1  ACTUALvsBUDGET'!E118</f>
        <v>266581.7</v>
      </c>
      <c r="G5" s="240" t="n">
        <f aca="false">'PERIOD1  ACTUALvsBUDGET'!F118</f>
        <v>147536.3</v>
      </c>
      <c r="H5" s="240" t="n">
        <f aca="false">'PERIOD1  ACTUALvsBUDGET'!G118</f>
        <v>405456.26</v>
      </c>
      <c r="I5" s="240" t="n">
        <f aca="false">'PERIOD1  ACTUALvsBUDGET'!H118</f>
        <v>231531.55</v>
      </c>
      <c r="J5" s="240" t="n">
        <f aca="false">'PERIOD1  ACTUALvsBUDGET'!I118</f>
        <v>269054.41</v>
      </c>
      <c r="K5" s="240" t="n">
        <f aca="false">'PERIOD1  ACTUALvsBUDGET'!J118</f>
        <v>411771.84</v>
      </c>
      <c r="L5" s="240" t="n">
        <f aca="false">'PERIOD1  ACTUALvsBUDGET'!K118</f>
        <v>0</v>
      </c>
      <c r="M5" s="240" t="n">
        <f aca="false">'PERIOD1  ACTUALvsBUDGET'!L118</f>
        <v>0</v>
      </c>
      <c r="N5" s="240" t="n">
        <f aca="false">'PERIOD1  ACTUALvsBUDGET'!M118</f>
        <v>0</v>
      </c>
      <c r="O5" s="240" t="n">
        <f aca="false">'PERIOD1  ACTUALvsBUDGET'!N118</f>
        <v>0</v>
      </c>
      <c r="P5" s="240" t="n">
        <f aca="false">'PERIOD1  ACTUALvsBUDGET'!O118</f>
        <v>0</v>
      </c>
      <c r="Q5" s="0"/>
    </row>
    <row r="6" customFormat="false" ht="11.25" hidden="false" customHeight="false" outlineLevel="0" collapsed="false">
      <c r="A6" s="238"/>
      <c r="B6" s="238" t="s">
        <v>203</v>
      </c>
      <c r="C6" s="240" t="n">
        <f aca="false">SUM(E6:P6)</f>
        <v>382802.3</v>
      </c>
      <c r="D6" s="240"/>
      <c r="E6" s="240" t="n">
        <f aca="false">'PERIOD1  ACTUALvsBUDGET'!D193</f>
        <v>50071.16</v>
      </c>
      <c r="F6" s="240" t="n">
        <f aca="false">'PERIOD1  ACTUALvsBUDGET'!E193</f>
        <v>66680.23</v>
      </c>
      <c r="G6" s="240" t="n">
        <f aca="false">'PERIOD1  ACTUALvsBUDGET'!F193</f>
        <v>67962.01</v>
      </c>
      <c r="H6" s="240" t="n">
        <f aca="false">'PERIOD1  ACTUALvsBUDGET'!G193</f>
        <v>40724.45</v>
      </c>
      <c r="I6" s="240" t="n">
        <f aca="false">'PERIOD1  ACTUALvsBUDGET'!H193</f>
        <v>60461.06</v>
      </c>
      <c r="J6" s="240" t="n">
        <f aca="false">'PERIOD1  ACTUALvsBUDGET'!I193</f>
        <v>52423.88</v>
      </c>
      <c r="K6" s="240" t="n">
        <f aca="false">'PERIOD1  ACTUALvsBUDGET'!J193</f>
        <v>44479.51</v>
      </c>
      <c r="L6" s="240" t="n">
        <f aca="false">'PERIOD1  ACTUALvsBUDGET'!K193</f>
        <v>0</v>
      </c>
      <c r="M6" s="240" t="n">
        <f aca="false">'PERIOD1  ACTUALvsBUDGET'!L193</f>
        <v>0</v>
      </c>
      <c r="N6" s="240" t="n">
        <f aca="false">'PERIOD1  ACTUALvsBUDGET'!M193</f>
        <v>0</v>
      </c>
      <c r="O6" s="240" t="n">
        <f aca="false">'PERIOD1  ACTUALvsBUDGET'!N193</f>
        <v>0</v>
      </c>
      <c r="P6" s="240" t="n">
        <f aca="false">'PERIOD1  ACTUALvsBUDGET'!O193</f>
        <v>0</v>
      </c>
      <c r="Q6" s="0"/>
    </row>
    <row r="7" customFormat="false" ht="11.25" hidden="false" customHeight="false" outlineLevel="0" collapsed="false">
      <c r="A7" s="238"/>
      <c r="B7" s="238" t="s">
        <v>204</v>
      </c>
      <c r="C7" s="240" t="n">
        <f aca="false">SUM(E7:P7)</f>
        <v>75150.8728</v>
      </c>
      <c r="D7" s="240"/>
      <c r="E7" s="240" t="n">
        <f aca="false">E30*0.08</f>
        <v>10093.1432</v>
      </c>
      <c r="F7" s="240" t="n">
        <f aca="false">F30*0.08</f>
        <v>10045.8384</v>
      </c>
      <c r="G7" s="240" t="n">
        <f aca="false">G30*0.08</f>
        <v>10948.1528</v>
      </c>
      <c r="H7" s="240" t="n">
        <f aca="false">H30*0.08</f>
        <v>11496.8272</v>
      </c>
      <c r="I7" s="240" t="n">
        <f aca="false">I30*0.08</f>
        <v>10273.312</v>
      </c>
      <c r="J7" s="240" t="n">
        <f aca="false">J30*0.08</f>
        <v>10762.9088</v>
      </c>
      <c r="K7" s="240" t="n">
        <f aca="false">K30*0.08</f>
        <v>11530.6904</v>
      </c>
      <c r="L7" s="240" t="n">
        <f aca="false">L30*0.08</f>
        <v>0</v>
      </c>
      <c r="M7" s="240" t="n">
        <f aca="false">M30*0.08</f>
        <v>0</v>
      </c>
      <c r="N7" s="240" t="n">
        <f aca="false">N30*0.08</f>
        <v>0</v>
      </c>
      <c r="O7" s="240" t="n">
        <f aca="false">O30*0.08</f>
        <v>0</v>
      </c>
      <c r="P7" s="240" t="n">
        <f aca="false">P30*0.08</f>
        <v>0</v>
      </c>
      <c r="Q7" s="0"/>
    </row>
    <row r="8" customFormat="false" ht="11.25" hidden="false" customHeight="false" outlineLevel="0" collapsed="false">
      <c r="A8" s="238"/>
      <c r="B8" s="238" t="s">
        <v>205</v>
      </c>
      <c r="C8" s="240" t="n">
        <f aca="false">SUM(E8:P8)</f>
        <v>92878.9272000001</v>
      </c>
      <c r="D8" s="240"/>
      <c r="E8" s="240" t="n">
        <f aca="false">E4-E5-E6-E7</f>
        <v>56804.0968</v>
      </c>
      <c r="F8" s="240" t="n">
        <f aca="false">F4-F5-F6-F7</f>
        <v>-15218.8184</v>
      </c>
      <c r="G8" s="240" t="n">
        <f aca="false">G4-G5-G6-G7</f>
        <v>-20621.9128</v>
      </c>
      <c r="H8" s="240" t="n">
        <f aca="false">H4-H5-H6-H7</f>
        <v>33532.5428</v>
      </c>
      <c r="I8" s="240" t="n">
        <f aca="false">I4-I5-I6-I7</f>
        <v>-10776.402</v>
      </c>
      <c r="J8" s="240" t="n">
        <f aca="false">J4-J5-J6-J7</f>
        <v>-13640.1888</v>
      </c>
      <c r="K8" s="240" t="n">
        <f aca="false">K4-K5-K6-K7</f>
        <v>62799.6096</v>
      </c>
      <c r="L8" s="240" t="n">
        <f aca="false">L4-L5-L6-L7</f>
        <v>0</v>
      </c>
      <c r="M8" s="240" t="n">
        <f aca="false">M4-M5-M6-M7</f>
        <v>0</v>
      </c>
      <c r="N8" s="240" t="n">
        <f aca="false">N4-N5-N6-N7</f>
        <v>0</v>
      </c>
      <c r="O8" s="240" t="n">
        <f aca="false">O4-O5-O6-O7</f>
        <v>0</v>
      </c>
      <c r="P8" s="240" t="n">
        <f aca="false">P4-P5-P6-P7</f>
        <v>0</v>
      </c>
      <c r="Q8" s="0"/>
    </row>
    <row r="9" customFormat="false" ht="11.25" hidden="false" customHeight="false" outlineLevel="0" collapsed="false">
      <c r="A9" s="238"/>
      <c r="B9" s="238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0"/>
    </row>
    <row r="10" customFormat="false" ht="11.25" hidden="false" customHeight="false" outlineLevel="0" collapsed="false">
      <c r="A10" s="238" t="s">
        <v>206</v>
      </c>
      <c r="B10" s="238" t="s">
        <v>201</v>
      </c>
      <c r="C10" s="240" t="n">
        <f aca="false">SUM(E10:P10)</f>
        <v>5079904.39</v>
      </c>
      <c r="D10" s="240"/>
      <c r="E10" s="240" t="n">
        <f aca="false">'PERIOD1  ACTUALvsBUDGET'!D52+'PERIOD1  ACTUALvsBUDGET'!D68+'PERIOD1  ACTUALvsBUDGET'!D60+'PERIOD1  ACTUALvsBUDGET'!D64+'PERIOD1  ACTUALvsBUDGET'!D56</f>
        <v>708578.44</v>
      </c>
      <c r="F10" s="240" t="n">
        <f aca="false">'PERIOD1  ACTUALvsBUDGET'!E52+'PERIOD1  ACTUALvsBUDGET'!E68+'PERIOD1  ACTUALvsBUDGET'!E60+'PERIOD1  ACTUALvsBUDGET'!E64+'PERIOD1  ACTUALvsBUDGET'!E56</f>
        <v>689163.76</v>
      </c>
      <c r="G10" s="240" t="n">
        <f aca="false">'PERIOD1  ACTUALvsBUDGET'!F52+'PERIOD1  ACTUALvsBUDGET'!F68+'PERIOD1  ACTUALvsBUDGET'!F60+'PERIOD1  ACTUALvsBUDGET'!F64+'PERIOD1  ACTUALvsBUDGET'!F56</f>
        <v>726157.89</v>
      </c>
      <c r="H10" s="240" t="n">
        <f aca="false">'PERIOD1  ACTUALvsBUDGET'!G52+'PERIOD1  ACTUALvsBUDGET'!G68+'PERIOD1  ACTUALvsBUDGET'!G60+'PERIOD1  ACTUALvsBUDGET'!G64+'PERIOD1  ACTUALvsBUDGET'!G56</f>
        <v>810611.6</v>
      </c>
      <c r="I10" s="240" t="n">
        <f aca="false">'PERIOD1  ACTUALvsBUDGET'!H52+'PERIOD1  ACTUALvsBUDGET'!H68+'PERIOD1  ACTUALvsBUDGET'!H60+'PERIOD1  ACTUALvsBUDGET'!H64+'PERIOD1  ACTUALvsBUDGET'!H56</f>
        <v>731862.02</v>
      </c>
      <c r="J10" s="240" t="n">
        <f aca="false">'PERIOD1  ACTUALvsBUDGET'!I52+'PERIOD1  ACTUALvsBUDGET'!I68+'PERIOD1  ACTUALvsBUDGET'!I60+'PERIOD1  ACTUALvsBUDGET'!I64+'PERIOD1  ACTUALvsBUDGET'!I56</f>
        <v>736948.17</v>
      </c>
      <c r="K10" s="240" t="n">
        <f aca="false">'PERIOD1  ACTUALvsBUDGET'!J52+'PERIOD1  ACTUALvsBUDGET'!J68+'PERIOD1  ACTUALvsBUDGET'!J60+'PERIOD1  ACTUALvsBUDGET'!J64+'PERIOD1  ACTUALvsBUDGET'!J56</f>
        <v>676582.51</v>
      </c>
      <c r="L10" s="240" t="n">
        <f aca="false">'PERIOD1  ACTUALvsBUDGET'!K52+'PERIOD1  ACTUALvsBUDGET'!K68+'PERIOD1  ACTUALvsBUDGET'!K60+'PERIOD1  ACTUALvsBUDGET'!K64+'PERIOD1  ACTUALvsBUDGET'!K56</f>
        <v>0</v>
      </c>
      <c r="M10" s="240" t="n">
        <f aca="false">'PERIOD1  ACTUALvsBUDGET'!L52+'PERIOD1  ACTUALvsBUDGET'!L68+'PERIOD1  ACTUALvsBUDGET'!L60+'PERIOD1  ACTUALvsBUDGET'!L64+'PERIOD1  ACTUALvsBUDGET'!L56</f>
        <v>0</v>
      </c>
      <c r="N10" s="240" t="n">
        <f aca="false">'PERIOD1  ACTUALvsBUDGET'!M52+'PERIOD1  ACTUALvsBUDGET'!M68+'PERIOD1  ACTUALvsBUDGET'!M60+'PERIOD1  ACTUALvsBUDGET'!M64+'PERIOD1  ACTUALvsBUDGET'!M56</f>
        <v>0</v>
      </c>
      <c r="O10" s="240" t="n">
        <f aca="false">'PERIOD1  ACTUALvsBUDGET'!N52+'PERIOD1  ACTUALvsBUDGET'!N68+'PERIOD1  ACTUALvsBUDGET'!N60+'PERIOD1  ACTUALvsBUDGET'!N64+'PERIOD1  ACTUALvsBUDGET'!N56</f>
        <v>0</v>
      </c>
      <c r="P10" s="240" t="n">
        <f aca="false">'PERIOD1  ACTUALvsBUDGET'!O52+'PERIOD1  ACTUALvsBUDGET'!O68+'PERIOD1  ACTUALvsBUDGET'!O60+'PERIOD1  ACTUALvsBUDGET'!O64+'PERIOD1  ACTUALvsBUDGET'!O56</f>
        <v>0</v>
      </c>
      <c r="Q10" s="0"/>
    </row>
    <row r="11" customFormat="false" ht="11.25" hidden="false" customHeight="false" outlineLevel="0" collapsed="false">
      <c r="A11" s="238"/>
      <c r="B11" s="238" t="s">
        <v>207</v>
      </c>
      <c r="C11" s="240" t="n">
        <f aca="false">SUM(E11:P11)</f>
        <v>314527.54</v>
      </c>
      <c r="D11" s="240"/>
      <c r="E11" s="240" t="n">
        <f aca="false">+(E24)</f>
        <v>38897.476</v>
      </c>
      <c r="F11" s="240" t="n">
        <f aca="false">F24</f>
        <v>43813.17</v>
      </c>
      <c r="G11" s="240" t="n">
        <f aca="false">G24</f>
        <v>57588.688</v>
      </c>
      <c r="H11" s="240" t="n">
        <f aca="false">H24</f>
        <v>38802.942</v>
      </c>
      <c r="I11" s="240" t="n">
        <f aca="false">I24</f>
        <v>39717.58</v>
      </c>
      <c r="J11" s="240" t="n">
        <f aca="false">J24</f>
        <v>55205.312</v>
      </c>
      <c r="K11" s="240" t="n">
        <f aca="false">K24</f>
        <v>40502.372</v>
      </c>
      <c r="L11" s="240" t="n">
        <f aca="false">L24</f>
        <v>0</v>
      </c>
      <c r="M11" s="240" t="n">
        <f aca="false">M24</f>
        <v>0</v>
      </c>
      <c r="N11" s="240" t="n">
        <f aca="false">N24</f>
        <v>0</v>
      </c>
      <c r="O11" s="240" t="n">
        <f aca="false">O24</f>
        <v>0</v>
      </c>
      <c r="P11" s="240" t="n">
        <f aca="false">P24</f>
        <v>0</v>
      </c>
      <c r="Q11" s="0"/>
    </row>
    <row r="12" customFormat="false" ht="11.25" hidden="false" customHeight="false" outlineLevel="0" collapsed="false">
      <c r="A12" s="238"/>
      <c r="B12" s="238" t="s">
        <v>202</v>
      </c>
      <c r="C12" s="240" t="n">
        <f aca="false">SUM(E12:P12)</f>
        <v>1172435.91</v>
      </c>
      <c r="D12" s="240"/>
      <c r="E12" s="240" t="n">
        <f aca="false">'PERIOD1  ACTUALvsBUDGET'!D103+'PERIOD1  ACTUALvsBUDGET'!D107+'PERIOD1  ACTUALvsBUDGET'!D111+'PERIOD1  ACTUALvsBUDGET'!D115</f>
        <v>148629.98</v>
      </c>
      <c r="F12" s="240" t="n">
        <f aca="false">'PERIOD1  ACTUALvsBUDGET'!E103+'PERIOD1  ACTUALvsBUDGET'!E107+'PERIOD1  ACTUALvsBUDGET'!E111+'PERIOD1  ACTUALvsBUDGET'!E115</f>
        <v>145152.64</v>
      </c>
      <c r="G12" s="240" t="n">
        <f aca="false">'PERIOD1  ACTUALvsBUDGET'!F103+'PERIOD1  ACTUALvsBUDGET'!F107+'PERIOD1  ACTUALvsBUDGET'!F111+'PERIOD1  ACTUALvsBUDGET'!F115</f>
        <v>173699.79</v>
      </c>
      <c r="H12" s="240" t="n">
        <f aca="false">'PERIOD1  ACTUALvsBUDGET'!G103+'PERIOD1  ACTUALvsBUDGET'!G107+'PERIOD1  ACTUALvsBUDGET'!G111+'PERIOD1  ACTUALvsBUDGET'!G115</f>
        <v>233828.57</v>
      </c>
      <c r="I12" s="240" t="n">
        <f aca="false">'PERIOD1  ACTUALvsBUDGET'!H103+'PERIOD1  ACTUALvsBUDGET'!H107+'PERIOD1  ACTUALvsBUDGET'!H111+'PERIOD1  ACTUALvsBUDGET'!H115</f>
        <v>136005.73</v>
      </c>
      <c r="J12" s="240" t="n">
        <f aca="false">'PERIOD1  ACTUALvsBUDGET'!I103+'PERIOD1  ACTUALvsBUDGET'!I107+'PERIOD1  ACTUALvsBUDGET'!I111+'PERIOD1  ACTUALvsBUDGET'!I115</f>
        <v>169674.89</v>
      </c>
      <c r="K12" s="240" t="n">
        <f aca="false">'PERIOD1  ACTUALvsBUDGET'!J103+'PERIOD1  ACTUALvsBUDGET'!J107+'PERIOD1  ACTUALvsBUDGET'!J111+'PERIOD1  ACTUALvsBUDGET'!J115</f>
        <v>165444.31</v>
      </c>
      <c r="L12" s="240" t="n">
        <f aca="false">'PERIOD1  ACTUALvsBUDGET'!K103+'PERIOD1  ACTUALvsBUDGET'!K107+'PERIOD1  ACTUALvsBUDGET'!K111+'PERIOD1  ACTUALvsBUDGET'!K115</f>
        <v>0</v>
      </c>
      <c r="M12" s="240" t="n">
        <f aca="false">'PERIOD1  ACTUALvsBUDGET'!L103+'PERIOD1  ACTUALvsBUDGET'!L107+'PERIOD1  ACTUALvsBUDGET'!L111+'PERIOD1  ACTUALvsBUDGET'!L115</f>
        <v>0</v>
      </c>
      <c r="N12" s="240" t="n">
        <f aca="false">'PERIOD1  ACTUALvsBUDGET'!M103+'PERIOD1  ACTUALvsBUDGET'!M107+'PERIOD1  ACTUALvsBUDGET'!M111+'PERIOD1  ACTUALvsBUDGET'!M115</f>
        <v>0</v>
      </c>
      <c r="O12" s="240" t="n">
        <f aca="false">'PERIOD1  ACTUALvsBUDGET'!N103+'PERIOD1  ACTUALvsBUDGET'!N107+'PERIOD1  ACTUALvsBUDGET'!N111+'PERIOD1  ACTUALvsBUDGET'!N115</f>
        <v>0</v>
      </c>
      <c r="P12" s="240" t="n">
        <f aca="false">'PERIOD1  ACTUALvsBUDGET'!O103+'PERIOD1  ACTUALvsBUDGET'!O107+'PERIOD1  ACTUALvsBUDGET'!O111+'PERIOD1  ACTUALvsBUDGET'!O115</f>
        <v>0</v>
      </c>
      <c r="Q12" s="0"/>
    </row>
    <row r="13" customFormat="false" ht="11.25" hidden="false" customHeight="false" outlineLevel="0" collapsed="false">
      <c r="A13" s="238"/>
      <c r="B13" s="238" t="s">
        <v>203</v>
      </c>
      <c r="C13" s="240" t="n">
        <f aca="false">SUM(E13:P13)</f>
        <v>3340667.27</v>
      </c>
      <c r="D13" s="240"/>
      <c r="E13" s="240" t="n">
        <f aca="false">'PERIOD1  ACTUALvsBUDGET'!D185+'PERIOD1  ACTUALvsBUDGET'!D189+'PERIOD1  ACTUALvsBUDGET'!D201+'PERIOD1  ACTUALvsBUDGET'!D205</f>
        <v>432753.88</v>
      </c>
      <c r="F13" s="240" t="n">
        <f aca="false">'PERIOD1  ACTUALvsBUDGET'!E185+'PERIOD1  ACTUALvsBUDGET'!E189+'PERIOD1  ACTUALvsBUDGET'!E201+'PERIOD1  ACTUALvsBUDGET'!E205</f>
        <v>500209.84</v>
      </c>
      <c r="G13" s="240" t="n">
        <f aca="false">'PERIOD1  ACTUALvsBUDGET'!F185+'PERIOD1  ACTUALvsBUDGET'!F189+'PERIOD1  ACTUALvsBUDGET'!F201+'PERIOD1  ACTUALvsBUDGET'!F205</f>
        <v>502417.64</v>
      </c>
      <c r="H13" s="240" t="n">
        <f aca="false">'PERIOD1  ACTUALvsBUDGET'!G185+'PERIOD1  ACTUALvsBUDGET'!G189+'PERIOD1  ACTUALvsBUDGET'!G201+'PERIOD1  ACTUALvsBUDGET'!G205</f>
        <v>432133.3</v>
      </c>
      <c r="I13" s="240" t="n">
        <f aca="false">'PERIOD1  ACTUALvsBUDGET'!H185+'PERIOD1  ACTUALvsBUDGET'!H189+'PERIOD1  ACTUALvsBUDGET'!H201+'PERIOD1  ACTUALvsBUDGET'!H205</f>
        <v>506780.86</v>
      </c>
      <c r="J13" s="240" t="n">
        <f aca="false">'PERIOD1  ACTUALvsBUDGET'!I185+'PERIOD1  ACTUALvsBUDGET'!I189+'PERIOD1  ACTUALvsBUDGET'!I201+'PERIOD1  ACTUALvsBUDGET'!I205</f>
        <v>505390.13</v>
      </c>
      <c r="K13" s="240" t="n">
        <f aca="false">'PERIOD1  ACTUALvsBUDGET'!J185+'PERIOD1  ACTUALvsBUDGET'!J189+'PERIOD1  ACTUALvsBUDGET'!J201+'PERIOD1  ACTUALvsBUDGET'!J205</f>
        <v>460981.62</v>
      </c>
      <c r="L13" s="240" t="n">
        <f aca="false">'PERIOD1  ACTUALvsBUDGET'!K185+'PERIOD1  ACTUALvsBUDGET'!K189+'PERIOD1  ACTUALvsBUDGET'!K201+'PERIOD1  ACTUALvsBUDGET'!K205</f>
        <v>0</v>
      </c>
      <c r="M13" s="240" t="n">
        <f aca="false">'PERIOD1  ACTUALvsBUDGET'!L185+'PERIOD1  ACTUALvsBUDGET'!L189+'PERIOD1  ACTUALvsBUDGET'!L201+'PERIOD1  ACTUALvsBUDGET'!L205</f>
        <v>0</v>
      </c>
      <c r="N13" s="240" t="n">
        <f aca="false">'PERIOD1  ACTUALvsBUDGET'!M185+'PERIOD1  ACTUALvsBUDGET'!M189+'PERIOD1  ACTUALvsBUDGET'!M201+'PERIOD1  ACTUALvsBUDGET'!M205</f>
        <v>0</v>
      </c>
      <c r="O13" s="240" t="n">
        <f aca="false">'PERIOD1  ACTUALvsBUDGET'!N185+'PERIOD1  ACTUALvsBUDGET'!N189+'PERIOD1  ACTUALvsBUDGET'!N201+'PERIOD1  ACTUALvsBUDGET'!N205</f>
        <v>0</v>
      </c>
      <c r="P13" s="240" t="n">
        <f aca="false">'PERIOD1  ACTUALvsBUDGET'!O185+'PERIOD1  ACTUALvsBUDGET'!O189+'PERIOD1  ACTUALvsBUDGET'!O201+'PERIOD1  ACTUALvsBUDGET'!O205</f>
        <v>0</v>
      </c>
      <c r="Q13" s="0"/>
    </row>
    <row r="14" customFormat="false" ht="11.25" hidden="false" customHeight="false" outlineLevel="0" collapsed="false">
      <c r="A14" s="238"/>
      <c r="B14" s="238" t="s">
        <v>208</v>
      </c>
      <c r="C14" s="240" t="n">
        <f aca="false">SUM(E14:P14)</f>
        <v>713933.2916</v>
      </c>
      <c r="D14" s="240"/>
      <c r="E14" s="240" t="n">
        <f aca="false">E30*0.76</f>
        <v>95884.8604</v>
      </c>
      <c r="F14" s="240" t="n">
        <f aca="false">F30*0.76</f>
        <v>95435.4648</v>
      </c>
      <c r="G14" s="240" t="n">
        <f aca="false">G30*0.76</f>
        <v>104007.4516</v>
      </c>
      <c r="H14" s="240" t="n">
        <f aca="false">H30*0.76</f>
        <v>109219.8584</v>
      </c>
      <c r="I14" s="240" t="n">
        <f aca="false">I30*0.76</f>
        <v>97596.464</v>
      </c>
      <c r="J14" s="240" t="n">
        <f aca="false">J30*0.76</f>
        <v>102247.6336</v>
      </c>
      <c r="K14" s="240" t="n">
        <f aca="false">K30*0.76</f>
        <v>109541.5588</v>
      </c>
      <c r="L14" s="240" t="n">
        <f aca="false">L30*0.76</f>
        <v>0</v>
      </c>
      <c r="M14" s="240" t="n">
        <f aca="false">M30*0.76</f>
        <v>0</v>
      </c>
      <c r="N14" s="240" t="n">
        <f aca="false">N30*0.76</f>
        <v>0</v>
      </c>
      <c r="O14" s="240" t="n">
        <f aca="false">O30*0.76</f>
        <v>0</v>
      </c>
      <c r="P14" s="240" t="n">
        <f aca="false">P30*0.76</f>
        <v>0</v>
      </c>
      <c r="Q14" s="0"/>
    </row>
    <row r="15" customFormat="false" ht="11.25" hidden="false" customHeight="false" outlineLevel="0" collapsed="false">
      <c r="A15" s="238"/>
      <c r="B15" s="238" t="s">
        <v>205</v>
      </c>
      <c r="C15" s="240" t="n">
        <f aca="false">SUM(E15:P15)</f>
        <v>167395.4584</v>
      </c>
      <c r="D15" s="240"/>
      <c r="E15" s="240" t="n">
        <f aca="false">E10+E11-E12-E13-E14</f>
        <v>70207.1956</v>
      </c>
      <c r="F15" s="240" t="n">
        <f aca="false">F10+F11-F12-F13-F14</f>
        <v>-7821.01479999993</v>
      </c>
      <c r="G15" s="240" t="n">
        <f aca="false">G10+G11-G12-G13-G14</f>
        <v>3621.69639999993</v>
      </c>
      <c r="H15" s="240" t="n">
        <f aca="false">H10+H11-H12-H13-H14</f>
        <v>74232.8136000001</v>
      </c>
      <c r="I15" s="240" t="n">
        <f aca="false">I10+I11-I12-I13-I14</f>
        <v>31196.546</v>
      </c>
      <c r="J15" s="240" t="n">
        <f aca="false">J10+J11-J12-J13-J14</f>
        <v>14840.8284</v>
      </c>
      <c r="K15" s="240" t="n">
        <f aca="false">K10+K11-K12-K13-K14</f>
        <v>-18882.6068000001</v>
      </c>
      <c r="L15" s="240" t="n">
        <f aca="false">L10+L11-L12-L13-L14</f>
        <v>0</v>
      </c>
      <c r="M15" s="240" t="n">
        <f aca="false">M10+M11-M12-M13-M14</f>
        <v>0</v>
      </c>
      <c r="N15" s="240" t="n">
        <f aca="false">N10+N11-N12-N13-N14</f>
        <v>0</v>
      </c>
      <c r="O15" s="240" t="n">
        <f aca="false">O10+O11-O12-O13-O14</f>
        <v>0</v>
      </c>
      <c r="P15" s="240" t="n">
        <f aca="false">P10+P11-P12-P13-P14</f>
        <v>0</v>
      </c>
      <c r="Q15" s="0"/>
    </row>
    <row r="16" customFormat="false" ht="11.25" hidden="false" customHeight="false" outlineLevel="0" collapsed="false">
      <c r="A16" s="238"/>
      <c r="B16" s="238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0"/>
    </row>
    <row r="17" customFormat="false" ht="11.25" hidden="false" customHeight="false" outlineLevel="0" collapsed="false">
      <c r="A17" s="238" t="s">
        <v>209</v>
      </c>
      <c r="B17" s="238" t="s">
        <v>201</v>
      </c>
      <c r="C17" s="240" t="n">
        <f aca="false">SUM(E17:P17)</f>
        <v>1588548.02</v>
      </c>
      <c r="D17" s="240"/>
      <c r="E17" s="240" t="n">
        <f aca="false">'PERIOD1  ACTUALvsBUDGET'!D76+'PERIOD1  ACTUALvsBUDGET'!D80</f>
        <v>233164.82</v>
      </c>
      <c r="F17" s="240" t="n">
        <f aca="false">'PERIOD1  ACTUALvsBUDGET'!E76+'PERIOD1  ACTUALvsBUDGET'!E80</f>
        <v>180434.14</v>
      </c>
      <c r="G17" s="240" t="n">
        <f aca="false">'PERIOD1  ACTUALvsBUDGET'!F76+'PERIOD1  ACTUALvsBUDGET'!F80</f>
        <v>177439.03</v>
      </c>
      <c r="H17" s="240" t="n">
        <f aca="false">'PERIOD1  ACTUALvsBUDGET'!G76+'PERIOD1  ACTUALvsBUDGET'!G80</f>
        <v>400775.17</v>
      </c>
      <c r="I17" s="240" t="n">
        <f aca="false">'PERIOD1  ACTUALvsBUDGET'!H76+'PERIOD1  ACTUALvsBUDGET'!H80</f>
        <v>196859.31</v>
      </c>
      <c r="J17" s="240" t="n">
        <f aca="false">'PERIOD1  ACTUALvsBUDGET'!I76+'PERIOD1  ACTUALvsBUDGET'!I80</f>
        <v>220372.51</v>
      </c>
      <c r="K17" s="240" t="n">
        <f aca="false">'PERIOD1  ACTUALvsBUDGET'!J76+'PERIOD1  ACTUALvsBUDGET'!J80</f>
        <v>179503.04</v>
      </c>
      <c r="L17" s="240" t="n">
        <f aca="false">'PERIOD1  ACTUALvsBUDGET'!K76+'PERIOD1  ACTUALvsBUDGET'!K80</f>
        <v>0</v>
      </c>
      <c r="M17" s="240" t="n">
        <f aca="false">'PERIOD1  ACTUALvsBUDGET'!L76+'PERIOD1  ACTUALvsBUDGET'!L80</f>
        <v>0</v>
      </c>
      <c r="N17" s="240" t="n">
        <f aca="false">'PERIOD1  ACTUALvsBUDGET'!M76+'PERIOD1  ACTUALvsBUDGET'!M80</f>
        <v>0</v>
      </c>
      <c r="O17" s="240" t="n">
        <f aca="false">'PERIOD1  ACTUALvsBUDGET'!N76+'PERIOD1  ACTUALvsBUDGET'!N80</f>
        <v>0</v>
      </c>
      <c r="P17" s="240" t="n">
        <f aca="false">'PERIOD1  ACTUALvsBUDGET'!O76+'PERIOD1  ACTUALvsBUDGET'!O80</f>
        <v>0</v>
      </c>
      <c r="Q17" s="0"/>
    </row>
    <row r="18" customFormat="false" ht="11.25" hidden="false" customHeight="false" outlineLevel="0" collapsed="false">
      <c r="A18" s="237"/>
      <c r="B18" s="238" t="s">
        <v>202</v>
      </c>
      <c r="C18" s="240" t="n">
        <f aca="false">SUM(E18:P18)</f>
        <v>1004809.5</v>
      </c>
      <c r="D18" s="240"/>
      <c r="E18" s="240" t="n">
        <f aca="false">'PERIOD1  ACTUALvsBUDGET'!D122+'PERIOD1  ACTUALvsBUDGET'!D126</f>
        <v>142182.94</v>
      </c>
      <c r="F18" s="240" t="n">
        <f aca="false">'PERIOD1  ACTUALvsBUDGET'!E122+'PERIOD1  ACTUALvsBUDGET'!E126</f>
        <v>102024.61</v>
      </c>
      <c r="G18" s="240" t="n">
        <f aca="false">'PERIOD1  ACTUALvsBUDGET'!F122+'PERIOD1  ACTUALvsBUDGET'!F126</f>
        <v>129455.77</v>
      </c>
      <c r="H18" s="240" t="n">
        <f aca="false">'PERIOD1  ACTUALvsBUDGET'!G122+'PERIOD1  ACTUALvsBUDGET'!G126</f>
        <v>278328.28</v>
      </c>
      <c r="I18" s="240" t="n">
        <f aca="false">'PERIOD1  ACTUALvsBUDGET'!H122+'PERIOD1  ACTUALvsBUDGET'!H126</f>
        <v>104883.74</v>
      </c>
      <c r="J18" s="240" t="n">
        <f aca="false">'PERIOD1  ACTUALvsBUDGET'!I122+'PERIOD1  ACTUALvsBUDGET'!I126</f>
        <v>131541.02</v>
      </c>
      <c r="K18" s="240" t="n">
        <f aca="false">'PERIOD1  ACTUALvsBUDGET'!J122+'PERIOD1  ACTUALvsBUDGET'!J126</f>
        <v>116393.14</v>
      </c>
      <c r="L18" s="240" t="n">
        <f aca="false">'PERIOD1  ACTUALvsBUDGET'!K122+'PERIOD1  ACTUALvsBUDGET'!K126</f>
        <v>0</v>
      </c>
      <c r="M18" s="240" t="n">
        <f aca="false">'PERIOD1  ACTUALvsBUDGET'!L122+'PERIOD1  ACTUALvsBUDGET'!L126</f>
        <v>0</v>
      </c>
      <c r="N18" s="240" t="n">
        <f aca="false">'PERIOD1  ACTUALvsBUDGET'!M122+'PERIOD1  ACTUALvsBUDGET'!M126</f>
        <v>0</v>
      </c>
      <c r="O18" s="240" t="n">
        <f aca="false">'PERIOD1  ACTUALvsBUDGET'!N122+'PERIOD1  ACTUALvsBUDGET'!N126</f>
        <v>0</v>
      </c>
      <c r="P18" s="240" t="n">
        <f aca="false">'PERIOD1  ACTUALvsBUDGET'!O122+'PERIOD1  ACTUALvsBUDGET'!O126</f>
        <v>0</v>
      </c>
      <c r="Q18" s="0"/>
    </row>
    <row r="19" customFormat="false" ht="11.25" hidden="false" customHeight="false" outlineLevel="0" collapsed="false">
      <c r="A19" s="237"/>
      <c r="B19" s="238" t="s">
        <v>203</v>
      </c>
      <c r="C19" s="240" t="n">
        <f aca="false">SUM(E19:P19)</f>
        <v>396552.42</v>
      </c>
      <c r="D19" s="240"/>
      <c r="E19" s="240" t="n">
        <f aca="false">'PERIOD1  ACTUALvsBUDGET'!D197</f>
        <v>40679.31</v>
      </c>
      <c r="F19" s="240" t="n">
        <f aca="false">'PERIOD1  ACTUALvsBUDGET'!E197</f>
        <v>49367.42</v>
      </c>
      <c r="G19" s="240" t="n">
        <f aca="false">'PERIOD1  ACTUALvsBUDGET'!F197</f>
        <v>72603.21</v>
      </c>
      <c r="H19" s="240" t="n">
        <f aca="false">'PERIOD1  ACTUALvsBUDGET'!G197</f>
        <v>62667.66</v>
      </c>
      <c r="I19" s="240" t="n">
        <f aca="false">'PERIOD1  ACTUALvsBUDGET'!H197</f>
        <v>31644.66</v>
      </c>
      <c r="J19" s="240" t="n">
        <f aca="false">'PERIOD1  ACTUALvsBUDGET'!I197</f>
        <v>85211.7</v>
      </c>
      <c r="K19" s="240" t="n">
        <f aca="false">'PERIOD1  ACTUALvsBUDGET'!J197</f>
        <v>54378.46</v>
      </c>
      <c r="L19" s="240" t="n">
        <f aca="false">'PERIOD1  ACTUALvsBUDGET'!K197</f>
        <v>0</v>
      </c>
      <c r="M19" s="240" t="n">
        <f aca="false">'PERIOD1  ACTUALvsBUDGET'!L197</f>
        <v>0</v>
      </c>
      <c r="N19" s="240" t="n">
        <f aca="false">'PERIOD1  ACTUALvsBUDGET'!M197</f>
        <v>0</v>
      </c>
      <c r="O19" s="240" t="n">
        <f aca="false">'PERIOD1  ACTUALvsBUDGET'!N197</f>
        <v>0</v>
      </c>
      <c r="P19" s="240" t="n">
        <f aca="false">'PERIOD1  ACTUALvsBUDGET'!O197</f>
        <v>0</v>
      </c>
      <c r="Q19" s="0"/>
    </row>
    <row r="20" customFormat="false" ht="11.25" hidden="false" customHeight="false" outlineLevel="0" collapsed="false">
      <c r="A20" s="237"/>
      <c r="B20" s="238" t="s">
        <v>210</v>
      </c>
      <c r="C20" s="240" t="n">
        <f aca="false">SUM(E20:P20)</f>
        <v>56363.1546</v>
      </c>
      <c r="D20" s="240"/>
      <c r="E20" s="240" t="n">
        <f aca="false">E30*0.06</f>
        <v>7569.8574</v>
      </c>
      <c r="F20" s="240" t="n">
        <f aca="false">F30*0.06</f>
        <v>7534.3788</v>
      </c>
      <c r="G20" s="240" t="n">
        <f aca="false">G30*0.06</f>
        <v>8211.1146</v>
      </c>
      <c r="H20" s="240" t="n">
        <f aca="false">H30*0.06</f>
        <v>8622.6204</v>
      </c>
      <c r="I20" s="240" t="n">
        <f aca="false">I30*0.06</f>
        <v>7704.984</v>
      </c>
      <c r="J20" s="240" t="n">
        <f aca="false">J30*0.06</f>
        <v>8072.1816</v>
      </c>
      <c r="K20" s="240" t="n">
        <f aca="false">K30*0.06</f>
        <v>8648.0178</v>
      </c>
      <c r="L20" s="240" t="n">
        <f aca="false">L30*0.06</f>
        <v>0</v>
      </c>
      <c r="M20" s="240" t="n">
        <f aca="false">M30*0.06</f>
        <v>0</v>
      </c>
      <c r="N20" s="240" t="n">
        <f aca="false">N30*0.06</f>
        <v>0</v>
      </c>
      <c r="O20" s="240" t="n">
        <f aca="false">O30*0.06</f>
        <v>0</v>
      </c>
      <c r="P20" s="240" t="n">
        <f aca="false">P30*0.06</f>
        <v>0</v>
      </c>
      <c r="Q20" s="0"/>
    </row>
    <row r="21" customFormat="false" ht="11.25" hidden="false" customHeight="false" outlineLevel="0" collapsed="false">
      <c r="A21" s="237"/>
      <c r="B21" s="238" t="s">
        <v>205</v>
      </c>
      <c r="C21" s="240" t="n">
        <f aca="false">SUM(E21:P21)</f>
        <v>130822.9454</v>
      </c>
      <c r="D21" s="240"/>
      <c r="E21" s="240" t="n">
        <f aca="false">E17-E18-E19-E20</f>
        <v>42732.7126</v>
      </c>
      <c r="F21" s="240" t="n">
        <f aca="false">F17-F18-F19-F20</f>
        <v>21507.7312</v>
      </c>
      <c r="G21" s="240" t="n">
        <f aca="false">G17-G18-G19-G20</f>
        <v>-32831.0646</v>
      </c>
      <c r="H21" s="240" t="n">
        <f aca="false">H17-H18-H19-H20</f>
        <v>51156.6096000001</v>
      </c>
      <c r="I21" s="240" t="n">
        <f aca="false">I17-I18-I19-I20</f>
        <v>52625.926</v>
      </c>
      <c r="J21" s="240" t="n">
        <f aca="false">J17-J18-J19-J20</f>
        <v>-4452.39159999998</v>
      </c>
      <c r="K21" s="240" t="n">
        <f aca="false">K17-K18-K19-K20</f>
        <v>83.4221999999663</v>
      </c>
      <c r="L21" s="240" t="n">
        <f aca="false">L17-L18-L19-L20</f>
        <v>0</v>
      </c>
      <c r="M21" s="240" t="n">
        <f aca="false">M17-M18-M19-M20</f>
        <v>0</v>
      </c>
      <c r="N21" s="240" t="n">
        <f aca="false">N17-N18-N19-N20</f>
        <v>0</v>
      </c>
      <c r="O21" s="240" t="n">
        <f aca="false">O17-O18-O19-O20</f>
        <v>0</v>
      </c>
      <c r="P21" s="240" t="n">
        <f aca="false">P17-P18-P19-P20</f>
        <v>0</v>
      </c>
      <c r="Q21" s="0"/>
    </row>
    <row r="22" customFormat="false" ht="11.25" hidden="false" customHeight="false" outlineLevel="0" collapsed="false">
      <c r="A22" s="237"/>
      <c r="B22" s="238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0"/>
    </row>
    <row r="23" customFormat="false" ht="11.25" hidden="false" customHeight="false" outlineLevel="0" collapsed="false">
      <c r="A23" s="238" t="s">
        <v>211</v>
      </c>
      <c r="B23" s="238" t="s">
        <v>201</v>
      </c>
      <c r="C23" s="240" t="n">
        <f aca="false">SUM(E23:P23)</f>
        <v>2019301.55</v>
      </c>
      <c r="D23" s="240"/>
      <c r="E23" s="240" t="n">
        <f aca="false">'PERIOD1  ACTUALvsBUDGET'!D84+'PERIOD1  ACTUALvsBUDGET'!D88</f>
        <v>207445.13</v>
      </c>
      <c r="F23" s="240" t="n">
        <f aca="false">'PERIOD1  ACTUALvsBUDGET'!E84+'PERIOD1  ACTUALvsBUDGET'!E88</f>
        <v>252798.75</v>
      </c>
      <c r="G23" s="240" t="n">
        <f aca="false">'PERIOD1  ACTUALvsBUDGET'!F84+'PERIOD1  ACTUALvsBUDGET'!F88</f>
        <v>345883.85</v>
      </c>
      <c r="H23" s="240" t="n">
        <f aca="false">'PERIOD1  ACTUALvsBUDGET'!G84+'PERIOD1  ACTUALvsBUDGET'!G88</f>
        <v>264205.52</v>
      </c>
      <c r="I23" s="240" t="n">
        <f aca="false">'PERIOD1  ACTUALvsBUDGET'!H84+'PERIOD1  ACTUALvsBUDGET'!H88</f>
        <v>261375.45</v>
      </c>
      <c r="J23" s="240" t="n">
        <f aca="false">'PERIOD1  ACTUALvsBUDGET'!I84+'PERIOD1  ACTUALvsBUDGET'!I88</f>
        <v>404173.06</v>
      </c>
      <c r="K23" s="240" t="n">
        <f aca="false">'PERIOD1  ACTUALvsBUDGET'!J84+'PERIOD1  ACTUALvsBUDGET'!J88</f>
        <v>283419.79</v>
      </c>
      <c r="L23" s="240" t="n">
        <f aca="false">'PERIOD1  ACTUALvsBUDGET'!K84+'PERIOD1  ACTUALvsBUDGET'!K88</f>
        <v>0</v>
      </c>
      <c r="M23" s="240" t="n">
        <f aca="false">'PERIOD1  ACTUALvsBUDGET'!L84+'PERIOD1  ACTUALvsBUDGET'!L88</f>
        <v>0</v>
      </c>
      <c r="N23" s="240" t="n">
        <f aca="false">'PERIOD1  ACTUALvsBUDGET'!M84+'PERIOD1  ACTUALvsBUDGET'!M88</f>
        <v>0</v>
      </c>
      <c r="O23" s="240" t="n">
        <f aca="false">'PERIOD1  ACTUALvsBUDGET'!N84+'PERIOD1  ACTUALvsBUDGET'!N88</f>
        <v>0</v>
      </c>
      <c r="P23" s="240" t="n">
        <f aca="false">'PERIOD1  ACTUALvsBUDGET'!O84+'PERIOD1  ACTUALvsBUDGET'!O88</f>
        <v>0</v>
      </c>
      <c r="Q23" s="0"/>
    </row>
    <row r="24" customFormat="false" ht="11.25" hidden="false" customHeight="false" outlineLevel="0" collapsed="false">
      <c r="A24" s="238"/>
      <c r="B24" s="238" t="s">
        <v>212</v>
      </c>
      <c r="C24" s="240" t="n">
        <f aca="false">SUM(E24:P24)</f>
        <v>314527.54</v>
      </c>
      <c r="D24" s="240"/>
      <c r="E24" s="240" t="n">
        <f aca="false">'PERIOD1  ACTUALvsBUDGET'!D84*0.2</f>
        <v>38897.476</v>
      </c>
      <c r="F24" s="240" t="n">
        <f aca="false">'PERIOD1  ACTUALvsBUDGET'!E84*0.2</f>
        <v>43813.17</v>
      </c>
      <c r="G24" s="240" t="n">
        <f aca="false">'PERIOD1  ACTUALvsBUDGET'!F84*0.2</f>
        <v>57588.688</v>
      </c>
      <c r="H24" s="240" t="n">
        <f aca="false">'PERIOD1  ACTUALvsBUDGET'!G84*0.2</f>
        <v>38802.942</v>
      </c>
      <c r="I24" s="240" t="n">
        <f aca="false">'PERIOD1  ACTUALvsBUDGET'!H84*0.2</f>
        <v>39717.58</v>
      </c>
      <c r="J24" s="240" t="n">
        <f aca="false">'PERIOD1  ACTUALvsBUDGET'!I84*0.2</f>
        <v>55205.312</v>
      </c>
      <c r="K24" s="240" t="n">
        <f aca="false">'PERIOD1  ACTUALvsBUDGET'!J84*0.2</f>
        <v>40502.372</v>
      </c>
      <c r="L24" s="240" t="n">
        <f aca="false">'PERIOD1  ACTUALvsBUDGET'!K84*0.2</f>
        <v>0</v>
      </c>
      <c r="M24" s="240" t="n">
        <f aca="false">'PERIOD1  ACTUALvsBUDGET'!L84*0.2</f>
        <v>0</v>
      </c>
      <c r="N24" s="240" t="n">
        <f aca="false">'PERIOD1  ACTUALvsBUDGET'!M84*0.2</f>
        <v>0</v>
      </c>
      <c r="O24" s="240" t="n">
        <f aca="false">'PERIOD1  ACTUALvsBUDGET'!N84*0.2</f>
        <v>0</v>
      </c>
      <c r="P24" s="240" t="n">
        <f aca="false">'PERIOD1  ACTUALvsBUDGET'!O84*0.2</f>
        <v>0</v>
      </c>
      <c r="Q24" s="0"/>
    </row>
    <row r="25" customFormat="false" ht="11.25" hidden="false" customHeight="false" outlineLevel="0" collapsed="false">
      <c r="A25" s="237"/>
      <c r="B25" s="238" t="s">
        <v>202</v>
      </c>
      <c r="C25" s="240" t="n">
        <f aca="false">SUM(E25:P25)</f>
        <v>1134350.94</v>
      </c>
      <c r="D25" s="240"/>
      <c r="E25" s="240" t="n">
        <f aca="false">'PERIOD1  ACTUALvsBUDGET'!D130+'PERIOD1  ACTUALvsBUDGET'!D134</f>
        <v>142714.82</v>
      </c>
      <c r="F25" s="240" t="n">
        <f aca="false">'PERIOD1  ACTUALvsBUDGET'!E130+'PERIOD1  ACTUALvsBUDGET'!E134</f>
        <v>142651.35</v>
      </c>
      <c r="G25" s="240" t="n">
        <f aca="false">'PERIOD1  ACTUALvsBUDGET'!F130+'PERIOD1  ACTUALvsBUDGET'!F134</f>
        <v>170674.73</v>
      </c>
      <c r="H25" s="240" t="n">
        <f aca="false">'PERIOD1  ACTUALvsBUDGET'!G130+'PERIOD1  ACTUALvsBUDGET'!G134</f>
        <v>151708.54</v>
      </c>
      <c r="I25" s="240" t="n">
        <f aca="false">'PERIOD1  ACTUALvsBUDGET'!H130+'PERIOD1  ACTUALvsBUDGET'!H134</f>
        <v>145811.18</v>
      </c>
      <c r="J25" s="240" t="n">
        <f aca="false">'PERIOD1  ACTUALvsBUDGET'!I130+'PERIOD1  ACTUALvsBUDGET'!I134</f>
        <v>209036.39</v>
      </c>
      <c r="K25" s="240" t="n">
        <f aca="false">'PERIOD1  ACTUALvsBUDGET'!J130+'PERIOD1  ACTUALvsBUDGET'!J134</f>
        <v>171753.93</v>
      </c>
      <c r="L25" s="240" t="n">
        <f aca="false">'PERIOD1  ACTUALvsBUDGET'!K130+'PERIOD1  ACTUALvsBUDGET'!K134</f>
        <v>0</v>
      </c>
      <c r="M25" s="240" t="n">
        <f aca="false">'PERIOD1  ACTUALvsBUDGET'!L130+'PERIOD1  ACTUALvsBUDGET'!L134</f>
        <v>0</v>
      </c>
      <c r="N25" s="240" t="n">
        <f aca="false">'PERIOD1  ACTUALvsBUDGET'!M130+'PERIOD1  ACTUALvsBUDGET'!M134</f>
        <v>0</v>
      </c>
      <c r="O25" s="240" t="n">
        <f aca="false">'PERIOD1  ACTUALvsBUDGET'!N130+'PERIOD1  ACTUALvsBUDGET'!N134</f>
        <v>0</v>
      </c>
      <c r="P25" s="240" t="n">
        <f aca="false">'PERIOD1  ACTUALvsBUDGET'!O130+'PERIOD1  ACTUALvsBUDGET'!O134</f>
        <v>0</v>
      </c>
      <c r="Q25" s="0"/>
    </row>
    <row r="26" customFormat="false" ht="11.25" hidden="false" customHeight="false" outlineLevel="0" collapsed="false">
      <c r="A26" s="237"/>
      <c r="B26" s="238" t="s">
        <v>203</v>
      </c>
      <c r="C26" s="240" t="n">
        <f aca="false">SUM(E26:P26)</f>
        <v>352888.62</v>
      </c>
      <c r="D26" s="240"/>
      <c r="E26" s="240" t="n">
        <f aca="false">'PERIOD1  ACTUALvsBUDGET'!D209</f>
        <v>41142.41</v>
      </c>
      <c r="F26" s="240" t="n">
        <f aca="false">'PERIOD1  ACTUALvsBUDGET'!E209</f>
        <v>37959.05</v>
      </c>
      <c r="G26" s="240" t="n">
        <f aca="false">'PERIOD1  ACTUALvsBUDGET'!F209</f>
        <v>49402.34</v>
      </c>
      <c r="H26" s="240" t="n">
        <f aca="false">'PERIOD1  ACTUALvsBUDGET'!G209</f>
        <v>37933.23</v>
      </c>
      <c r="I26" s="240" t="n">
        <f aca="false">'PERIOD1  ACTUALvsBUDGET'!H209</f>
        <v>51186.79</v>
      </c>
      <c r="J26" s="240" t="n">
        <f aca="false">'PERIOD1  ACTUALvsBUDGET'!I209</f>
        <v>96606.55</v>
      </c>
      <c r="K26" s="240" t="n">
        <f aca="false">'PERIOD1  ACTUALvsBUDGET'!J209</f>
        <v>38658.25</v>
      </c>
      <c r="L26" s="240" t="n">
        <f aca="false">'PERIOD1  ACTUALvsBUDGET'!K209</f>
        <v>0</v>
      </c>
      <c r="M26" s="240" t="n">
        <f aca="false">'PERIOD1  ACTUALvsBUDGET'!L209</f>
        <v>0</v>
      </c>
      <c r="N26" s="240" t="n">
        <f aca="false">'PERIOD1  ACTUALvsBUDGET'!M209</f>
        <v>0</v>
      </c>
      <c r="O26" s="240" t="n">
        <f aca="false">'PERIOD1  ACTUALvsBUDGET'!N209</f>
        <v>0</v>
      </c>
      <c r="P26" s="240" t="n">
        <f aca="false">'PERIOD1  ACTUALvsBUDGET'!O209</f>
        <v>0</v>
      </c>
      <c r="Q26" s="0"/>
    </row>
    <row r="27" customFormat="false" ht="11.25" hidden="false" customHeight="false" outlineLevel="0" collapsed="false">
      <c r="A27" s="237"/>
      <c r="B27" s="238" t="s">
        <v>213</v>
      </c>
      <c r="C27" s="240" t="n">
        <f aca="false">SUM(E27:P27)</f>
        <v>93938.591</v>
      </c>
      <c r="D27" s="240"/>
      <c r="E27" s="240" t="n">
        <f aca="false">E30*0.1</f>
        <v>12616.429</v>
      </c>
      <c r="F27" s="240" t="n">
        <f aca="false">F30*0.1</f>
        <v>12557.298</v>
      </c>
      <c r="G27" s="240" t="n">
        <f aca="false">G30*0.1</f>
        <v>13685.191</v>
      </c>
      <c r="H27" s="240" t="n">
        <f aca="false">H30*0.1</f>
        <v>14371.034</v>
      </c>
      <c r="I27" s="240" t="n">
        <f aca="false">I30*0.1</f>
        <v>12841.64</v>
      </c>
      <c r="J27" s="240" t="n">
        <f aca="false">J30*0.1</f>
        <v>13453.636</v>
      </c>
      <c r="K27" s="240" t="n">
        <f aca="false">K30*0.1</f>
        <v>14413.363</v>
      </c>
      <c r="L27" s="240" t="n">
        <f aca="false">L30*0.1</f>
        <v>0</v>
      </c>
      <c r="M27" s="240" t="n">
        <f aca="false">M30*0.1</f>
        <v>0</v>
      </c>
      <c r="N27" s="240" t="n">
        <f aca="false">N30*0.1</f>
        <v>0</v>
      </c>
      <c r="O27" s="240" t="n">
        <f aca="false">O30*0.1</f>
        <v>0</v>
      </c>
      <c r="P27" s="240" t="n">
        <f aca="false">P30*0.1</f>
        <v>0</v>
      </c>
      <c r="Q27" s="0"/>
    </row>
    <row r="28" customFormat="false" ht="11.25" hidden="false" customHeight="false" outlineLevel="0" collapsed="false">
      <c r="A28" s="237"/>
      <c r="B28" s="238" t="s">
        <v>205</v>
      </c>
      <c r="C28" s="240" t="n">
        <f aca="false">SUM(E28:P28)</f>
        <v>123595.859</v>
      </c>
      <c r="D28" s="240"/>
      <c r="E28" s="240" t="n">
        <f aca="false">E23-E24-E25-E26-E27</f>
        <v>-27926.005</v>
      </c>
      <c r="F28" s="240" t="n">
        <f aca="false">F23-F24-F25-F26-F27</f>
        <v>15817.882</v>
      </c>
      <c r="G28" s="240" t="n">
        <f aca="false">G23-G24-G25-G26-G27</f>
        <v>54532.901</v>
      </c>
      <c r="H28" s="240" t="n">
        <f aca="false">H23-H24-H25-H26-H27</f>
        <v>21389.774</v>
      </c>
      <c r="I28" s="240" t="n">
        <f aca="false">I23-I24-I25-I26-I27</f>
        <v>11818.26</v>
      </c>
      <c r="J28" s="240" t="n">
        <f aca="false">J23-J24-J25-J26-J27</f>
        <v>29871.172</v>
      </c>
      <c r="K28" s="240" t="n">
        <f aca="false">K23-K24-K25-K26-K27</f>
        <v>18091.875</v>
      </c>
      <c r="L28" s="240" t="n">
        <f aca="false">L23-L24-L25-L26-L27</f>
        <v>0</v>
      </c>
      <c r="M28" s="240" t="n">
        <f aca="false">M23-M24-M25-M26-M27</f>
        <v>0</v>
      </c>
      <c r="N28" s="240" t="n">
        <f aca="false">N23-N24-N25-N26-N27</f>
        <v>0</v>
      </c>
      <c r="O28" s="240" t="n">
        <f aca="false">O23-O24-O25-O26-O27</f>
        <v>0</v>
      </c>
      <c r="P28" s="240" t="n">
        <f aca="false">P23-P24-P25-P26-P27</f>
        <v>0</v>
      </c>
      <c r="Q28" s="0"/>
    </row>
    <row r="29" customFormat="false" ht="11.25" hidden="false" customHeight="false" outlineLevel="0" collapsed="false">
      <c r="A29" s="237"/>
      <c r="B29" s="238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0"/>
    </row>
    <row r="30" customFormat="false" ht="11.25" hidden="false" customHeight="false" outlineLevel="0" collapsed="false">
      <c r="A30" s="238" t="s">
        <v>214</v>
      </c>
      <c r="B30" s="238"/>
      <c r="C30" s="240" t="n">
        <f aca="false">SUM(E30:P30)</f>
        <v>939385.91</v>
      </c>
      <c r="D30" s="240"/>
      <c r="E30" s="240" t="n">
        <f aca="false">'PERIOD1  ACTUALvsBUDGET'!D182</f>
        <v>126164.29</v>
      </c>
      <c r="F30" s="240" t="n">
        <f aca="false">'PERIOD1  ACTUALvsBUDGET'!E182</f>
        <v>125572.98</v>
      </c>
      <c r="G30" s="240" t="n">
        <f aca="false">'PERIOD1  ACTUALvsBUDGET'!F182</f>
        <v>136851.91</v>
      </c>
      <c r="H30" s="240" t="n">
        <f aca="false">'PERIOD1  ACTUALvsBUDGET'!G182</f>
        <v>143710.34</v>
      </c>
      <c r="I30" s="240" t="n">
        <f aca="false">'PERIOD1  ACTUALvsBUDGET'!H182</f>
        <v>128416.4</v>
      </c>
      <c r="J30" s="240" t="n">
        <f aca="false">'PERIOD1  ACTUALvsBUDGET'!I182</f>
        <v>134536.36</v>
      </c>
      <c r="K30" s="240" t="n">
        <f aca="false">'PERIOD1  ACTUALvsBUDGET'!J182</f>
        <v>144133.63</v>
      </c>
      <c r="L30" s="240" t="n">
        <f aca="false">'PERIOD1  ACTUALvsBUDGET'!K182</f>
        <v>0</v>
      </c>
      <c r="M30" s="240" t="n">
        <f aca="false">'PERIOD1  ACTUALvsBUDGET'!L182</f>
        <v>0</v>
      </c>
      <c r="N30" s="240" t="n">
        <f aca="false">'PERIOD1  ACTUALvsBUDGET'!M182</f>
        <v>0</v>
      </c>
      <c r="O30" s="240" t="n">
        <f aca="false">'PERIOD1  ACTUALvsBUDGET'!N182</f>
        <v>0</v>
      </c>
      <c r="P30" s="240" t="n">
        <f aca="false">'PERIOD1  ACTUALvsBUDGET'!O182</f>
        <v>0</v>
      </c>
      <c r="Q30" s="241"/>
    </row>
    <row r="31" customFormat="false" ht="11.25" hidden="false" customHeight="false" outlineLevel="0" collapsed="false">
      <c r="A31" s="237"/>
      <c r="B31" s="238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0"/>
    </row>
    <row r="32" customFormat="false" ht="11.25" hidden="false" customHeight="false" outlineLevel="0" collapsed="false">
      <c r="A32" s="237"/>
      <c r="B32" s="237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0"/>
    </row>
    <row r="33" customFormat="false" ht="11.25" hidden="false" customHeight="false" outlineLevel="0" collapsed="false">
      <c r="A33" s="237"/>
      <c r="B33" s="238" t="s">
        <v>201</v>
      </c>
      <c r="C33" s="240" t="n">
        <f aca="false">SUM(E33:P33)</f>
        <v>11262900.97</v>
      </c>
      <c r="D33" s="237"/>
      <c r="E33" s="240" t="n">
        <f aca="false">E4+E10+E17+E23</f>
        <v>1558539.64</v>
      </c>
      <c r="F33" s="240" t="n">
        <f aca="false">F4+F10+F17+F23</f>
        <v>1450485.6</v>
      </c>
      <c r="G33" s="240" t="n">
        <f aca="false">G4+G10+G17+G23</f>
        <v>1455305.32</v>
      </c>
      <c r="H33" s="240" t="n">
        <f aca="false">H4+H10+H17+H23</f>
        <v>1966802.37</v>
      </c>
      <c r="I33" s="240" t="n">
        <f aca="false">I4+I10+I17+I23</f>
        <v>1481586.3</v>
      </c>
      <c r="J33" s="240" t="n">
        <f aca="false">J4+J10+J17+J23</f>
        <v>1680094.75</v>
      </c>
      <c r="K33" s="240" t="n">
        <f aca="false">K4+K10+K17+K23</f>
        <v>1670086.99</v>
      </c>
      <c r="L33" s="240" t="n">
        <f aca="false">L4+L10+L17+L23</f>
        <v>0</v>
      </c>
      <c r="M33" s="240" t="n">
        <f aca="false">M4+M10+M17+M23</f>
        <v>0</v>
      </c>
      <c r="N33" s="240" t="n">
        <f aca="false">N4+N10+N17+N23</f>
        <v>0</v>
      </c>
      <c r="O33" s="240" t="n">
        <f aca="false">O4+O10+O17+O23</f>
        <v>0</v>
      </c>
      <c r="P33" s="240" t="n">
        <f aca="false">P4+P10+P17+P23</f>
        <v>0</v>
      </c>
      <c r="Q33" s="241"/>
    </row>
    <row r="34" customFormat="false" ht="11.25" hidden="false" customHeight="false" outlineLevel="0" collapsed="false">
      <c r="A34" s="237"/>
      <c r="B34" s="238" t="s">
        <v>202</v>
      </c>
      <c r="C34" s="240" t="n">
        <f aca="false">SUM(E34:P34)</f>
        <v>5335911.26</v>
      </c>
      <c r="D34" s="240"/>
      <c r="E34" s="240" t="n">
        <f aca="false">E5+E12+E18+E25</f>
        <v>725910.59</v>
      </c>
      <c r="F34" s="240" t="n">
        <f aca="false">F5+F12+F18+F25</f>
        <v>656410.3</v>
      </c>
      <c r="G34" s="240" t="n">
        <f aca="false">G5+G12+G18+G25</f>
        <v>621366.59</v>
      </c>
      <c r="H34" s="240" t="n">
        <f aca="false">H5+H12+H18+H25</f>
        <v>1069321.65</v>
      </c>
      <c r="I34" s="240" t="n">
        <f aca="false">I5+I12+I18+I25</f>
        <v>618232.2</v>
      </c>
      <c r="J34" s="240" t="n">
        <f aca="false">J5+J12+J18+J25</f>
        <v>779306.71</v>
      </c>
      <c r="K34" s="240" t="n">
        <f aca="false">K5+K12+K18+K25</f>
        <v>865363.22</v>
      </c>
      <c r="L34" s="240" t="n">
        <f aca="false">L5+L12+L18+L25</f>
        <v>0</v>
      </c>
      <c r="M34" s="240" t="n">
        <f aca="false">M5+M12+M18+M25</f>
        <v>0</v>
      </c>
      <c r="N34" s="240" t="n">
        <f aca="false">N5+N12+N18+N25</f>
        <v>0</v>
      </c>
      <c r="O34" s="240" t="n">
        <f aca="false">O5+O12+O18+O25</f>
        <v>0</v>
      </c>
      <c r="P34" s="240" t="n">
        <f aca="false">P5+P12+P18+P25</f>
        <v>0</v>
      </c>
    </row>
    <row r="35" customFormat="false" ht="11.25" hidden="false" customHeight="false" outlineLevel="0" collapsed="false">
      <c r="A35" s="237"/>
      <c r="B35" s="238" t="s">
        <v>203</v>
      </c>
      <c r="C35" s="240" t="n">
        <f aca="false">SUM(E35:P35)</f>
        <v>4472910.61</v>
      </c>
      <c r="D35" s="237"/>
      <c r="E35" s="240" t="n">
        <f aca="false">E6+E13+E19+E26</f>
        <v>564646.76</v>
      </c>
      <c r="F35" s="240" t="n">
        <f aca="false">F6+F13+F19+F26</f>
        <v>654216.54</v>
      </c>
      <c r="G35" s="240" t="n">
        <f aca="false">G6+G13+G19+G26</f>
        <v>692385.2</v>
      </c>
      <c r="H35" s="240" t="n">
        <f aca="false">H6+H13+H19+H26</f>
        <v>573458.64</v>
      </c>
      <c r="I35" s="240" t="n">
        <f aca="false">I6+I13+I19+I26</f>
        <v>650073.37</v>
      </c>
      <c r="J35" s="240" t="n">
        <f aca="false">J6+J13+J19+J26</f>
        <v>739632.26</v>
      </c>
      <c r="K35" s="240" t="n">
        <f aca="false">K6+K13+K19+K26</f>
        <v>598497.84</v>
      </c>
      <c r="L35" s="240" t="n">
        <f aca="false">L6+L13+L19+L26</f>
        <v>0</v>
      </c>
      <c r="M35" s="240" t="n">
        <f aca="false">M6+M13+M19+M26</f>
        <v>0</v>
      </c>
      <c r="N35" s="240" t="n">
        <f aca="false">N6+N13+N19+N26</f>
        <v>0</v>
      </c>
      <c r="O35" s="240" t="n">
        <f aca="false">O6+O13+O19+O26</f>
        <v>0</v>
      </c>
      <c r="P35" s="240" t="n">
        <f aca="false">P6+P13+P19+P26</f>
        <v>0</v>
      </c>
    </row>
    <row r="36" customFormat="false" ht="11.25" hidden="false" customHeight="false" outlineLevel="0" collapsed="false">
      <c r="A36" s="237"/>
      <c r="B36" s="238" t="s">
        <v>215</v>
      </c>
      <c r="C36" s="240" t="n">
        <f aca="false">SUM(E36:P36)</f>
        <v>939385.91</v>
      </c>
      <c r="D36" s="237"/>
      <c r="E36" s="240" t="n">
        <f aca="false">E30</f>
        <v>126164.29</v>
      </c>
      <c r="F36" s="240" t="n">
        <f aca="false">F30</f>
        <v>125572.98</v>
      </c>
      <c r="G36" s="240" t="n">
        <f aca="false">G30</f>
        <v>136851.91</v>
      </c>
      <c r="H36" s="240" t="n">
        <f aca="false">H30</f>
        <v>143710.34</v>
      </c>
      <c r="I36" s="240" t="n">
        <f aca="false">I30</f>
        <v>128416.4</v>
      </c>
      <c r="J36" s="240" t="n">
        <f aca="false">J30</f>
        <v>134536.36</v>
      </c>
      <c r="K36" s="240" t="n">
        <f aca="false">K30</f>
        <v>144133.63</v>
      </c>
      <c r="L36" s="240" t="n">
        <f aca="false">L30</f>
        <v>0</v>
      </c>
      <c r="M36" s="240" t="n">
        <f aca="false">M30</f>
        <v>0</v>
      </c>
      <c r="N36" s="240" t="n">
        <f aca="false">N30</f>
        <v>0</v>
      </c>
      <c r="O36" s="240" t="n">
        <f aca="false">O30</f>
        <v>0</v>
      </c>
      <c r="P36" s="240" t="n">
        <f aca="false">P30</f>
        <v>0</v>
      </c>
    </row>
    <row r="37" customFormat="false" ht="11.25" hidden="false" customHeight="false" outlineLevel="0" collapsed="false">
      <c r="A37" s="237"/>
      <c r="B37" s="238" t="s">
        <v>216</v>
      </c>
      <c r="C37" s="240" t="n">
        <f aca="false">SUM(E37:P37)</f>
        <v>135774.17</v>
      </c>
      <c r="D37" s="237"/>
      <c r="E37" s="240" t="n">
        <f aca="false">-('PERIOD1  ACTUALvsBUDGET'!D234)</f>
        <v>24258.43</v>
      </c>
      <c r="F37" s="240" t="n">
        <f aca="false">-('PERIOD1  ACTUALvsBUDGET'!E234)</f>
        <v>20209.7</v>
      </c>
      <c r="G37" s="240" t="n">
        <f aca="false">-('PERIOD1  ACTUALvsBUDGET'!F234)</f>
        <v>20957.03</v>
      </c>
      <c r="H37" s="240" t="n">
        <f aca="false">-('PERIOD1  ACTUALvsBUDGET'!G234)</f>
        <v>20274.57</v>
      </c>
      <c r="I37" s="240" t="n">
        <f aca="false">-('PERIOD1  ACTUALvsBUDGET'!H234)</f>
        <v>21349.69</v>
      </c>
      <c r="J37" s="240" t="n">
        <f aca="false">-('PERIOD1  ACTUALvsBUDGET'!I234)</f>
        <v>21642.2</v>
      </c>
      <c r="K37" s="240" t="n">
        <f aca="false">-('PERIOD1  ACTUALvsBUDGET'!J234)</f>
        <v>7082.55</v>
      </c>
      <c r="L37" s="240" t="n">
        <f aca="false">-('PERIOD1  ACTUALvsBUDGET'!K234)</f>
        <v>0</v>
      </c>
      <c r="M37" s="240" t="n">
        <f aca="false">-('PERIOD1  ACTUALvsBUDGET'!L234)</f>
        <v>0</v>
      </c>
      <c r="N37" s="240" t="n">
        <f aca="false">-('PERIOD1  ACTUALvsBUDGET'!M234)</f>
        <v>0</v>
      </c>
      <c r="O37" s="240" t="n">
        <f aca="false">-('PERIOD1  ACTUALvsBUDGET'!N234)</f>
        <v>0</v>
      </c>
      <c r="P37" s="240" t="n">
        <f aca="false">-('PERIOD1  ACTUALvsBUDGET'!O234)</f>
        <v>0</v>
      </c>
    </row>
    <row r="38" customFormat="false" ht="11.25" hidden="false" customHeight="false" outlineLevel="0" collapsed="false">
      <c r="A38" s="237"/>
      <c r="B38" s="238" t="s">
        <v>205</v>
      </c>
      <c r="C38" s="240" t="n">
        <f aca="false">SUM(E38:P38)</f>
        <v>378919.02</v>
      </c>
      <c r="D38" s="237"/>
      <c r="E38" s="240" t="n">
        <f aca="false">E33-E34-E35-E36-E37</f>
        <v>117559.57</v>
      </c>
      <c r="F38" s="240" t="n">
        <f aca="false">F33-F34-F35-F36-F37</f>
        <v>-5923.91999999987</v>
      </c>
      <c r="G38" s="240" t="n">
        <f aca="false">G33-G34-G35-G36-G37</f>
        <v>-16255.4100000001</v>
      </c>
      <c r="H38" s="240" t="n">
        <f aca="false">H33-H34-H35-H36-H37</f>
        <v>160037.17</v>
      </c>
      <c r="I38" s="240" t="n">
        <f aca="false">I33-I34-I35-I36-I37</f>
        <v>63514.6400000001</v>
      </c>
      <c r="J38" s="240" t="n">
        <f aca="false">J33-J34-J35-J36-J37</f>
        <v>4977.22000000004</v>
      </c>
      <c r="K38" s="240" t="n">
        <f aca="false">K33-K34-K35-K36-K37</f>
        <v>55009.7500000003</v>
      </c>
      <c r="L38" s="240" t="n">
        <f aca="false">L33-L34-L35-L36-L37</f>
        <v>0</v>
      </c>
      <c r="M38" s="240" t="n">
        <f aca="false">M33-M34-M35-M36-M37</f>
        <v>0</v>
      </c>
      <c r="N38" s="240" t="n">
        <f aca="false">N33-N34-N35-N36-N37</f>
        <v>0</v>
      </c>
      <c r="O38" s="240" t="n">
        <f aca="false">O33-O34-O35-O36-O37</f>
        <v>0</v>
      </c>
      <c r="P38" s="240" t="n">
        <f aca="false">P33-P34-P35-P36-P37</f>
        <v>0</v>
      </c>
    </row>
  </sheetData>
  <printOptions headings="false" gridLines="true" gridLinesSet="true" horizontalCentered="false" verticalCentered="false"/>
  <pageMargins left="0.75" right="0.75" top="1" bottom="1" header="0.5" footer="0.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sheetData/>
  <printOptions headings="false" gridLines="true" gridLinesSet="true" horizontalCentered="false" verticalCentered="false"/>
  <pageMargins left="0.75" right="0.75" top="1" bottom="1" header="0.5" footer="0.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0" width="8.50510204081633"/>
  </cols>
  <sheetData/>
  <printOptions headings="false" gridLines="true" gridLinesSet="true" horizontalCentered="false" verticalCentered="false"/>
  <pageMargins left="0.75" right="0.75" top="1" bottom="1" header="0.5" footer="0.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0" width="8.50510204081633"/>
  </cols>
  <sheetData/>
  <printOptions headings="false" gridLines="true" gridLinesSet="true" horizontalCentered="false" verticalCentered="false"/>
  <pageMargins left="0.75" right="0.75" top="1" bottom="1" header="0.5" footer="0.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0" width="8.50510204081633"/>
  </cols>
  <sheetData/>
  <printOptions headings="false" gridLines="true" gridLinesSet="true" horizontalCentered="false" verticalCentered="false"/>
  <pageMargins left="0.75" right="0.75" top="1" bottom="1" header="0.5" footer="0.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0" width="8.50510204081633"/>
  </cols>
  <sheetData/>
  <printOptions headings="false" gridLines="true" gridLinesSet="true" horizontalCentered="false" verticalCentered="false"/>
  <pageMargins left="0.75" right="0.75" top="1" bottom="1" header="0.5" footer="0.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LibreOffice/5.0.3.2$Windows_X86_64 LibreOffice_project/e5f16313668ac592c1bfb310f4390624e3dbfb75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2000-05-22T15:24:15Z</dcterms:created>
  <dc:creator>Roger Thorpe</dc:creator>
  <dc:description>1996/7 budget outline</dc:description>
  <dc:language>es-ES</dc:language>
  <cp:lastPrinted>2015-10-08T13:51:03Z</cp:lastPrinted>
  <dcterms:modified xsi:type="dcterms:W3CDTF">2015-11-21T00:56:49Z</dcterms:modified>
  <cp:revision>1</cp:revision>
  <dc:title>BUDGETS1996/7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