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8130" tabRatio="843"/>
  </bookViews>
  <sheets>
    <sheet name="Tidsskalerte data" sheetId="1" r:id="rId1"/>
    <sheet name="Ark1" sheetId="2" r:id="rId2"/>
    <sheet name="Ark2" sheetId="3" r:id="rId3"/>
  </sheets>
  <definedNames>
    <definedName name="_xlnm._FilterDatabase" localSheetId="0" hidden="1">'Tidsskalerte data'!$F$2:$F$131</definedName>
    <definedName name="_FilterDatabase_0" localSheetId="0">'Tidsskalerte data'!$F$2:$F$131</definedName>
    <definedName name="Print_Area_0" localSheetId="0">'Tidsskalerte data'!$A$1:$AL$117</definedName>
    <definedName name="_xlnm.Print_Area" localSheetId="0">'Tidsskalerte data'!$A$1:$BC$130</definedName>
  </definedNames>
  <calcPr calcId="145621"/>
</workbook>
</file>

<file path=xl/calcChain.xml><?xml version="1.0" encoding="utf-8"?>
<calcChain xmlns="http://schemas.openxmlformats.org/spreadsheetml/2006/main">
  <c r="A101" i="1" l="1"/>
  <c r="E100" i="1"/>
  <c r="A92" i="1" l="1"/>
  <c r="A49" i="1"/>
  <c r="A50" i="1" s="1"/>
  <c r="E11" i="1"/>
  <c r="AO128" i="1" l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E121" i="1"/>
  <c r="D121" i="1"/>
  <c r="AQ127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E98" i="1"/>
  <c r="E96" i="1"/>
  <c r="E94" i="1"/>
  <c r="E91" i="1"/>
  <c r="E89" i="1"/>
  <c r="E87" i="1"/>
  <c r="E85" i="1"/>
  <c r="E39" i="1"/>
  <c r="E26" i="1" l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C131" i="1" l="1"/>
  <c r="E131" i="1" s="1"/>
  <c r="BI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BI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BI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BI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BI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BI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BI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BI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BI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BI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BI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E113" i="1"/>
  <c r="E83" i="1"/>
  <c r="E82" i="1"/>
  <c r="E81" i="1"/>
  <c r="E79" i="1"/>
  <c r="A79" i="1"/>
  <c r="E78" i="1"/>
  <c r="A77" i="1"/>
  <c r="E76" i="1"/>
  <c r="E75" i="1"/>
  <c r="A75" i="1"/>
  <c r="A76" i="1" s="1"/>
  <c r="E74" i="1"/>
  <c r="E73" i="1"/>
  <c r="E72" i="1"/>
  <c r="E71" i="1"/>
  <c r="E70" i="1"/>
  <c r="E69" i="1"/>
  <c r="E68" i="1"/>
  <c r="E67" i="1"/>
  <c r="A67" i="1"/>
  <c r="A69" i="1" s="1"/>
  <c r="E66" i="1"/>
  <c r="E65" i="1"/>
  <c r="E64" i="1"/>
  <c r="A64" i="1"/>
  <c r="E63" i="1"/>
  <c r="E62" i="1"/>
  <c r="E61" i="1"/>
  <c r="E60" i="1"/>
  <c r="E59" i="1"/>
  <c r="E58" i="1"/>
  <c r="E57" i="1"/>
  <c r="E56" i="1"/>
  <c r="E55" i="1"/>
  <c r="A55" i="1"/>
  <c r="E54" i="1"/>
  <c r="E53" i="1"/>
  <c r="E52" i="1"/>
  <c r="A52" i="1"/>
  <c r="E51" i="1"/>
  <c r="E50" i="1"/>
  <c r="E49" i="1"/>
  <c r="E48" i="1"/>
  <c r="E47" i="1"/>
  <c r="E46" i="1"/>
  <c r="E45" i="1"/>
  <c r="E42" i="1"/>
  <c r="A42" i="1"/>
  <c r="A43" i="1" s="1"/>
  <c r="A44" i="1" s="1"/>
  <c r="E41" i="1"/>
  <c r="E40" i="1"/>
  <c r="E38" i="1"/>
  <c r="E37" i="1"/>
  <c r="E36" i="1"/>
  <c r="E35" i="1"/>
  <c r="E34" i="1"/>
  <c r="E33" i="1"/>
  <c r="E32" i="1"/>
  <c r="A32" i="1"/>
  <c r="E31" i="1"/>
  <c r="E30" i="1"/>
  <c r="E29" i="1"/>
  <c r="A29" i="1"/>
  <c r="A30" i="1" s="1"/>
  <c r="A31" i="1" s="1"/>
  <c r="E28" i="1"/>
  <c r="E27" i="1"/>
  <c r="A27" i="1"/>
  <c r="E25" i="1"/>
  <c r="E24" i="1"/>
  <c r="C24" i="1"/>
  <c r="C25" i="1" s="1"/>
  <c r="E23" i="1"/>
  <c r="E22" i="1"/>
  <c r="E21" i="1"/>
  <c r="E20" i="1"/>
  <c r="C20" i="1"/>
  <c r="C21" i="1" s="1"/>
  <c r="C22" i="1" s="1"/>
  <c r="B20" i="1"/>
  <c r="B21" i="1" s="1"/>
  <c r="B22" i="1" s="1"/>
  <c r="B23" i="1" s="1"/>
  <c r="B24" i="1" s="1"/>
  <c r="B25" i="1" s="1"/>
  <c r="A20" i="1"/>
  <c r="A21" i="1" s="1"/>
  <c r="A22" i="1" s="1"/>
  <c r="A23" i="1" s="1"/>
  <c r="A24" i="1" s="1"/>
  <c r="A25" i="1" s="1"/>
  <c r="A26" i="1" s="1"/>
  <c r="E19" i="1"/>
  <c r="E18" i="1"/>
  <c r="A18" i="1"/>
  <c r="A17" i="1"/>
  <c r="E16" i="1"/>
  <c r="E14" i="1"/>
  <c r="A14" i="1"/>
  <c r="E13" i="1"/>
  <c r="E12" i="1"/>
  <c r="A12" i="1"/>
  <c r="E10" i="1"/>
  <c r="A10" i="1"/>
  <c r="E9" i="1"/>
  <c r="E8" i="1"/>
  <c r="A8" i="1"/>
  <c r="E7" i="1"/>
  <c r="E6" i="1"/>
  <c r="A6" i="1"/>
  <c r="E5" i="1"/>
  <c r="E4" i="1"/>
  <c r="A4" i="1"/>
  <c r="E3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B1" i="1"/>
  <c r="A68" i="1" l="1"/>
</calcChain>
</file>

<file path=xl/sharedStrings.xml><?xml version="1.0" encoding="utf-8"?>
<sst xmlns="http://schemas.openxmlformats.org/spreadsheetml/2006/main" count="200" uniqueCount="80">
  <si>
    <t>Ansv.</t>
  </si>
  <si>
    <t>Prosjekter</t>
  </si>
  <si>
    <t>Start</t>
  </si>
  <si>
    <t>Slutt</t>
  </si>
  <si>
    <t>BL</t>
  </si>
  <si>
    <t>AjC</t>
  </si>
  <si>
    <t>RIBr</t>
  </si>
  <si>
    <t>JS</t>
  </si>
  <si>
    <t>Polarsirkelen Mjølan- byggetrinn 2 - 14017</t>
  </si>
  <si>
    <t>SL</t>
  </si>
  <si>
    <t>Div. takster</t>
  </si>
  <si>
    <r>
      <t>14042 Kvikk Vaskeri -</t>
    </r>
    <r>
      <rPr>
        <b/>
        <sz val="11"/>
        <color rgb="FFFF0000"/>
        <rFont val="Calibri"/>
        <family val="2"/>
        <charset val="1"/>
      </rPr>
      <t>KS</t>
    </r>
  </si>
  <si>
    <t>TJH</t>
  </si>
  <si>
    <t>14016 Basseng Onøy/Lurøy</t>
  </si>
  <si>
    <t>PGL</t>
  </si>
  <si>
    <t>PL</t>
  </si>
  <si>
    <t>RIB</t>
  </si>
  <si>
    <r>
      <t>14026 Polartrans Transportsentral-</t>
    </r>
    <r>
      <rPr>
        <b/>
        <sz val="11"/>
        <color rgb="FFFF0000"/>
        <rFont val="Calibri"/>
        <family val="2"/>
        <charset val="1"/>
      </rPr>
      <t>KS gjenstår</t>
    </r>
  </si>
  <si>
    <t>LED</t>
  </si>
  <si>
    <t>14104 Polartrans - Byggeledelse</t>
  </si>
  <si>
    <t>SS</t>
  </si>
  <si>
    <t>14041 - Mo Eiendomsselskap- terminalbygg</t>
  </si>
  <si>
    <t>ARK</t>
  </si>
  <si>
    <t>BB</t>
  </si>
  <si>
    <t>RIB-KS</t>
  </si>
  <si>
    <t>TR</t>
  </si>
  <si>
    <t>PGL/RIBR</t>
  </si>
  <si>
    <t>MSH</t>
  </si>
  <si>
    <t>14077 HB - betongelementer  Terminalbygg (1400 timer)</t>
  </si>
  <si>
    <t>ELEMENT</t>
  </si>
  <si>
    <t>28.08.1215</t>
  </si>
  <si>
    <t>14094 Træna kommune - kjeller rådhus</t>
  </si>
  <si>
    <t>13086 Spenncon Tunnel programutvikling</t>
  </si>
  <si>
    <t>13086 Spenncon Tunnel Tilbudsstøtte</t>
  </si>
  <si>
    <t>14032 Spenncon - RV4 Gran Tunnel</t>
  </si>
  <si>
    <t>15028 Spenncon - Smestadtunnelen</t>
  </si>
  <si>
    <t>RIBR</t>
  </si>
  <si>
    <t>14106 Momek - Subsea  RIB/Ribr</t>
  </si>
  <si>
    <r>
      <t>Statskraft-  beredskapsport Røssåga</t>
    </r>
    <r>
      <rPr>
        <b/>
        <sz val="11"/>
        <color rgb="FFFF0000"/>
        <rFont val="Calibri"/>
        <family val="2"/>
        <charset val="1"/>
      </rPr>
      <t>??</t>
    </r>
  </si>
  <si>
    <t>15001 Lyngheimåsen terasse- PL/RIB/BL</t>
  </si>
  <si>
    <t>15046 - MBA, Lyngheimåsen terrasse</t>
  </si>
  <si>
    <t>HR</t>
  </si>
  <si>
    <t>15002 - Hauknes skole</t>
  </si>
  <si>
    <t>15013 - HB - Subsea</t>
  </si>
  <si>
    <t>15008 Coop - Mo Handelspark Bohus</t>
  </si>
  <si>
    <t>15015 Rana kommune - Mo samfunnshus</t>
  </si>
  <si>
    <t>15016 Meyership Eiendom - Idrettshall</t>
  </si>
  <si>
    <t>15017 Bolt - Kløverbakken omsorgsboliger</t>
  </si>
  <si>
    <t>15017 Bolt - Kløverb - Inkl energi</t>
  </si>
  <si>
    <t>15021 Statens vegvesen - Bygn.und.søk Aldersundet riksvei 17</t>
  </si>
  <si>
    <t>15025 Meyership Eiendom GNU- Boligbygg Gruben</t>
  </si>
  <si>
    <t>15031 - NFK - Hadsel vgs Stokmarknes nybygg RIB</t>
  </si>
  <si>
    <t>15032 Ormenget borettslag</t>
  </si>
  <si>
    <t>15039- ONØY BYGGELEDELSE</t>
  </si>
  <si>
    <t>15042 - Gintaras Sasnaukas - Byggesøknad</t>
  </si>
  <si>
    <t>Ferie</t>
  </si>
  <si>
    <t>Permisjon</t>
  </si>
  <si>
    <t>Totalt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</si>
  <si>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</si>
  <si>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</si>
  <si>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</si>
  <si>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</si>
  <si>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</si>
  <si>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</si>
  <si>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</si>
  <si>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</si>
  <si>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</si>
  <si>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</si>
  <si>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</si>
  <si>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</si>
  <si>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15048 - SHA Arkitekter, Myrbakken omsorgsboliger, skisseprosjekt</t>
  </si>
  <si>
    <t>15049 - Coop Norge Handel, Rimi Lyngåsen</t>
  </si>
  <si>
    <t>15050 - Arbitrasje Bodø, Fageråsen efterkontroll</t>
  </si>
  <si>
    <t>15053 - MIP v/Arne Westgård, Saltlageret EKA Chemical, kapasitet golv på grunn</t>
  </si>
  <si>
    <t>15056 - Margrethe Brenberg, Bøyeliste fundamenter</t>
  </si>
  <si>
    <t>15057 - Danske Bank, Byggelånskontroll</t>
  </si>
  <si>
    <t>AMLJ</t>
  </si>
  <si>
    <t>150XX HB Elementprosjektering</t>
  </si>
  <si>
    <t>10025 SHA - fundamenter bogevolds vei</t>
  </si>
  <si>
    <t>15069 Spenncon - Sandvika Vøyen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</si>
</sst>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/mm/yy;@"/>
    <numFmt numFmtId="166" formatCode="#,##0.00\t"/>
  </numFmts>
  <fonts count="10" x14ac:knownFonts="1"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C5E0B4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FF5050"/>
        <bgColor rgb="FFFF8080"/>
      </patternFill>
    </fill>
    <fill>
      <patternFill patternType="solid">
        <fgColor rgb="FFBFBFBF"/>
        <bgColor rgb="FFCCCCFF"/>
      </patternFill>
    </fill>
    <fill>
      <patternFill patternType="solid">
        <fgColor rgb="FF64CD53"/>
        <bgColor rgb="FF33CCCC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9" fillId="0" borderId="0" applyBorder="0" applyProtection="0"/>
    <xf numFmtId="0" fontId="1" fillId="2" borderId="0" applyBorder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 applyAlignment="1"/>
    <xf numFmtId="165" fontId="0" fillId="0" borderId="0" xfId="0" applyNumberFormat="1" applyFont="1"/>
    <xf numFmtId="165" fontId="0" fillId="0" borderId="0" xfId="0" applyNumberFormat="1" applyFont="1" applyProtection="1">
      <protection locked="0"/>
    </xf>
    <xf numFmtId="165" fontId="3" fillId="0" borderId="0" xfId="0" applyNumberFormat="1" applyFont="1"/>
    <xf numFmtId="165" fontId="3" fillId="0" borderId="0" xfId="0" applyNumberFormat="1" applyFont="1" applyBorder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1" applyNumberFormat="1" applyFont="1" applyBorder="1" applyAlignment="1" applyProtection="1"/>
    <xf numFmtId="166" fontId="5" fillId="0" borderId="0" xfId="0" applyNumberFormat="1" applyFont="1"/>
    <xf numFmtId="0" fontId="0" fillId="3" borderId="0" xfId="1" applyNumberFormat="1" applyFont="1" applyFill="1" applyBorder="1" applyAlignment="1" applyProtection="1"/>
    <xf numFmtId="0" fontId="0" fillId="3" borderId="0" xfId="0" applyFill="1"/>
    <xf numFmtId="166" fontId="0" fillId="0" borderId="0" xfId="0" applyNumberFormat="1"/>
    <xf numFmtId="166" fontId="0" fillId="0" borderId="0" xfId="0" applyNumberFormat="1" applyFont="1" applyAlignment="1">
      <alignment horizontal="center"/>
    </xf>
    <xf numFmtId="0" fontId="2" fillId="3" borderId="0" xfId="1" applyNumberFormat="1" applyFont="1" applyFill="1" applyBorder="1" applyAlignment="1" applyProtection="1"/>
    <xf numFmtId="166" fontId="2" fillId="0" borderId="0" xfId="0" applyNumberFormat="1" applyFont="1"/>
    <xf numFmtId="165" fontId="7" fillId="0" borderId="0" xfId="0" applyNumberFormat="1" applyFont="1" applyAlignment="1">
      <alignment horizontal="right"/>
    </xf>
    <xf numFmtId="9" fontId="0" fillId="3" borderId="0" xfId="1" applyFont="1" applyFill="1" applyBorder="1" applyAlignment="1" applyProtection="1"/>
    <xf numFmtId="0" fontId="0" fillId="4" borderId="0" xfId="1" applyNumberFormat="1" applyFont="1" applyFill="1" applyBorder="1" applyAlignment="1" applyProtection="1"/>
    <xf numFmtId="0" fontId="0" fillId="5" borderId="0" xfId="1" applyNumberFormat="1" applyFont="1" applyFill="1" applyBorder="1" applyAlignment="1" applyProtection="1"/>
    <xf numFmtId="166" fontId="0" fillId="3" borderId="0" xfId="0" applyNumberFormat="1" applyFill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Border="1"/>
    <xf numFmtId="0" fontId="2" fillId="6" borderId="0" xfId="0" applyFont="1" applyFill="1"/>
    <xf numFmtId="0" fontId="2" fillId="5" borderId="0" xfId="0" applyFont="1" applyFill="1"/>
    <xf numFmtId="0" fontId="2" fillId="7" borderId="0" xfId="0" applyFont="1" applyFill="1"/>
    <xf numFmtId="9" fontId="8" fillId="0" borderId="0" xfId="0" applyNumberFormat="1" applyFont="1"/>
    <xf numFmtId="0" fontId="1" fillId="2" borderId="0" xfId="2" applyBorder="1" applyAlignment="1" applyProtection="1"/>
    <xf numFmtId="0" fontId="8" fillId="8" borderId="0" xfId="0" applyFont="1" applyFill="1"/>
    <xf numFmtId="0" fontId="0" fillId="9" borderId="0" xfId="0" applyFill="1"/>
    <xf numFmtId="166" fontId="0" fillId="0" borderId="2" xfId="0" applyNumberFormat="1" applyBorder="1"/>
    <xf numFmtId="166" fontId="0" fillId="0" borderId="3" xfId="0" applyNumberFormat="1" applyBorder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Prosent" xfId="1" builtinId="5"/>
    <cellStyle name="TableStyleLight1" xfId="2"/>
  </cellStyles>
  <dxfs count="13">
    <dxf>
      <font>
        <sz val="11"/>
        <color rgb="FF000000"/>
        <name val="Calibri"/>
      </font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ill>
        <patternFill patternType="none">
          <bgColor auto="1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000000"/>
        <name val="Calibri"/>
      </font>
      <fill>
        <patternFill>
          <bgColor rgb="FFFFFFFF"/>
        </patternFill>
      </fill>
    </dxf>
    <dxf>
      <font>
        <sz val="11"/>
        <color rgb="FFFFFFFF"/>
        <name val="Calibri"/>
      </font>
    </dxf>
    <dxf>
      <font>
        <sz val="11"/>
        <color rgb="FFFFFFFF"/>
        <name val="Calibri"/>
      </font>
    </dxf>
    <dxf>
      <font>
        <sz val="11"/>
        <color rgb="FF000000"/>
        <name val="Calibri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EB9C"/>
      <rgbColor rgb="FF99CCFF"/>
      <rgbColor rgb="FFFF99CC"/>
      <rgbColor rgb="FFCC99FF"/>
      <rgbColor rgb="FFFFCC99"/>
      <rgbColor rgb="FF3366FF"/>
      <rgbColor rgb="FF33CCCC"/>
      <rgbColor rgb="FF64CD53"/>
      <rgbColor rgb="FFFFC000"/>
      <rgbColor rgb="FFFF9900"/>
      <rgbColor rgb="FFFF505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I131"/>
  <sheetViews>
    <sheetView tabSelected="1" zoomScaleNormal="100" workbookViewId="0">
      <pane xSplit="6" ySplit="2" topLeftCell="AO3" activePane="bottomRight" state="frozen"/>
      <selection pane="topRight" activeCell="G1" sqref="G1"/>
      <selection pane="bottomLeft" activeCell="A3" sqref="A3"/>
      <selection pane="bottomRight" activeCell="AX51" sqref="AX51"/>
    </sheetView>
  </sheetViews>
  <sheetFormatPr baseColWidth="10" defaultColWidth="9.140625" defaultRowHeight="15" x14ac:dyDescent="0.25"/>
  <cols>
    <col min="1" max="1" width="40.140625" style="1" customWidth="1"/>
    <col min="2" max="2" width="9.5703125" style="1"/>
    <col min="3" max="3" width="9.140625" style="1"/>
    <col min="4" max="4" width="9.85546875" style="1"/>
    <col min="5" max="5" width="7.7109375" style="1"/>
    <col min="6" max="6" width="5.85546875" style="25"/>
    <col min="7" max="33" width="0" hidden="1" customWidth="1"/>
    <col min="34" max="36" width="0" style="2" hidden="1" customWidth="1"/>
    <col min="37" max="40" width="0" hidden="1" customWidth="1"/>
    <col min="41" max="41" width="12"/>
    <col min="42" max="42" width="9.5703125"/>
    <col min="43" max="59" width="8.7109375"/>
    <col min="60" max="60" width="9.5703125"/>
    <col min="61" max="1025" width="11.42578125"/>
  </cols>
  <sheetData>
    <row r="1" spans="1:60" x14ac:dyDescent="0.25">
      <c r="A1"/>
      <c r="B1" s="42">
        <f ca="1">TODAY()</f>
        <v>42263</v>
      </c>
      <c r="C1" s="42"/>
      <c r="D1" s="43" t="s">
        <v>0</v>
      </c>
      <c r="E1" s="43"/>
      <c r="F1" s="43"/>
      <c r="G1" s="3" t="str">
        <f>VLOOKUP(MONTH(G2),'Ark1'!$A$2:$B$13,2)</f>
        <v>jan</v>
      </c>
      <c r="H1" s="3" t="str">
        <f>IF(MONTH(H2)=MONTH(G2),"",VLOOKUP(MONTH(H2),'Ark1'!$A$2:$B$13,2))</f>
        <v/>
      </c>
      <c r="I1" s="3" t="str">
        <f>IF(MONTH(I2)=MONTH(H2),"",VLOOKUP(MONTH(I2),'Ark1'!$A$2:$B$13,2))</f>
        <v/>
      </c>
      <c r="J1" s="3" t="str">
        <f>IF(MONTH(J2)=MONTH(I2),"",VLOOKUP(MONTH(J2),'Ark1'!$A$2:$B$13,2))</f>
        <v/>
      </c>
      <c r="K1" s="3" t="str">
        <f>IF(MONTH(K2)=MONTH(J2),"",VLOOKUP(MONTH(K2),'Ark1'!$A$2:$B$13,2))</f>
        <v>feb</v>
      </c>
      <c r="L1" s="3" t="str">
        <f>IF(MONTH(L2)=MONTH(K2),"",VLOOKUP(MONTH(L2),'Ark1'!$A$2:$B$13,2))</f>
        <v/>
      </c>
      <c r="M1" s="3" t="str">
        <f>IF(MONTH(M2)=MONTH(L2),"",VLOOKUP(MONTH(M2),'Ark1'!$A$2:$B$13,2))</f>
        <v/>
      </c>
      <c r="N1" s="3" t="str">
        <f>IF(MONTH(N2)=MONTH(M2),"",VLOOKUP(MONTH(N2),'Ark1'!$A$2:$B$13,2))</f>
        <v/>
      </c>
      <c r="O1" s="3" t="str">
        <f>IF(MONTH(O2)=MONTH(N2),"",VLOOKUP(MONTH(O2),'Ark1'!$A$2:$B$13,2))</f>
        <v>mar</v>
      </c>
      <c r="P1" s="3" t="str">
        <f>IF(MONTH(P2)=MONTH(O2),"",VLOOKUP(MONTH(P2),'Ark1'!$A$2:$B$13,2))</f>
        <v/>
      </c>
      <c r="Q1" s="3" t="str">
        <f>IF(MONTH(Q2)=MONTH(P2),"",VLOOKUP(MONTH(Q2),'Ark1'!$A$2:$B$13,2))</f>
        <v/>
      </c>
      <c r="R1" s="3" t="str">
        <f>IF(MONTH(R2)=MONTH(Q2),"",VLOOKUP(MONTH(R2),'Ark1'!$A$2:$B$13,2))</f>
        <v/>
      </c>
      <c r="S1" s="3" t="str">
        <f>IF(MONTH(S2)=MONTH(R2),"",VLOOKUP(MONTH(S2),'Ark1'!$A$2:$B$13,2))</f>
        <v/>
      </c>
      <c r="T1" s="3" t="str">
        <f>IF(MONTH(T2)=MONTH(S2),"",VLOOKUP(MONTH(T2),'Ark1'!$A$2:$B$13,2))</f>
        <v>apr</v>
      </c>
      <c r="U1" s="3" t="str">
        <f>IF(MONTH(U2)=MONTH(T2),"",VLOOKUP(MONTH(U2),'Ark1'!$A$2:$B$13,2))</f>
        <v/>
      </c>
      <c r="V1" s="3" t="str">
        <f>IF(MONTH(V2)=MONTH(U2),"",VLOOKUP(MONTH(V2),'Ark1'!$A$2:$B$13,2))</f>
        <v/>
      </c>
      <c r="W1" s="3" t="str">
        <f>IF(MONTH(W2)=MONTH(V2),"",VLOOKUP(MONTH(W2),'Ark1'!$A$2:$B$13,2))</f>
        <v/>
      </c>
      <c r="X1" s="3" t="str">
        <f>IF(MONTH(X2)=MONTH(W2),"",VLOOKUP(MONTH(X2),'Ark1'!$A$2:$B$13,2))</f>
        <v>mai</v>
      </c>
      <c r="Y1" s="3" t="str">
        <f>IF(MONTH(Y2)=MONTH(X2),"",VLOOKUP(MONTH(Y2),'Ark1'!$A$2:$B$13,2))</f>
        <v/>
      </c>
      <c r="Z1" s="3" t="str">
        <f>IF(MONTH(Z2)=MONTH(Y2),"",VLOOKUP(MONTH(Z2),'Ark1'!$A$2:$B$13,2))</f>
        <v/>
      </c>
      <c r="AA1" s="3" t="str">
        <f>IF(MONTH(AA2)=MONTH(Z2),"",VLOOKUP(MONTH(AA2),'Ark1'!$A$2:$B$13,2))</f>
        <v/>
      </c>
      <c r="AB1" s="3" t="str">
        <f>IF(MONTH(AB2)=MONTH(AA2),"",VLOOKUP(MONTH(AB2),'Ark1'!$A$2:$B$13,2))</f>
        <v>jun</v>
      </c>
      <c r="AC1" s="3" t="str">
        <f>IF(MONTH(AC2)=MONTH(AB2),"",VLOOKUP(MONTH(AC2),'Ark1'!$A$2:$B$13,2))</f>
        <v/>
      </c>
      <c r="AD1" s="3" t="str">
        <f>IF(MONTH(AD2)=MONTH(AC2),"",VLOOKUP(MONTH(AD2),'Ark1'!$A$2:$B$13,2))</f>
        <v/>
      </c>
      <c r="AE1" s="3" t="str">
        <f>IF(MONTH(AE2)=MONTH(AD2),"",VLOOKUP(MONTH(AE2),'Ark1'!$A$2:$B$13,2))</f>
        <v/>
      </c>
      <c r="AF1" s="3" t="str">
        <f>IF(MONTH(AF2)=MONTH(AE2),"",VLOOKUP(MONTH(AF2),'Ark1'!$A$2:$B$13,2))</f>
        <v/>
      </c>
      <c r="AG1" s="3" t="str">
        <f>IF(MONTH(AG2)=MONTH(AF2),"",VLOOKUP(MONTH(AG2),'Ark1'!$A$2:$B$13,2))</f>
        <v>jul</v>
      </c>
      <c r="AH1" s="4" t="str">
        <f>IF(MONTH(AH2)=MONTH(AG2),"",VLOOKUP(MONTH(AH2),'Ark1'!$A$2:$B$13,2))</f>
        <v/>
      </c>
      <c r="AI1" s="4" t="str">
        <f>IF(MONTH(AI2)=MONTH(AH2),"",VLOOKUP(MONTH(AI2),'Ark1'!$A$2:$B$13,2))</f>
        <v/>
      </c>
      <c r="AJ1" s="4" t="str">
        <f>IF(MONTH(AJ2)=MONTH(AI2),"",VLOOKUP(MONTH(AJ2),'Ark1'!$A$2:$B$13,2))</f>
        <v/>
      </c>
      <c r="AK1" s="3" t="str">
        <f>IF(MONTH(AK2)=MONTH(AJ2),"",VLOOKUP(MONTH(AK2),'Ark1'!$A$2:$B$13,2))</f>
        <v>aug</v>
      </c>
      <c r="AL1" s="3" t="str">
        <f>IF(MONTH(AL2)=MONTH(AK2),"",VLOOKUP(MONTH(AL2),'Ark1'!$A$2:$B$13,2))</f>
        <v/>
      </c>
      <c r="AM1" s="3" t="str">
        <f>IF(MONTH(AM2)=MONTH(AL2),"",VLOOKUP(MONTH(AM2),'Ark1'!$A$2:$B$13,2))</f>
        <v/>
      </c>
      <c r="AN1" s="3" t="str">
        <f>IF(MONTH(AN2)=MONTH(AM2),"",VLOOKUP(MONTH(AN2),'Ark1'!$A$2:$B$13,2))</f>
        <v/>
      </c>
      <c r="AO1" s="3" t="str">
        <f>IF(MONTH(AO2)=MONTH(AN2),"",VLOOKUP(MONTH(AO2),'Ark1'!$A$2:$B$13,2))</f>
        <v/>
      </c>
      <c r="AP1" s="3" t="str">
        <f>IF(MONTH(AP2)=MONTH(AO2),"",VLOOKUP(MONTH(AP2),'Ark1'!$A$2:$B$13,2))</f>
        <v>sep</v>
      </c>
      <c r="AQ1" s="3" t="str">
        <f>IF(MONTH(AQ2)=MONTH(AP2),"",VLOOKUP(MONTH(AQ2),'Ark1'!$A$2:$B$13,2))</f>
        <v/>
      </c>
      <c r="AR1" s="3" t="str">
        <f>IF(MONTH(AR2)=MONTH(AQ2),"",VLOOKUP(MONTH(AR2),'Ark1'!$A$2:$B$13,2))</f>
        <v/>
      </c>
      <c r="AS1" s="3" t="str">
        <f>IF(MONTH(AS2)=MONTH(AR2),"",VLOOKUP(MONTH(AS2),'Ark1'!$A$2:$B$13,2))</f>
        <v/>
      </c>
      <c r="AT1" s="3" t="str">
        <f>IF(MONTH(AT2)=MONTH(AS2),"",VLOOKUP(MONTH(AT2),'Ark1'!$A$2:$B$13,2))</f>
        <v>okt</v>
      </c>
      <c r="AU1" s="3" t="str">
        <f>IF(MONTH(AU2)=MONTH(AT2),"",VLOOKUP(MONTH(AU2),'Ark1'!$A$2:$B$13,2))</f>
        <v/>
      </c>
      <c r="AV1" s="3" t="str">
        <f>IF(MONTH(AV2)=MONTH(AU2),"",VLOOKUP(MONTH(AV2),'Ark1'!$A$2:$B$13,2))</f>
        <v/>
      </c>
      <c r="AW1" s="3" t="str">
        <f>IF(MONTH(AW2)=MONTH(AV2),"",VLOOKUP(MONTH(AW2),'Ark1'!$A$2:$B$13,2))</f>
        <v/>
      </c>
      <c r="AX1" s="3" t="str">
        <f>IF(MONTH(AX2)=MONTH(AW2),"",VLOOKUP(MONTH(AX2),'Ark1'!$A$2:$B$13,2))</f>
        <v>nov</v>
      </c>
      <c r="AY1" s="3" t="str">
        <f>IF(MONTH(AY2)=MONTH(AX2),"",VLOOKUP(MONTH(AY2),'Ark1'!$A$2:$B$13,2))</f>
        <v/>
      </c>
      <c r="AZ1" s="3" t="str">
        <f>IF(MONTH(AZ2)=MONTH(AY2),"",VLOOKUP(MONTH(AZ2),'Ark1'!$A$2:$B$13,2))</f>
        <v/>
      </c>
      <c r="BA1" s="3" t="str">
        <f>IF(MONTH(BA2)=MONTH(AZ2),"",VLOOKUP(MONTH(BA2),'Ark1'!$A$2:$B$13,2))</f>
        <v/>
      </c>
      <c r="BB1" s="3" t="str">
        <f>IF(MONTH(BB2)=MONTH(BA2),"",VLOOKUP(MONTH(BB2),'Ark1'!$A$2:$B$13,2))</f>
        <v/>
      </c>
      <c r="BC1" s="3" t="str">
        <f>IF(MONTH(BC2)=MONTH(BB2),"",VLOOKUP(MONTH(BC2),'Ark1'!$A$2:$B$13,2))</f>
        <v>des</v>
      </c>
      <c r="BD1" s="3" t="str">
        <f>IF(MONTH(BD2)=MONTH(BC2),"",VLOOKUP(MONTH(BD2),'Ark1'!$A$2:$B$13,2))</f>
        <v/>
      </c>
      <c r="BE1" s="3" t="str">
        <f>IF(MONTH(BE2)=MONTH(BD2),"",VLOOKUP(MONTH(BE2),'Ark1'!$A$2:$B$13,2))</f>
        <v/>
      </c>
      <c r="BF1" s="3" t="str">
        <f>IF(MONTH(BF2)=MONTH(BE2),"",VLOOKUP(MONTH(BF2),'Ark1'!$A$2:$B$13,2))</f>
        <v/>
      </c>
      <c r="BG1" s="3" t="str">
        <f>IF(MONTH(BG2)=MONTH(BF2),"",VLOOKUP(MONTH(BG2),'Ark1'!$A$2:$B$13,2))</f>
        <v>jan</v>
      </c>
      <c r="BH1" s="3" t="str">
        <f>IF(MONTH(BH2)=MONTH(BG2),"",VLOOKUP(MONTH(BH2),'Ark1'!$A$2:$B$13,2))</f>
        <v/>
      </c>
    </row>
    <row r="2" spans="1:60" s="10" customFormat="1" x14ac:dyDescent="0.25">
      <c r="A2" s="1" t="s">
        <v>1</v>
      </c>
      <c r="B2" s="1" t="s">
        <v>2</v>
      </c>
      <c r="C2" s="1" t="s">
        <v>3</v>
      </c>
      <c r="D2" s="5"/>
      <c r="E2" s="5"/>
      <c r="F2" s="25"/>
      <c r="G2" s="6">
        <v>42009</v>
      </c>
      <c r="H2" s="6">
        <v>42016</v>
      </c>
      <c r="I2" s="7">
        <v>42023</v>
      </c>
      <c r="J2" s="6">
        <v>42030</v>
      </c>
      <c r="K2" s="6">
        <v>42037</v>
      </c>
      <c r="L2" s="6">
        <v>42044</v>
      </c>
      <c r="M2" s="8">
        <v>42051</v>
      </c>
      <c r="N2" s="8">
        <v>42058</v>
      </c>
      <c r="O2" s="8">
        <v>42065</v>
      </c>
      <c r="P2" s="8">
        <v>42072</v>
      </c>
      <c r="Q2" s="8">
        <v>42079</v>
      </c>
      <c r="R2" s="8">
        <v>42086</v>
      </c>
      <c r="S2" s="8">
        <v>42093</v>
      </c>
      <c r="T2" s="8">
        <v>42100</v>
      </c>
      <c r="U2" s="8">
        <v>42107</v>
      </c>
      <c r="V2" s="8">
        <v>42114</v>
      </c>
      <c r="W2" s="8">
        <v>42121</v>
      </c>
      <c r="X2" s="8">
        <v>42128</v>
      </c>
      <c r="Y2" s="8">
        <v>42135</v>
      </c>
      <c r="Z2" s="8">
        <v>42142</v>
      </c>
      <c r="AA2" s="8">
        <v>42149</v>
      </c>
      <c r="AB2" s="8">
        <v>42156</v>
      </c>
      <c r="AC2" s="8">
        <v>42163</v>
      </c>
      <c r="AD2" s="8">
        <v>42170</v>
      </c>
      <c r="AE2" s="8">
        <v>42177</v>
      </c>
      <c r="AF2" s="8">
        <v>42184</v>
      </c>
      <c r="AG2" s="8">
        <v>42191</v>
      </c>
      <c r="AH2" s="9">
        <v>42198</v>
      </c>
      <c r="AI2" s="9">
        <v>42205</v>
      </c>
      <c r="AJ2" s="9">
        <v>42212</v>
      </c>
      <c r="AK2" s="8">
        <v>42219</v>
      </c>
      <c r="AL2" s="8">
        <v>42226</v>
      </c>
      <c r="AM2" s="8">
        <v>42233</v>
      </c>
      <c r="AN2" s="8">
        <v>42240</v>
      </c>
      <c r="AO2" s="8">
        <v>42247</v>
      </c>
      <c r="AP2" s="8">
        <v>42254</v>
      </c>
      <c r="AQ2" s="6">
        <v>42261</v>
      </c>
      <c r="AR2" s="7">
        <v>42268</v>
      </c>
      <c r="AS2" s="7">
        <v>42275</v>
      </c>
      <c r="AT2" s="7">
        <v>42282</v>
      </c>
      <c r="AU2" s="7">
        <v>42289</v>
      </c>
      <c r="AV2" s="7">
        <v>42296</v>
      </c>
      <c r="AW2" s="7">
        <v>42303</v>
      </c>
      <c r="AX2" s="7">
        <v>42310</v>
      </c>
      <c r="AY2" s="7">
        <v>42317</v>
      </c>
      <c r="AZ2" s="7">
        <v>42324</v>
      </c>
      <c r="BA2" s="7">
        <v>42331</v>
      </c>
      <c r="BB2" s="7">
        <v>42338</v>
      </c>
      <c r="BC2" s="7">
        <v>42345</v>
      </c>
      <c r="BD2" s="7">
        <v>42352</v>
      </c>
      <c r="BE2" s="7">
        <v>42359</v>
      </c>
      <c r="BF2" s="7">
        <v>42366</v>
      </c>
      <c r="BG2" s="7">
        <v>42373</v>
      </c>
      <c r="BH2" s="7">
        <v>42374</v>
      </c>
    </row>
    <row r="3" spans="1:60" x14ac:dyDescent="0.25">
      <c r="A3" s="1" t="s">
        <v>8</v>
      </c>
      <c r="B3" s="6">
        <v>41675</v>
      </c>
      <c r="C3" s="6">
        <v>42369</v>
      </c>
      <c r="D3" s="11"/>
      <c r="E3" s="11">
        <f t="shared" ref="E3:E14" si="0">SUM($G3:$BZ3)</f>
        <v>24</v>
      </c>
      <c r="F3" s="11" t="s">
        <v>9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>
        <v>12</v>
      </c>
      <c r="AL3" s="14">
        <v>12</v>
      </c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5"/>
      <c r="BH3" s="15"/>
    </row>
    <row r="4" spans="1:60" s="16" customFormat="1" x14ac:dyDescent="0.25">
      <c r="A4" s="13" t="str">
        <f>IF(F4="","",LEFT(A3,20))</f>
        <v/>
      </c>
      <c r="B4" s="6"/>
      <c r="C4" s="6"/>
      <c r="D4" s="17"/>
      <c r="E4" s="11">
        <f t="shared" si="0"/>
        <v>0</v>
      </c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5"/>
      <c r="BH4" s="15"/>
    </row>
    <row r="5" spans="1:60" x14ac:dyDescent="0.25">
      <c r="A5" s="1" t="s">
        <v>10</v>
      </c>
      <c r="B5" s="6">
        <v>41290</v>
      </c>
      <c r="C5" s="6">
        <v>42369</v>
      </c>
      <c r="D5" s="11"/>
      <c r="E5" s="11">
        <f t="shared" si="0"/>
        <v>48</v>
      </c>
      <c r="F5" s="11" t="s">
        <v>9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>
        <v>12</v>
      </c>
      <c r="AG5" s="14">
        <v>12</v>
      </c>
      <c r="AH5" s="14"/>
      <c r="AI5" s="14"/>
      <c r="AJ5" s="14"/>
      <c r="AK5" s="14">
        <v>12</v>
      </c>
      <c r="AL5" s="14">
        <v>12</v>
      </c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5"/>
      <c r="BH5" s="15"/>
    </row>
    <row r="6" spans="1:60" s="16" customFormat="1" x14ac:dyDescent="0.25">
      <c r="A6" s="13" t="str">
        <f>IF(F6="","",LEFT(#REF!,20))</f>
        <v/>
      </c>
      <c r="B6" s="6"/>
      <c r="C6" s="6"/>
      <c r="D6" s="17"/>
      <c r="E6" s="11">
        <f t="shared" si="0"/>
        <v>0</v>
      </c>
      <c r="F6" s="1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5"/>
      <c r="BH6" s="15"/>
    </row>
    <row r="7" spans="1:60" x14ac:dyDescent="0.25">
      <c r="A7" s="1" t="s">
        <v>11</v>
      </c>
      <c r="B7" s="6">
        <v>41731</v>
      </c>
      <c r="C7" s="6">
        <v>42163</v>
      </c>
      <c r="D7" s="11"/>
      <c r="E7" s="11">
        <f t="shared" si="0"/>
        <v>12</v>
      </c>
      <c r="F7" s="11" t="s">
        <v>12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>
        <v>4</v>
      </c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>
        <v>8</v>
      </c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5"/>
      <c r="BH7" s="15"/>
    </row>
    <row r="8" spans="1:60" s="16" customFormat="1" x14ac:dyDescent="0.25">
      <c r="A8" s="13" t="str">
        <f>IF(F8="","",LEFT(#REF!,20))</f>
        <v/>
      </c>
      <c r="B8" s="6"/>
      <c r="C8" s="6"/>
      <c r="D8" s="17"/>
      <c r="E8" s="11">
        <f t="shared" si="0"/>
        <v>0</v>
      </c>
      <c r="F8" s="17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5"/>
      <c r="BH8" s="15"/>
    </row>
    <row r="9" spans="1:60" x14ac:dyDescent="0.25">
      <c r="A9" s="1" t="s">
        <v>13</v>
      </c>
      <c r="B9" s="6">
        <v>41967</v>
      </c>
      <c r="C9" s="6">
        <v>42181</v>
      </c>
      <c r="D9" s="11" t="s">
        <v>14</v>
      </c>
      <c r="E9" s="11">
        <f t="shared" si="0"/>
        <v>4</v>
      </c>
      <c r="F9" s="11" t="s">
        <v>15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>
        <v>4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5"/>
      <c r="BH9" s="15"/>
    </row>
    <row r="10" spans="1:60" s="16" customFormat="1" x14ac:dyDescent="0.25">
      <c r="A10" s="13" t="str">
        <f>IF(F10="","",LEFT(A9,43))</f>
        <v>14016 Basseng Onøy/Lurøy</v>
      </c>
      <c r="B10" s="6">
        <v>41967</v>
      </c>
      <c r="C10" s="6">
        <v>42182</v>
      </c>
      <c r="D10" s="11" t="s">
        <v>16</v>
      </c>
      <c r="E10" s="11">
        <f t="shared" si="0"/>
        <v>16</v>
      </c>
      <c r="F10" s="17" t="s">
        <v>12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>
        <v>8</v>
      </c>
      <c r="AG10" s="14"/>
      <c r="AH10" s="14"/>
      <c r="AI10" s="14"/>
      <c r="AJ10" s="14"/>
      <c r="AK10" s="14"/>
      <c r="AL10" s="14"/>
      <c r="AM10" s="14"/>
      <c r="AN10" s="14"/>
      <c r="AO10" s="14">
        <v>8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5"/>
      <c r="BH10" s="15"/>
    </row>
    <row r="11" spans="1:60" s="16" customFormat="1" x14ac:dyDescent="0.25">
      <c r="A11" s="13" t="s">
        <v>77</v>
      </c>
      <c r="B11" s="6">
        <v>42254</v>
      </c>
      <c r="C11" s="6">
        <v>42254</v>
      </c>
      <c r="D11" s="11"/>
      <c r="E11" s="11">
        <f t="shared" si="0"/>
        <v>8</v>
      </c>
      <c r="F11" s="17" t="s">
        <v>5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>
        <v>4</v>
      </c>
      <c r="AP11" s="14">
        <v>4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5"/>
      <c r="BH11" s="15"/>
    </row>
    <row r="12" spans="1:60" x14ac:dyDescent="0.25">
      <c r="A12" s="13" t="str">
        <f>IF(F12="","",LEFT(#REF!,20))</f>
        <v/>
      </c>
      <c r="B12" s="6"/>
      <c r="C12" s="6"/>
      <c r="D12" s="17"/>
      <c r="E12" s="11">
        <f t="shared" si="0"/>
        <v>0</v>
      </c>
      <c r="F12" s="17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5"/>
      <c r="BH12" s="15"/>
    </row>
    <row r="13" spans="1:60" x14ac:dyDescent="0.25">
      <c r="A13" s="1" t="s">
        <v>17</v>
      </c>
      <c r="B13" s="6">
        <v>42156</v>
      </c>
      <c r="C13" s="6">
        <v>42186</v>
      </c>
      <c r="D13" s="17"/>
      <c r="E13" s="11">
        <f t="shared" si="0"/>
        <v>4</v>
      </c>
      <c r="F13" s="11" t="s">
        <v>18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>
        <v>4</v>
      </c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5"/>
      <c r="BH13" s="15"/>
    </row>
    <row r="14" spans="1:60" s="16" customFormat="1" x14ac:dyDescent="0.25">
      <c r="A14" s="13" t="str">
        <f>IF(F14="","",LEFT(A13,43))</f>
        <v>14026 Polartrans Transportsentral-KS gjenst</v>
      </c>
      <c r="B14" s="6"/>
      <c r="C14" s="6"/>
      <c r="D14" s="17" t="s">
        <v>16</v>
      </c>
      <c r="E14" s="11">
        <f t="shared" si="0"/>
        <v>0</v>
      </c>
      <c r="F14" s="17" t="s">
        <v>15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15"/>
    </row>
    <row r="15" spans="1:60" x14ac:dyDescent="0.25">
      <c r="A15" s="13"/>
      <c r="B15" s="6"/>
      <c r="C15" s="6"/>
      <c r="D15" s="17"/>
      <c r="E15" s="11"/>
      <c r="F15" s="17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15"/>
    </row>
    <row r="16" spans="1:60" x14ac:dyDescent="0.25">
      <c r="A16" s="1" t="s">
        <v>19</v>
      </c>
      <c r="B16" s="6">
        <v>41933</v>
      </c>
      <c r="C16" s="6">
        <v>42273</v>
      </c>
      <c r="D16" s="11" t="s">
        <v>4</v>
      </c>
      <c r="E16" s="11">
        <f>SUM($G16:$BZ16)</f>
        <v>62</v>
      </c>
      <c r="F16" s="11" t="s">
        <v>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>
        <v>20</v>
      </c>
      <c r="AH16" s="14"/>
      <c r="AI16" s="14"/>
      <c r="AJ16" s="14"/>
      <c r="AK16" s="14"/>
      <c r="AL16" s="14">
        <v>4</v>
      </c>
      <c r="AM16" s="14">
        <v>4</v>
      </c>
      <c r="AN16" s="14">
        <v>4</v>
      </c>
      <c r="AO16" s="14">
        <v>5</v>
      </c>
      <c r="AP16" s="14">
        <v>5</v>
      </c>
      <c r="AQ16" s="14">
        <v>10</v>
      </c>
      <c r="AR16" s="14">
        <v>10</v>
      </c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15"/>
    </row>
    <row r="17" spans="1:60" x14ac:dyDescent="0.25">
      <c r="A17" s="13" t="str">
        <f>IF(F17="","",LEFT(A16,43))</f>
        <v>14104 Polartrans - Byggeledelse</v>
      </c>
      <c r="B17" s="6">
        <v>41933</v>
      </c>
      <c r="C17" s="6">
        <v>42259</v>
      </c>
      <c r="D17" s="11"/>
      <c r="E17" s="11"/>
      <c r="F17" s="11" t="s">
        <v>76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>
        <v>10</v>
      </c>
      <c r="AP17" s="14">
        <v>10</v>
      </c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15"/>
    </row>
    <row r="18" spans="1:60" s="16" customFormat="1" x14ac:dyDescent="0.25">
      <c r="A18" s="13" t="str">
        <f>IF(F18="","",LEFT(A16,20))</f>
        <v/>
      </c>
      <c r="B18" s="6"/>
      <c r="C18" s="6"/>
      <c r="D18" s="17"/>
      <c r="E18" s="11">
        <f t="shared" ref="E18:E42" si="1">SUM($G18:$BZ18)</f>
        <v>0</v>
      </c>
      <c r="F18" s="1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15"/>
    </row>
    <row r="19" spans="1:60" x14ac:dyDescent="0.25">
      <c r="A19" s="1" t="s">
        <v>21</v>
      </c>
      <c r="B19" s="6">
        <v>41764</v>
      </c>
      <c r="C19" s="6">
        <v>42217</v>
      </c>
      <c r="D19" s="11" t="s">
        <v>22</v>
      </c>
      <c r="E19" s="11">
        <f t="shared" si="1"/>
        <v>40</v>
      </c>
      <c r="F19" s="11" t="s">
        <v>23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>
        <v>4</v>
      </c>
      <c r="AG19" s="14">
        <v>4</v>
      </c>
      <c r="AH19" s="14">
        <v>4</v>
      </c>
      <c r="AI19" s="14"/>
      <c r="AJ19" s="14"/>
      <c r="AK19" s="14"/>
      <c r="AL19" s="14"/>
      <c r="AM19" s="14"/>
      <c r="AN19" s="14"/>
      <c r="AO19" s="14"/>
      <c r="AP19" s="14"/>
      <c r="AQ19" s="14">
        <v>4</v>
      </c>
      <c r="AR19" s="14">
        <v>4</v>
      </c>
      <c r="AS19" s="14">
        <v>4</v>
      </c>
      <c r="AT19" s="14">
        <v>4</v>
      </c>
      <c r="AU19" s="14">
        <v>4</v>
      </c>
      <c r="AV19" s="14">
        <v>4</v>
      </c>
      <c r="AW19" s="14">
        <v>4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15"/>
    </row>
    <row r="20" spans="1:60" s="16" customFormat="1" x14ac:dyDescent="0.25">
      <c r="A20" s="13" t="str">
        <f t="shared" ref="A20:A25" si="2">IF(F20="","",LEFT(A19,43))</f>
        <v>14041 - Mo Eiendomsselskap- terminalbygg</v>
      </c>
      <c r="B20" s="6">
        <f t="shared" ref="B20:C22" si="3">B19</f>
        <v>41764</v>
      </c>
      <c r="C20" s="6">
        <f t="shared" si="3"/>
        <v>42217</v>
      </c>
      <c r="D20" s="17" t="s">
        <v>24</v>
      </c>
      <c r="E20" s="11">
        <f t="shared" si="1"/>
        <v>0</v>
      </c>
      <c r="F20" s="17" t="s">
        <v>12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15"/>
    </row>
    <row r="21" spans="1:60" s="16" customFormat="1" x14ac:dyDescent="0.25">
      <c r="A21" s="13" t="str">
        <f t="shared" si="2"/>
        <v>14041 - Mo Eiendomsselskap- terminalbygg</v>
      </c>
      <c r="B21" s="6">
        <f t="shared" si="3"/>
        <v>41764</v>
      </c>
      <c r="C21" s="6">
        <f t="shared" si="3"/>
        <v>42217</v>
      </c>
      <c r="D21" s="17" t="s">
        <v>16</v>
      </c>
      <c r="E21" s="11">
        <f t="shared" si="1"/>
        <v>55</v>
      </c>
      <c r="F21" s="17" t="s">
        <v>25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>
        <v>15</v>
      </c>
      <c r="AH21" s="14"/>
      <c r="AI21" s="14"/>
      <c r="AJ21" s="14"/>
      <c r="AK21" s="14"/>
      <c r="AL21" s="14"/>
      <c r="AM21" s="14"/>
      <c r="AN21" s="14"/>
      <c r="AO21" s="14">
        <v>10</v>
      </c>
      <c r="AP21" s="14">
        <v>10</v>
      </c>
      <c r="AQ21" s="14">
        <v>10</v>
      </c>
      <c r="AR21" s="14">
        <v>10</v>
      </c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15"/>
    </row>
    <row r="22" spans="1:60" s="16" customFormat="1" x14ac:dyDescent="0.25">
      <c r="A22" s="13" t="str">
        <f t="shared" si="2"/>
        <v>14041 - Mo Eiendomsselskap- terminalbygg</v>
      </c>
      <c r="B22" s="6">
        <f t="shared" si="3"/>
        <v>41764</v>
      </c>
      <c r="C22" s="6">
        <f t="shared" si="3"/>
        <v>42217</v>
      </c>
      <c r="D22" s="17" t="s">
        <v>16</v>
      </c>
      <c r="E22" s="11">
        <f t="shared" si="1"/>
        <v>28</v>
      </c>
      <c r="F22" s="17" t="s">
        <v>15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>
        <v>4</v>
      </c>
      <c r="AG22" s="14">
        <v>4</v>
      </c>
      <c r="AH22" s="14"/>
      <c r="AI22" s="14"/>
      <c r="AJ22" s="14"/>
      <c r="AK22" s="14"/>
      <c r="AL22" s="14"/>
      <c r="AM22" s="14"/>
      <c r="AN22" s="14"/>
      <c r="AO22" s="14">
        <v>20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15"/>
    </row>
    <row r="23" spans="1:60" x14ac:dyDescent="0.25">
      <c r="A23" s="13" t="str">
        <f t="shared" si="2"/>
        <v>14041 - Mo Eiendomsselskap- terminalbygg</v>
      </c>
      <c r="B23" s="6">
        <f>B22</f>
        <v>41764</v>
      </c>
      <c r="C23" s="6">
        <v>42461</v>
      </c>
      <c r="D23" s="11" t="s">
        <v>26</v>
      </c>
      <c r="E23" s="11">
        <f t="shared" si="1"/>
        <v>312</v>
      </c>
      <c r="F23" s="11" t="s">
        <v>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>
        <v>12</v>
      </c>
      <c r="AG23" s="14">
        <v>12</v>
      </c>
      <c r="AH23" s="14"/>
      <c r="AI23" s="14"/>
      <c r="AJ23" s="14"/>
      <c r="AK23" s="14">
        <v>12</v>
      </c>
      <c r="AL23" s="14">
        <v>12</v>
      </c>
      <c r="AM23" s="14">
        <v>12</v>
      </c>
      <c r="AN23" s="14">
        <v>12</v>
      </c>
      <c r="AO23" s="14">
        <v>12</v>
      </c>
      <c r="AP23" s="14">
        <v>12</v>
      </c>
      <c r="AQ23" s="14">
        <v>12</v>
      </c>
      <c r="AR23" s="14">
        <v>12</v>
      </c>
      <c r="AS23" s="14">
        <v>12</v>
      </c>
      <c r="AT23" s="14">
        <v>12</v>
      </c>
      <c r="AU23" s="14">
        <v>12</v>
      </c>
      <c r="AV23" s="14">
        <v>12</v>
      </c>
      <c r="AW23" s="14">
        <v>12</v>
      </c>
      <c r="AX23" s="14">
        <v>12</v>
      </c>
      <c r="AY23" s="14">
        <v>12</v>
      </c>
      <c r="AZ23" s="14">
        <v>12</v>
      </c>
      <c r="BA23" s="14">
        <v>12</v>
      </c>
      <c r="BB23" s="14">
        <v>12</v>
      </c>
      <c r="BC23" s="14">
        <v>12</v>
      </c>
      <c r="BD23" s="14">
        <v>12</v>
      </c>
      <c r="BE23" s="14">
        <v>12</v>
      </c>
      <c r="BF23" s="14">
        <v>12</v>
      </c>
      <c r="BG23" s="14">
        <v>12</v>
      </c>
      <c r="BH23" s="14">
        <v>12</v>
      </c>
    </row>
    <row r="24" spans="1:60" s="16" customFormat="1" x14ac:dyDescent="0.25">
      <c r="A24" s="13" t="str">
        <f t="shared" si="2"/>
        <v>14041 - Mo Eiendomsselskap- terminalbygg</v>
      </c>
      <c r="B24" s="6">
        <f>B23</f>
        <v>41764</v>
      </c>
      <c r="C24" s="6">
        <f>C23</f>
        <v>42461</v>
      </c>
      <c r="D24" s="17" t="s">
        <v>4</v>
      </c>
      <c r="E24" s="11">
        <f t="shared" si="1"/>
        <v>310</v>
      </c>
      <c r="F24" s="17" t="s">
        <v>5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8"/>
      <c r="AL24" s="18">
        <v>10</v>
      </c>
      <c r="AM24" s="18">
        <v>10</v>
      </c>
      <c r="AN24" s="18">
        <v>10</v>
      </c>
      <c r="AO24" s="18">
        <v>15</v>
      </c>
      <c r="AP24" s="18">
        <v>15</v>
      </c>
      <c r="AQ24" s="18">
        <v>15</v>
      </c>
      <c r="AR24" s="18">
        <v>15</v>
      </c>
      <c r="AS24" s="18">
        <v>15</v>
      </c>
      <c r="AT24" s="18">
        <v>15</v>
      </c>
      <c r="AU24" s="18">
        <v>15</v>
      </c>
      <c r="AV24" s="18">
        <v>15</v>
      </c>
      <c r="AW24" s="14">
        <v>15</v>
      </c>
      <c r="AX24" s="14">
        <v>15</v>
      </c>
      <c r="AY24" s="14">
        <v>15</v>
      </c>
      <c r="AZ24" s="14">
        <v>15</v>
      </c>
      <c r="BA24" s="14">
        <v>15</v>
      </c>
      <c r="BB24" s="14">
        <v>15</v>
      </c>
      <c r="BC24" s="14">
        <v>15</v>
      </c>
      <c r="BD24" s="14">
        <v>15</v>
      </c>
      <c r="BE24" s="14">
        <v>10</v>
      </c>
      <c r="BF24" s="14">
        <v>10</v>
      </c>
      <c r="BG24" s="14">
        <v>10</v>
      </c>
      <c r="BH24" s="14">
        <v>10</v>
      </c>
    </row>
    <row r="25" spans="1:60" x14ac:dyDescent="0.25">
      <c r="A25" s="13" t="str">
        <f t="shared" si="2"/>
        <v>14041 - Mo Eiendomsselskap- terminalbygg</v>
      </c>
      <c r="B25" s="6">
        <f>B24</f>
        <v>41764</v>
      </c>
      <c r="C25" s="6">
        <f>C24</f>
        <v>42461</v>
      </c>
      <c r="D25" s="17" t="s">
        <v>16</v>
      </c>
      <c r="E25" s="11">
        <f t="shared" si="1"/>
        <v>158</v>
      </c>
      <c r="F25" s="17" t="s">
        <v>76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>
        <v>4</v>
      </c>
      <c r="AG25" s="14">
        <v>14</v>
      </c>
      <c r="AH25" s="14"/>
      <c r="AI25" s="14"/>
      <c r="AJ25" s="14"/>
      <c r="AK25" s="18"/>
      <c r="AL25" s="18"/>
      <c r="AM25" s="18"/>
      <c r="AN25" s="18"/>
      <c r="AO25" s="18">
        <v>10</v>
      </c>
      <c r="AP25" s="18">
        <v>10</v>
      </c>
      <c r="AQ25" s="18">
        <v>10</v>
      </c>
      <c r="AR25" s="18">
        <v>10</v>
      </c>
      <c r="AS25" s="18">
        <v>10</v>
      </c>
      <c r="AT25" s="18">
        <v>10</v>
      </c>
      <c r="AU25" s="18">
        <v>10</v>
      </c>
      <c r="AV25" s="18">
        <v>10</v>
      </c>
      <c r="AW25" s="14">
        <v>10</v>
      </c>
      <c r="AX25" s="14">
        <v>10</v>
      </c>
      <c r="AY25" s="14">
        <v>10</v>
      </c>
      <c r="AZ25" s="14">
        <v>10</v>
      </c>
      <c r="BA25" s="14">
        <v>10</v>
      </c>
      <c r="BB25" s="14">
        <v>10</v>
      </c>
      <c r="BC25" s="14"/>
      <c r="BD25" s="14"/>
      <c r="BE25" s="14"/>
      <c r="BF25" s="14"/>
      <c r="BG25" s="14"/>
      <c r="BH25" s="14"/>
    </row>
    <row r="26" spans="1:60" x14ac:dyDescent="0.25">
      <c r="A26" s="13" t="str">
        <f t="shared" ref="A26" si="4">IF(F26="","",LEFT(A25,43))</f>
        <v>14041 - Mo Eiendomsselskap- terminalbygg</v>
      </c>
      <c r="B26" s="6">
        <v>42193</v>
      </c>
      <c r="C26" s="6">
        <v>42200</v>
      </c>
      <c r="D26" s="17" t="s">
        <v>16</v>
      </c>
      <c r="E26" s="11">
        <f t="shared" si="1"/>
        <v>0</v>
      </c>
      <c r="F26" s="17" t="s">
        <v>41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x14ac:dyDescent="0.25">
      <c r="A27" s="13" t="str">
        <f>IF(F27="","",LEFT(A24,20))</f>
        <v/>
      </c>
      <c r="B27" s="6"/>
      <c r="C27" s="6"/>
      <c r="D27" s="17"/>
      <c r="E27" s="11">
        <f t="shared" si="1"/>
        <v>0</v>
      </c>
      <c r="F27" s="17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15"/>
    </row>
    <row r="28" spans="1:60" x14ac:dyDescent="0.25">
      <c r="A28" s="1" t="s">
        <v>28</v>
      </c>
      <c r="B28" s="6">
        <v>41944</v>
      </c>
      <c r="C28" s="6">
        <v>42366</v>
      </c>
      <c r="D28" s="11" t="s">
        <v>29</v>
      </c>
      <c r="E28" s="11">
        <f t="shared" si="1"/>
        <v>434</v>
      </c>
      <c r="F28" s="11" t="s">
        <v>23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>
        <v>34</v>
      </c>
      <c r="AG28" s="14">
        <v>34</v>
      </c>
      <c r="AH28" s="14">
        <v>34</v>
      </c>
      <c r="AI28" s="14"/>
      <c r="AJ28" s="14"/>
      <c r="AK28" s="14">
        <v>0</v>
      </c>
      <c r="AL28" s="14">
        <v>30</v>
      </c>
      <c r="AM28" s="14">
        <v>30</v>
      </c>
      <c r="AN28" s="14">
        <v>30</v>
      </c>
      <c r="AO28" s="14">
        <v>0</v>
      </c>
      <c r="AP28" s="14">
        <v>0</v>
      </c>
      <c r="AQ28" s="14">
        <v>30</v>
      </c>
      <c r="AR28" s="14">
        <v>30</v>
      </c>
      <c r="AS28" s="14">
        <v>30</v>
      </c>
      <c r="AT28" s="14">
        <v>30</v>
      </c>
      <c r="AU28" s="14">
        <v>30</v>
      </c>
      <c r="AV28" s="14">
        <v>30</v>
      </c>
      <c r="AW28" s="14">
        <v>30</v>
      </c>
      <c r="AX28" s="14">
        <v>8</v>
      </c>
      <c r="AY28" s="14">
        <v>8</v>
      </c>
      <c r="AZ28" s="14">
        <v>8</v>
      </c>
      <c r="BA28" s="14">
        <v>8</v>
      </c>
      <c r="BB28" s="14"/>
      <c r="BC28" s="14"/>
      <c r="BD28" s="14"/>
      <c r="BE28" s="14"/>
      <c r="BF28" s="14"/>
      <c r="BG28" s="15"/>
      <c r="BH28" s="15"/>
    </row>
    <row r="29" spans="1:60" s="16" customFormat="1" x14ac:dyDescent="0.25">
      <c r="A29" s="13" t="str">
        <f>IF(F29="","",LEFT(A28,43))</f>
        <v>14077 HB - betongelementer  Terminalbygg (1</v>
      </c>
      <c r="B29" s="6">
        <v>42016</v>
      </c>
      <c r="C29" s="6">
        <v>42195</v>
      </c>
      <c r="D29" s="17" t="s">
        <v>29</v>
      </c>
      <c r="E29" s="11">
        <f t="shared" si="1"/>
        <v>0</v>
      </c>
      <c r="F29" s="17" t="s">
        <v>25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15"/>
    </row>
    <row r="30" spans="1:60" x14ac:dyDescent="0.25">
      <c r="A30" s="13" t="str">
        <f>IF(F30="","",LEFT(A29,43))</f>
        <v>14077 HB - betongelementer  Terminalbygg (1</v>
      </c>
      <c r="B30" s="6">
        <v>42036</v>
      </c>
      <c r="C30" s="6" t="s">
        <v>30</v>
      </c>
      <c r="D30" s="11" t="s">
        <v>29</v>
      </c>
      <c r="E30" s="11">
        <f t="shared" si="1"/>
        <v>50</v>
      </c>
      <c r="F30" s="11" t="s">
        <v>15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>
        <v>2</v>
      </c>
      <c r="AG30" s="14">
        <v>2</v>
      </c>
      <c r="AH30" s="14"/>
      <c r="AI30" s="14"/>
      <c r="AJ30" s="14"/>
      <c r="AK30" s="14"/>
      <c r="AL30" s="14"/>
      <c r="AM30" s="14"/>
      <c r="AN30" s="14"/>
      <c r="AO30" s="14">
        <v>6</v>
      </c>
      <c r="AP30" s="14">
        <v>4</v>
      </c>
      <c r="AQ30" s="14">
        <v>4</v>
      </c>
      <c r="AR30" s="14">
        <v>4</v>
      </c>
      <c r="AS30" s="14">
        <v>4</v>
      </c>
      <c r="AT30" s="14">
        <v>4</v>
      </c>
      <c r="AU30" s="14">
        <v>4</v>
      </c>
      <c r="AV30" s="14">
        <v>4</v>
      </c>
      <c r="AW30" s="14">
        <v>4</v>
      </c>
      <c r="AX30" s="14">
        <v>4</v>
      </c>
      <c r="AY30" s="14">
        <v>4</v>
      </c>
      <c r="AZ30" s="14"/>
      <c r="BA30" s="14"/>
      <c r="BB30" s="14"/>
      <c r="BC30" s="14"/>
      <c r="BD30" s="14"/>
      <c r="BE30" s="14"/>
      <c r="BF30" s="14"/>
      <c r="BG30" s="15"/>
      <c r="BH30" s="15"/>
    </row>
    <row r="31" spans="1:60" x14ac:dyDescent="0.25">
      <c r="A31" s="13" t="str">
        <f>IF(F31="","",LEFT(A30,43))</f>
        <v>14077 HB - betongelementer  Terminalbygg (1</v>
      </c>
      <c r="B31" s="6">
        <v>42036</v>
      </c>
      <c r="C31" s="6" t="s">
        <v>30</v>
      </c>
      <c r="D31" s="11" t="s">
        <v>29</v>
      </c>
      <c r="E31" s="11">
        <f t="shared" si="1"/>
        <v>24</v>
      </c>
      <c r="F31" s="11" t="s">
        <v>27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>
        <v>0</v>
      </c>
      <c r="AG31" s="14">
        <v>0</v>
      </c>
      <c r="AH31" s="14">
        <v>8</v>
      </c>
      <c r="AI31" s="14">
        <v>8</v>
      </c>
      <c r="AJ31" s="14">
        <v>8</v>
      </c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15"/>
    </row>
    <row r="32" spans="1:60" s="16" customFormat="1" x14ac:dyDescent="0.25">
      <c r="A32" s="13" t="str">
        <f>IF(F32="","",LEFT(A30,20))</f>
        <v/>
      </c>
      <c r="B32" s="6"/>
      <c r="C32" s="6"/>
      <c r="D32" s="17"/>
      <c r="E32" s="11">
        <f t="shared" si="1"/>
        <v>0</v>
      </c>
      <c r="F32" s="17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5"/>
      <c r="BH32" s="15"/>
    </row>
    <row r="33" spans="1:60" x14ac:dyDescent="0.25">
      <c r="A33" s="1" t="s">
        <v>31</v>
      </c>
      <c r="B33" s="6"/>
      <c r="C33" s="6"/>
      <c r="D33" s="11"/>
      <c r="E33" s="11">
        <f t="shared" si="1"/>
        <v>15</v>
      </c>
      <c r="F33" s="11" t="s">
        <v>5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>
        <v>15</v>
      </c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5"/>
      <c r="BH33" s="15"/>
    </row>
    <row r="34" spans="1:60" s="16" customFormat="1" x14ac:dyDescent="0.25">
      <c r="A34" s="19"/>
      <c r="B34" s="6"/>
      <c r="C34" s="6"/>
      <c r="D34" s="17"/>
      <c r="E34" s="11">
        <f t="shared" si="1"/>
        <v>0</v>
      </c>
      <c r="F34" s="1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5"/>
      <c r="BH34" s="15"/>
    </row>
    <row r="35" spans="1:60" x14ac:dyDescent="0.25">
      <c r="A35" s="1" t="s">
        <v>32</v>
      </c>
      <c r="B35" s="6">
        <v>41805</v>
      </c>
      <c r="C35" s="6">
        <v>42170</v>
      </c>
      <c r="D35" s="11"/>
      <c r="E35" s="11">
        <f t="shared" si="1"/>
        <v>0</v>
      </c>
      <c r="F35" s="11" t="s">
        <v>25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5"/>
      <c r="BH35" s="15"/>
    </row>
    <row r="36" spans="1:60" s="16" customFormat="1" x14ac:dyDescent="0.25">
      <c r="A36" s="1" t="s">
        <v>33</v>
      </c>
      <c r="B36" s="6">
        <v>42005</v>
      </c>
      <c r="C36" s="6">
        <v>42195</v>
      </c>
      <c r="D36" s="17"/>
      <c r="E36" s="11">
        <f t="shared" si="1"/>
        <v>0</v>
      </c>
      <c r="F36" s="17" t="s">
        <v>25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5"/>
      <c r="BH36" s="15"/>
    </row>
    <row r="37" spans="1:60" x14ac:dyDescent="0.25">
      <c r="A37" s="1" t="s">
        <v>34</v>
      </c>
      <c r="B37" s="6">
        <v>41672</v>
      </c>
      <c r="C37" s="6">
        <v>42267</v>
      </c>
      <c r="D37" s="11"/>
      <c r="E37" s="11">
        <f t="shared" si="1"/>
        <v>26</v>
      </c>
      <c r="F37" s="11" t="s">
        <v>25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>
        <v>8</v>
      </c>
      <c r="AL37" s="14"/>
      <c r="AM37" s="14">
        <v>8</v>
      </c>
      <c r="AN37" s="14"/>
      <c r="AO37" s="14"/>
      <c r="AP37" s="14">
        <v>10</v>
      </c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5"/>
      <c r="BH37" s="15"/>
    </row>
    <row r="38" spans="1:60" x14ac:dyDescent="0.25">
      <c r="A38" s="1" t="s">
        <v>35</v>
      </c>
      <c r="B38" s="6">
        <v>42117</v>
      </c>
      <c r="C38" s="6">
        <v>42322</v>
      </c>
      <c r="D38" s="11"/>
      <c r="E38" s="11">
        <f t="shared" si="1"/>
        <v>105</v>
      </c>
      <c r="F38" s="11" t="s">
        <v>25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v>30</v>
      </c>
      <c r="AG38" s="14">
        <v>5</v>
      </c>
      <c r="AH38" s="14"/>
      <c r="AI38" s="14"/>
      <c r="AJ38" s="14">
        <v>20</v>
      </c>
      <c r="AK38" s="14">
        <v>10</v>
      </c>
      <c r="AL38" s="14"/>
      <c r="AM38" s="14">
        <v>10</v>
      </c>
      <c r="AN38" s="14">
        <v>10</v>
      </c>
      <c r="AO38" s="14">
        <v>10</v>
      </c>
      <c r="AP38" s="14">
        <v>5</v>
      </c>
      <c r="AQ38" s="14">
        <v>5</v>
      </c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5"/>
      <c r="BH38" s="15"/>
    </row>
    <row r="39" spans="1:60" x14ac:dyDescent="0.25">
      <c r="A39" s="1" t="s">
        <v>79</v>
      </c>
      <c r="B39" s="6">
        <v>42254</v>
      </c>
      <c r="C39" s="6">
        <v>42345</v>
      </c>
      <c r="D39" s="11"/>
      <c r="E39" s="11">
        <f t="shared" si="1"/>
        <v>120</v>
      </c>
      <c r="F39" s="11" t="s">
        <v>25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>
        <v>10</v>
      </c>
      <c r="AR39" s="14">
        <v>10</v>
      </c>
      <c r="AS39" s="14">
        <v>20</v>
      </c>
      <c r="AT39" s="14">
        <v>20</v>
      </c>
      <c r="AU39" s="14">
        <v>20</v>
      </c>
      <c r="AV39" s="14">
        <v>20</v>
      </c>
      <c r="AW39" s="14">
        <v>20</v>
      </c>
      <c r="AX39" s="14"/>
      <c r="AY39" s="14"/>
      <c r="AZ39" s="14"/>
      <c r="BA39" s="14"/>
      <c r="BB39" s="14"/>
      <c r="BC39" s="14"/>
      <c r="BD39" s="14"/>
      <c r="BE39" s="14"/>
      <c r="BF39" s="14"/>
      <c r="BG39" s="15"/>
      <c r="BH39" s="15"/>
    </row>
    <row r="40" spans="1:60" s="16" customFormat="1" x14ac:dyDescent="0.25">
      <c r="A40" s="19"/>
      <c r="B40" s="6"/>
      <c r="C40" s="6"/>
      <c r="D40" s="17"/>
      <c r="E40" s="11">
        <f t="shared" si="1"/>
        <v>0</v>
      </c>
      <c r="F40" s="17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5"/>
      <c r="BH40" s="15"/>
    </row>
    <row r="41" spans="1:60" x14ac:dyDescent="0.25">
      <c r="A41" s="1" t="s">
        <v>37</v>
      </c>
      <c r="B41" s="6">
        <v>41974</v>
      </c>
      <c r="C41" s="6">
        <v>42186</v>
      </c>
      <c r="D41" s="11" t="s">
        <v>16</v>
      </c>
      <c r="E41" s="11">
        <f t="shared" si="1"/>
        <v>8</v>
      </c>
      <c r="F41" s="11" t="s">
        <v>18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>
        <v>8</v>
      </c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5"/>
      <c r="BH41" s="15"/>
    </row>
    <row r="42" spans="1:60" x14ac:dyDescent="0.25">
      <c r="A42" s="13" t="str">
        <f>IF(F42="","",LEFT(A41,43))</f>
        <v>14106 Momek - Subsea  RIB/Ribr</v>
      </c>
      <c r="B42" s="6">
        <v>41974</v>
      </c>
      <c r="C42" s="6">
        <v>42186</v>
      </c>
      <c r="D42" s="11" t="s">
        <v>36</v>
      </c>
      <c r="E42" s="11">
        <f t="shared" si="1"/>
        <v>2</v>
      </c>
      <c r="F42" s="11" t="s">
        <v>7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>
        <v>2</v>
      </c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5"/>
      <c r="BH42" s="15"/>
    </row>
    <row r="43" spans="1:60" x14ac:dyDescent="0.25">
      <c r="A43" s="13" t="str">
        <f>IF(F43="","",LEFT(A42,43))</f>
        <v>14106 Momek - Subsea  RIB/Ribr</v>
      </c>
      <c r="B43" s="6">
        <v>41974</v>
      </c>
      <c r="C43" s="6">
        <v>42186</v>
      </c>
      <c r="D43" s="11" t="s">
        <v>16</v>
      </c>
      <c r="E43" s="11"/>
      <c r="F43" s="11" t="s">
        <v>12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>
        <v>4</v>
      </c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5"/>
      <c r="BH43" s="15"/>
    </row>
    <row r="44" spans="1:60" x14ac:dyDescent="0.25">
      <c r="A44" s="13" t="str">
        <f>IF(F44="","",LEFT(A43,43))</f>
        <v>14106 Momek - Subsea  RIB/Ribr</v>
      </c>
      <c r="B44" s="6">
        <v>42193</v>
      </c>
      <c r="C44" s="6">
        <v>42202</v>
      </c>
      <c r="D44" s="11" t="s">
        <v>16</v>
      </c>
      <c r="E44" s="11"/>
      <c r="F44" s="11" t="s">
        <v>41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5"/>
      <c r="BH44" s="15"/>
    </row>
    <row r="45" spans="1:60" s="16" customFormat="1" x14ac:dyDescent="0.25">
      <c r="A45" s="19"/>
      <c r="B45" s="6"/>
      <c r="C45" s="6"/>
      <c r="D45" s="17"/>
      <c r="E45" s="11">
        <f t="shared" ref="E45:E48" si="5">SUM($G45:$BZ45)</f>
        <v>0</v>
      </c>
      <c r="F45" s="17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5"/>
      <c r="BH45" s="15"/>
    </row>
    <row r="46" spans="1:60" x14ac:dyDescent="0.25">
      <c r="A46" s="1" t="s">
        <v>38</v>
      </c>
      <c r="B46" s="6"/>
      <c r="C46" s="6"/>
      <c r="D46" s="11"/>
      <c r="E46" s="11">
        <f t="shared" si="5"/>
        <v>0</v>
      </c>
      <c r="F46" s="11" t="s">
        <v>23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5"/>
      <c r="BH46" s="15"/>
    </row>
    <row r="47" spans="1:60" s="16" customFormat="1" x14ac:dyDescent="0.25">
      <c r="A47" s="19"/>
      <c r="B47" s="6"/>
      <c r="C47" s="6"/>
      <c r="D47" s="17"/>
      <c r="E47" s="11">
        <f t="shared" si="5"/>
        <v>0</v>
      </c>
      <c r="F47" s="17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5"/>
      <c r="BH47" s="15"/>
    </row>
    <row r="48" spans="1:60" x14ac:dyDescent="0.25">
      <c r="A48" s="1" t="s">
        <v>39</v>
      </c>
      <c r="B48" s="6">
        <v>42005</v>
      </c>
      <c r="C48" s="6">
        <v>42552</v>
      </c>
      <c r="D48" s="11" t="s">
        <v>15</v>
      </c>
      <c r="E48" s="11">
        <f t="shared" si="5"/>
        <v>16</v>
      </c>
      <c r="F48" s="11" t="s">
        <v>7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>
        <v>16</v>
      </c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5"/>
      <c r="BH48" s="15"/>
    </row>
    <row r="49" spans="1:60" x14ac:dyDescent="0.25">
      <c r="A49" s="13" t="str">
        <f t="shared" ref="A49:A50" si="6">IF(F49="","",LEFT(A48,43))</f>
        <v>15001 Lyngheimåsen terasse- PL/RIB/BL</v>
      </c>
      <c r="B49" s="6">
        <v>42005</v>
      </c>
      <c r="C49" s="6">
        <v>42369</v>
      </c>
      <c r="D49" s="17" t="s">
        <v>6</v>
      </c>
      <c r="E49" s="11">
        <f t="shared" ref="E49:E76" si="7">SUM($G49:$BZ49)</f>
        <v>0</v>
      </c>
      <c r="F49" s="11" t="s">
        <v>7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5"/>
      <c r="BH49" s="15"/>
    </row>
    <row r="50" spans="1:60" x14ac:dyDescent="0.25">
      <c r="A50" s="13" t="str">
        <f t="shared" si="6"/>
        <v>15001 Lyngheimåsen terasse- PL/RIB/BL</v>
      </c>
      <c r="B50" s="6">
        <v>42005</v>
      </c>
      <c r="C50" s="6">
        <v>42552</v>
      </c>
      <c r="D50" s="17" t="s">
        <v>4</v>
      </c>
      <c r="E50" s="11">
        <f t="shared" si="7"/>
        <v>416</v>
      </c>
      <c r="F50" s="11" t="s">
        <v>7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>
        <v>8</v>
      </c>
      <c r="AG50" s="14">
        <v>8</v>
      </c>
      <c r="AH50" s="14"/>
      <c r="AI50" s="14"/>
      <c r="AJ50" s="14"/>
      <c r="AK50" s="14"/>
      <c r="AL50" s="14"/>
      <c r="AM50" s="14"/>
      <c r="AN50" s="14"/>
      <c r="AO50" s="14">
        <v>25</v>
      </c>
      <c r="AP50" s="14">
        <v>25</v>
      </c>
      <c r="AQ50" s="14">
        <v>25</v>
      </c>
      <c r="AR50" s="14">
        <v>25</v>
      </c>
      <c r="AS50" s="14">
        <v>25</v>
      </c>
      <c r="AT50" s="14">
        <v>25</v>
      </c>
      <c r="AU50" s="14">
        <v>25</v>
      </c>
      <c r="AV50" s="14">
        <v>25</v>
      </c>
      <c r="AW50" s="14">
        <v>25</v>
      </c>
      <c r="AX50" s="14">
        <v>25</v>
      </c>
      <c r="AY50" s="14">
        <v>25</v>
      </c>
      <c r="AZ50" s="14">
        <v>25</v>
      </c>
      <c r="BA50" s="14">
        <v>25</v>
      </c>
      <c r="BB50" s="14">
        <v>25</v>
      </c>
      <c r="BC50" s="14">
        <v>25</v>
      </c>
      <c r="BD50" s="14">
        <v>25</v>
      </c>
      <c r="BE50" s="14"/>
      <c r="BF50" s="14"/>
      <c r="BG50" s="15"/>
      <c r="BH50" s="15"/>
    </row>
    <row r="51" spans="1:60" x14ac:dyDescent="0.25">
      <c r="A51" s="1" t="s">
        <v>40</v>
      </c>
      <c r="B51" s="6">
        <v>42191</v>
      </c>
      <c r="C51" s="6">
        <v>42343</v>
      </c>
      <c r="D51" s="17" t="s">
        <v>16</v>
      </c>
      <c r="E51" s="11">
        <f t="shared" si="7"/>
        <v>130</v>
      </c>
      <c r="F51" s="11" t="s">
        <v>25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>
        <v>10</v>
      </c>
      <c r="AH51" s="14"/>
      <c r="AI51" s="14"/>
      <c r="AJ51" s="14"/>
      <c r="AK51" s="14"/>
      <c r="AL51" s="14"/>
      <c r="AM51" s="14"/>
      <c r="AN51" s="14"/>
      <c r="AO51" s="14">
        <v>15</v>
      </c>
      <c r="AP51" s="14">
        <v>15</v>
      </c>
      <c r="AQ51" s="14">
        <v>20</v>
      </c>
      <c r="AR51" s="14">
        <v>20</v>
      </c>
      <c r="AS51" s="14">
        <v>10</v>
      </c>
      <c r="AT51" s="14">
        <v>10</v>
      </c>
      <c r="AU51" s="14">
        <v>10</v>
      </c>
      <c r="AV51" s="14">
        <v>10</v>
      </c>
      <c r="AW51" s="14">
        <v>10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5"/>
      <c r="BH51" s="15"/>
    </row>
    <row r="52" spans="1:60" x14ac:dyDescent="0.25">
      <c r="A52" s="13" t="str">
        <f>IF(F52="","",LEFT(A51,43))</f>
        <v>15046 - MBA, Lyngheimåsen terrasse</v>
      </c>
      <c r="B52" s="6">
        <v>42192</v>
      </c>
      <c r="C52" s="6">
        <v>42343</v>
      </c>
      <c r="D52" s="17" t="s">
        <v>16</v>
      </c>
      <c r="E52" s="11">
        <f t="shared" si="7"/>
        <v>120</v>
      </c>
      <c r="F52" s="11" t="s">
        <v>41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>
        <v>30</v>
      </c>
      <c r="AP52" s="14">
        <v>30</v>
      </c>
      <c r="AQ52" s="14">
        <v>30</v>
      </c>
      <c r="AR52" s="14">
        <v>30</v>
      </c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5"/>
      <c r="BH52" s="15"/>
    </row>
    <row r="53" spans="1:60" s="16" customFormat="1" x14ac:dyDescent="0.25">
      <c r="A53" s="19"/>
      <c r="B53" s="6"/>
      <c r="C53" s="6"/>
      <c r="D53" s="17"/>
      <c r="E53" s="11">
        <f t="shared" si="7"/>
        <v>0</v>
      </c>
      <c r="F53" s="17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5"/>
      <c r="BH53" s="15"/>
    </row>
    <row r="54" spans="1:60" x14ac:dyDescent="0.25">
      <c r="A54" s="19" t="s">
        <v>42</v>
      </c>
      <c r="B54" s="6">
        <v>42014</v>
      </c>
      <c r="C54" s="6">
        <v>42735</v>
      </c>
      <c r="D54" s="17" t="s">
        <v>4</v>
      </c>
      <c r="E54" s="11">
        <f t="shared" si="7"/>
        <v>368</v>
      </c>
      <c r="F54" s="17" t="s">
        <v>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>
        <v>16</v>
      </c>
      <c r="AM54" s="14">
        <v>16</v>
      </c>
      <c r="AN54" s="14">
        <v>16</v>
      </c>
      <c r="AO54" s="14">
        <v>16</v>
      </c>
      <c r="AP54" s="14">
        <v>16</v>
      </c>
      <c r="AQ54" s="14">
        <v>16</v>
      </c>
      <c r="AR54" s="14">
        <v>16</v>
      </c>
      <c r="AS54" s="14">
        <v>16</v>
      </c>
      <c r="AT54" s="14">
        <v>16</v>
      </c>
      <c r="AU54" s="14">
        <v>16</v>
      </c>
      <c r="AV54" s="14">
        <v>16</v>
      </c>
      <c r="AW54" s="14">
        <v>16</v>
      </c>
      <c r="AX54" s="14">
        <v>16</v>
      </c>
      <c r="AY54" s="14">
        <v>16</v>
      </c>
      <c r="AZ54" s="14">
        <v>16</v>
      </c>
      <c r="BA54" s="14">
        <v>16</v>
      </c>
      <c r="BB54" s="14">
        <v>16</v>
      </c>
      <c r="BC54" s="14">
        <v>16</v>
      </c>
      <c r="BD54" s="14">
        <v>16</v>
      </c>
      <c r="BE54" s="14">
        <v>16</v>
      </c>
      <c r="BF54" s="14">
        <v>16</v>
      </c>
      <c r="BG54" s="14">
        <v>16</v>
      </c>
      <c r="BH54" s="14">
        <v>16</v>
      </c>
    </row>
    <row r="55" spans="1:60" x14ac:dyDescent="0.25">
      <c r="A55" s="13" t="str">
        <f>IF(F55="","",LEFT(A54,43))</f>
        <v>15002 - Hauknes skole</v>
      </c>
      <c r="B55" s="6">
        <v>42014</v>
      </c>
      <c r="C55" s="6">
        <v>42735</v>
      </c>
      <c r="D55" s="17"/>
      <c r="E55" s="11">
        <f t="shared" si="7"/>
        <v>0</v>
      </c>
      <c r="F55" s="17" t="s">
        <v>20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x14ac:dyDescent="0.25">
      <c r="A56" s="19"/>
      <c r="B56" s="6"/>
      <c r="C56" s="6"/>
      <c r="D56" s="17"/>
      <c r="E56" s="11">
        <f t="shared" si="7"/>
        <v>0</v>
      </c>
      <c r="F56" s="17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x14ac:dyDescent="0.25">
      <c r="A57" s="19" t="s">
        <v>43</v>
      </c>
      <c r="B57" s="6">
        <v>42050</v>
      </c>
      <c r="C57" s="6">
        <v>42170</v>
      </c>
      <c r="D57" s="17" t="s">
        <v>29</v>
      </c>
      <c r="E57" s="11">
        <f t="shared" si="7"/>
        <v>0</v>
      </c>
      <c r="F57" s="17" t="s">
        <v>23</v>
      </c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x14ac:dyDescent="0.25">
      <c r="A58" s="19"/>
      <c r="B58" s="6"/>
      <c r="C58" s="6"/>
      <c r="D58" s="17"/>
      <c r="E58" s="11">
        <f t="shared" si="7"/>
        <v>0</v>
      </c>
      <c r="F58" s="17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5"/>
      <c r="BH58" s="15"/>
    </row>
    <row r="59" spans="1:60" x14ac:dyDescent="0.25">
      <c r="A59" s="19" t="s">
        <v>44</v>
      </c>
      <c r="B59" s="6">
        <v>42005</v>
      </c>
      <c r="C59" s="6">
        <v>42369</v>
      </c>
      <c r="D59" s="11" t="s">
        <v>15</v>
      </c>
      <c r="E59" s="11">
        <f t="shared" si="7"/>
        <v>26</v>
      </c>
      <c r="F59" s="11" t="s">
        <v>7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>
        <v>10</v>
      </c>
      <c r="AG59" s="14">
        <v>10</v>
      </c>
      <c r="AH59" s="14"/>
      <c r="AI59" s="14"/>
      <c r="AJ59" s="14"/>
      <c r="AK59" s="14"/>
      <c r="AL59" s="14"/>
      <c r="AM59" s="14"/>
      <c r="AN59" s="14"/>
      <c r="AO59" s="14">
        <v>2</v>
      </c>
      <c r="AP59" s="14">
        <v>2</v>
      </c>
      <c r="AQ59" s="14">
        <v>2</v>
      </c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5"/>
      <c r="BH59" s="15"/>
    </row>
    <row r="60" spans="1:60" x14ac:dyDescent="0.25">
      <c r="A60" s="19"/>
      <c r="B60" s="6"/>
      <c r="C60" s="6"/>
      <c r="D60" s="17"/>
      <c r="E60" s="11">
        <f t="shared" si="7"/>
        <v>0</v>
      </c>
      <c r="F60" s="17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1:60" x14ac:dyDescent="0.25">
      <c r="A61" s="19" t="s">
        <v>45</v>
      </c>
      <c r="B61" s="6"/>
      <c r="C61" s="6">
        <v>42156</v>
      </c>
      <c r="D61" s="17"/>
      <c r="E61" s="11">
        <f t="shared" si="7"/>
        <v>0</v>
      </c>
      <c r="F61" s="17" t="s">
        <v>12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5"/>
      <c r="BH61" s="15"/>
    </row>
    <row r="62" spans="1:60" x14ac:dyDescent="0.25">
      <c r="A62" s="19"/>
      <c r="B62" s="6"/>
      <c r="C62" s="6"/>
      <c r="D62" s="17"/>
      <c r="E62" s="11">
        <f t="shared" si="7"/>
        <v>0</v>
      </c>
      <c r="F62" s="17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5"/>
      <c r="BH62" s="15"/>
    </row>
    <row r="63" spans="1:60" x14ac:dyDescent="0.25">
      <c r="A63" s="19" t="s">
        <v>46</v>
      </c>
      <c r="B63" s="6">
        <v>42278</v>
      </c>
      <c r="C63" s="6">
        <v>43100</v>
      </c>
      <c r="D63" s="17"/>
      <c r="E63" s="11">
        <f t="shared" si="7"/>
        <v>2</v>
      </c>
      <c r="F63" s="17" t="s">
        <v>7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>
        <v>1</v>
      </c>
      <c r="AG63" s="14">
        <v>1</v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5"/>
      <c r="BH63" s="15"/>
    </row>
    <row r="64" spans="1:60" x14ac:dyDescent="0.25">
      <c r="A64" s="13" t="str">
        <f>IF(F64="","",LEFT(A63,43))</f>
        <v>15016 Meyership Eiendom - Idrettshall</v>
      </c>
      <c r="B64" s="6">
        <v>42278</v>
      </c>
      <c r="C64" s="6">
        <v>43100</v>
      </c>
      <c r="D64" s="17" t="s">
        <v>22</v>
      </c>
      <c r="E64" s="11">
        <f t="shared" si="7"/>
        <v>4</v>
      </c>
      <c r="F64" s="11" t="s">
        <v>23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>
        <v>2</v>
      </c>
      <c r="AG64" s="14">
        <v>2</v>
      </c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5"/>
      <c r="BH64" s="15"/>
    </row>
    <row r="65" spans="1:60" x14ac:dyDescent="0.25">
      <c r="A65" s="19"/>
      <c r="B65" s="6"/>
      <c r="C65" s="6"/>
      <c r="D65" s="17"/>
      <c r="E65" s="11">
        <f t="shared" si="7"/>
        <v>0</v>
      </c>
      <c r="F65" s="17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5"/>
      <c r="BH65" s="15"/>
    </row>
    <row r="66" spans="1:60" x14ac:dyDescent="0.25">
      <c r="A66" s="19" t="s">
        <v>47</v>
      </c>
      <c r="B66" s="6"/>
      <c r="C66" s="6">
        <v>42175</v>
      </c>
      <c r="D66" s="17" t="s">
        <v>14</v>
      </c>
      <c r="E66" s="11">
        <f t="shared" si="7"/>
        <v>12</v>
      </c>
      <c r="F66" s="17" t="s">
        <v>18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>
        <v>12</v>
      </c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5"/>
      <c r="BH66" s="15"/>
    </row>
    <row r="67" spans="1:60" x14ac:dyDescent="0.25">
      <c r="A67" s="13" t="str">
        <f>IF(F67="","",LEFT(A66,43))</f>
        <v>15017 Bolt - Kløverbakken omsorgsboliger</v>
      </c>
      <c r="B67" s="6"/>
      <c r="C67" s="6">
        <v>42156</v>
      </c>
      <c r="D67" s="17" t="s">
        <v>16</v>
      </c>
      <c r="E67" s="11">
        <f t="shared" si="7"/>
        <v>0</v>
      </c>
      <c r="F67" s="17" t="s">
        <v>15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5"/>
      <c r="BH67" s="15"/>
    </row>
    <row r="68" spans="1:60" x14ac:dyDescent="0.25">
      <c r="A68" s="13" t="str">
        <f>IF(F68="","",LEFT(A67,43))</f>
        <v>15017 Bolt - Kløverbakken omsorgsboliger</v>
      </c>
      <c r="B68" s="6"/>
      <c r="C68" s="6">
        <v>42156</v>
      </c>
      <c r="D68" s="17" t="s">
        <v>16</v>
      </c>
      <c r="E68" s="11">
        <f t="shared" si="7"/>
        <v>38</v>
      </c>
      <c r="F68" s="17" t="s">
        <v>27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>
        <v>24</v>
      </c>
      <c r="AG68" s="14">
        <v>14</v>
      </c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5"/>
      <c r="BH68" s="15"/>
    </row>
    <row r="69" spans="1:60" x14ac:dyDescent="0.25">
      <c r="A69" s="13" t="str">
        <f>IF(F69="","",LEFT(A67,43))</f>
        <v>15017 Bolt - Kløverbakken omsorgsboliger</v>
      </c>
      <c r="B69" s="6"/>
      <c r="C69" s="6"/>
      <c r="D69" s="17"/>
      <c r="E69" s="11">
        <f t="shared" si="7"/>
        <v>0</v>
      </c>
      <c r="F69" s="17" t="s">
        <v>5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5"/>
      <c r="BH69" s="15"/>
    </row>
    <row r="70" spans="1:60" x14ac:dyDescent="0.25">
      <c r="A70" s="13" t="s">
        <v>48</v>
      </c>
      <c r="B70" s="6"/>
      <c r="C70" s="20"/>
      <c r="D70" s="17" t="s">
        <v>6</v>
      </c>
      <c r="E70" s="11">
        <f t="shared" si="7"/>
        <v>8</v>
      </c>
      <c r="F70" s="17" t="s">
        <v>7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>
        <v>8</v>
      </c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5"/>
      <c r="BH70" s="15"/>
    </row>
    <row r="71" spans="1:60" x14ac:dyDescent="0.25">
      <c r="A71" s="19"/>
      <c r="B71" s="6"/>
      <c r="C71" s="6"/>
      <c r="D71" s="17"/>
      <c r="E71" s="11">
        <f t="shared" si="7"/>
        <v>0</v>
      </c>
      <c r="F71" s="17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5"/>
      <c r="BH71" s="15"/>
    </row>
    <row r="72" spans="1:60" x14ac:dyDescent="0.25">
      <c r="A72" s="19" t="s">
        <v>49</v>
      </c>
      <c r="B72" s="6">
        <v>42240</v>
      </c>
      <c r="C72" s="6">
        <v>42260</v>
      </c>
      <c r="D72" s="17"/>
      <c r="E72" s="11">
        <f t="shared" si="7"/>
        <v>0.7</v>
      </c>
      <c r="F72" s="17" t="s">
        <v>9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>
        <v>0.7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5"/>
      <c r="BH72" s="15"/>
    </row>
    <row r="73" spans="1:60" x14ac:dyDescent="0.25">
      <c r="A73" s="19"/>
      <c r="B73" s="6"/>
      <c r="C73" s="6"/>
      <c r="D73" s="17"/>
      <c r="E73" s="11">
        <f t="shared" si="7"/>
        <v>0</v>
      </c>
      <c r="F73" s="17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5"/>
      <c r="BH73" s="15"/>
    </row>
    <row r="74" spans="1:60" x14ac:dyDescent="0.25">
      <c r="A74" s="19" t="s">
        <v>50</v>
      </c>
      <c r="B74" s="6">
        <v>42219</v>
      </c>
      <c r="C74" s="6">
        <v>42370</v>
      </c>
      <c r="D74" s="17" t="s">
        <v>22</v>
      </c>
      <c r="E74" s="11">
        <f t="shared" si="7"/>
        <v>34</v>
      </c>
      <c r="F74" s="17" t="s">
        <v>23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>
        <v>0</v>
      </c>
      <c r="AL74" s="14">
        <v>2</v>
      </c>
      <c r="AM74" s="14">
        <v>2</v>
      </c>
      <c r="AN74" s="14">
        <v>2</v>
      </c>
      <c r="AO74" s="14">
        <v>0</v>
      </c>
      <c r="AP74" s="14">
        <v>0</v>
      </c>
      <c r="AQ74" s="14">
        <v>4</v>
      </c>
      <c r="AR74" s="14">
        <v>4</v>
      </c>
      <c r="AS74" s="14">
        <v>4</v>
      </c>
      <c r="AT74" s="14">
        <v>4</v>
      </c>
      <c r="AU74" s="14">
        <v>4</v>
      </c>
      <c r="AV74" s="14">
        <v>4</v>
      </c>
      <c r="AW74" s="14">
        <v>4</v>
      </c>
      <c r="AX74" s="14"/>
      <c r="AY74" s="14"/>
      <c r="AZ74" s="14"/>
      <c r="BA74" s="14"/>
      <c r="BB74" s="14"/>
      <c r="BC74" s="14"/>
      <c r="BD74" s="14"/>
      <c r="BE74" s="14"/>
      <c r="BF74" s="14"/>
      <c r="BG74" s="15"/>
      <c r="BH74" s="15"/>
    </row>
    <row r="75" spans="1:60" x14ac:dyDescent="0.25">
      <c r="A75" s="13" t="str">
        <f>IF(F75="","",LEFT(A74,43))</f>
        <v>15025 Meyership Eiendom GNU- Boligbygg Grub</v>
      </c>
      <c r="B75" s="6">
        <v>42219</v>
      </c>
      <c r="C75" s="6">
        <v>42370</v>
      </c>
      <c r="D75" s="17" t="s">
        <v>15</v>
      </c>
      <c r="E75" s="11">
        <f t="shared" si="7"/>
        <v>8</v>
      </c>
      <c r="F75" s="17" t="s">
        <v>7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>
        <v>2</v>
      </c>
      <c r="AL75" s="14">
        <v>2</v>
      </c>
      <c r="AM75" s="14">
        <v>2</v>
      </c>
      <c r="AN75" s="14">
        <v>2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5"/>
      <c r="BH75" s="15"/>
    </row>
    <row r="76" spans="1:60" x14ac:dyDescent="0.25">
      <c r="A76" s="13" t="str">
        <f>IF(F76="","",LEFT(A75,43))</f>
        <v>15025 Meyership Eiendom GNU- Boligbygg Grub</v>
      </c>
      <c r="B76" s="6">
        <v>42309</v>
      </c>
      <c r="C76" s="6">
        <v>42370</v>
      </c>
      <c r="D76" s="17" t="s">
        <v>16</v>
      </c>
      <c r="E76" s="11">
        <f t="shared" si="7"/>
        <v>0</v>
      </c>
      <c r="F76" s="17" t="s">
        <v>25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5"/>
      <c r="BH76" s="15"/>
    </row>
    <row r="77" spans="1:60" x14ac:dyDescent="0.25">
      <c r="A77" s="13" t="str">
        <f>IF(F77="","",LEFT(#REF!,43))</f>
        <v/>
      </c>
      <c r="B77" s="6"/>
      <c r="C77" s="6"/>
      <c r="D77" s="17"/>
      <c r="E77" s="11"/>
      <c r="F77" s="17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5"/>
      <c r="BH77" s="15"/>
    </row>
    <row r="78" spans="1:60" x14ac:dyDescent="0.25">
      <c r="A78" s="19" t="s">
        <v>51</v>
      </c>
      <c r="B78" s="6">
        <v>42135</v>
      </c>
      <c r="C78" s="6">
        <v>42370</v>
      </c>
      <c r="D78" s="17" t="s">
        <v>16</v>
      </c>
      <c r="E78" s="11">
        <f>SUM($G78:$BZ78)</f>
        <v>470</v>
      </c>
      <c r="F78" s="17" t="s">
        <v>18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>
        <v>20</v>
      </c>
      <c r="AG78" s="14">
        <v>20</v>
      </c>
      <c r="AH78" s="14"/>
      <c r="AI78" s="14"/>
      <c r="AJ78" s="14"/>
      <c r="AK78" s="14"/>
      <c r="AL78" s="14"/>
      <c r="AM78" s="14">
        <v>20</v>
      </c>
      <c r="AN78" s="14">
        <v>20</v>
      </c>
      <c r="AO78" s="14">
        <v>30</v>
      </c>
      <c r="AP78" s="14">
        <v>40</v>
      </c>
      <c r="AQ78" s="14">
        <v>20</v>
      </c>
      <c r="AR78" s="14">
        <v>20</v>
      </c>
      <c r="AS78" s="14">
        <v>20</v>
      </c>
      <c r="AT78" s="14">
        <v>20</v>
      </c>
      <c r="AU78" s="14">
        <v>20</v>
      </c>
      <c r="AV78" s="14">
        <v>20</v>
      </c>
      <c r="AW78" s="14">
        <v>20</v>
      </c>
      <c r="AX78" s="14">
        <v>20</v>
      </c>
      <c r="AY78" s="14">
        <v>20</v>
      </c>
      <c r="AZ78" s="14">
        <v>20</v>
      </c>
      <c r="BA78" s="14">
        <v>20</v>
      </c>
      <c r="BB78" s="14">
        <v>20</v>
      </c>
      <c r="BC78" s="14">
        <v>20</v>
      </c>
      <c r="BD78" s="14">
        <v>20</v>
      </c>
      <c r="BE78" s="14">
        <v>20</v>
      </c>
      <c r="BF78" s="14">
        <v>20</v>
      </c>
      <c r="BG78" s="15"/>
      <c r="BH78" s="15"/>
    </row>
    <row r="79" spans="1:60" x14ac:dyDescent="0.25">
      <c r="A79" s="13" t="str">
        <f>IF(F79="","",LEFT(A78,43))</f>
        <v>15031 - NFK - Hadsel vgs Stokmarknes nybygg</v>
      </c>
      <c r="B79" s="6">
        <v>42135</v>
      </c>
      <c r="C79" s="6">
        <v>42370</v>
      </c>
      <c r="D79" s="17" t="s">
        <v>16</v>
      </c>
      <c r="E79" s="11">
        <f>SUM($G79:$BZ79)</f>
        <v>500</v>
      </c>
      <c r="F79" s="17" t="s">
        <v>76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>
        <v>24</v>
      </c>
      <c r="AL79" s="14">
        <v>24</v>
      </c>
      <c r="AM79" s="14">
        <v>24</v>
      </c>
      <c r="AN79" s="14">
        <v>24</v>
      </c>
      <c r="AO79" s="14">
        <v>10</v>
      </c>
      <c r="AP79" s="14">
        <v>10</v>
      </c>
      <c r="AQ79" s="14">
        <v>24</v>
      </c>
      <c r="AR79" s="14">
        <v>24</v>
      </c>
      <c r="AS79" s="14">
        <v>24</v>
      </c>
      <c r="AT79" s="14">
        <v>24</v>
      </c>
      <c r="AU79" s="14">
        <v>24</v>
      </c>
      <c r="AV79" s="14">
        <v>24</v>
      </c>
      <c r="AW79" s="14">
        <v>24</v>
      </c>
      <c r="AX79" s="14">
        <v>24</v>
      </c>
      <c r="AY79" s="14">
        <v>24</v>
      </c>
      <c r="AZ79" s="14">
        <v>24</v>
      </c>
      <c r="BA79" s="14">
        <v>24</v>
      </c>
      <c r="BB79" s="14">
        <v>24</v>
      </c>
      <c r="BC79" s="14">
        <v>24</v>
      </c>
      <c r="BD79" s="14">
        <v>24</v>
      </c>
      <c r="BE79" s="14">
        <v>24</v>
      </c>
      <c r="BF79" s="14">
        <v>24</v>
      </c>
      <c r="BG79" s="15"/>
      <c r="BH79" s="15"/>
    </row>
    <row r="80" spans="1:60" x14ac:dyDescent="0.25">
      <c r="A80" s="13"/>
      <c r="B80" s="6"/>
      <c r="C80" s="6"/>
      <c r="D80" s="17"/>
      <c r="E80" s="11"/>
      <c r="F80" s="17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5"/>
      <c r="BH80" s="15"/>
    </row>
    <row r="81" spans="1:60" x14ac:dyDescent="0.25">
      <c r="A81" s="19" t="s">
        <v>52</v>
      </c>
      <c r="B81" s="6">
        <v>42142</v>
      </c>
      <c r="C81" s="6">
        <v>42370</v>
      </c>
      <c r="D81" s="17"/>
      <c r="E81" s="11">
        <f>SUM($G81:$BZ81)</f>
        <v>4</v>
      </c>
      <c r="F81" s="17" t="s">
        <v>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2</v>
      </c>
      <c r="AQ81" s="14">
        <v>2</v>
      </c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5"/>
      <c r="BH81" s="15"/>
    </row>
    <row r="82" spans="1:60" x14ac:dyDescent="0.25">
      <c r="A82" s="19"/>
      <c r="B82" s="6"/>
      <c r="C82" s="6"/>
      <c r="D82" s="17"/>
      <c r="E82" s="11">
        <f>SUM($G82:$BZ82)</f>
        <v>0</v>
      </c>
      <c r="F82" s="17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5"/>
      <c r="BH82" s="15"/>
    </row>
    <row r="83" spans="1:60" x14ac:dyDescent="0.25">
      <c r="A83" s="19" t="s">
        <v>53</v>
      </c>
      <c r="B83" s="6">
        <v>42142</v>
      </c>
      <c r="C83" s="6">
        <v>42563</v>
      </c>
      <c r="D83" s="17" t="s">
        <v>4</v>
      </c>
      <c r="E83" s="11">
        <f>SUM($G83:$BZ83)</f>
        <v>79</v>
      </c>
      <c r="F83" s="17" t="s">
        <v>5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4"/>
      <c r="Y83" s="14"/>
      <c r="Z83" s="14"/>
      <c r="AA83" s="14"/>
      <c r="AB83" s="14"/>
      <c r="AC83" s="14"/>
      <c r="AD83" s="14"/>
      <c r="AE83" s="14"/>
      <c r="AF83" s="14">
        <v>1</v>
      </c>
      <c r="AG83" s="14">
        <v>1</v>
      </c>
      <c r="AH83" s="14"/>
      <c r="AI83" s="14"/>
      <c r="AJ83" s="14"/>
      <c r="AK83" s="14"/>
      <c r="AL83" s="14">
        <v>12</v>
      </c>
      <c r="AM83" s="14">
        <v>5</v>
      </c>
      <c r="AN83" s="14">
        <v>12</v>
      </c>
      <c r="AO83" s="14">
        <v>4</v>
      </c>
      <c r="AP83" s="14">
        <v>12</v>
      </c>
      <c r="AQ83" s="14">
        <v>4</v>
      </c>
      <c r="AR83" s="14">
        <v>12</v>
      </c>
      <c r="AS83" s="14">
        <v>4</v>
      </c>
      <c r="AT83" s="14">
        <v>12</v>
      </c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5"/>
      <c r="BH83" s="15"/>
    </row>
    <row r="84" spans="1:60" x14ac:dyDescent="0.25">
      <c r="A84" s="19"/>
      <c r="B84" s="6"/>
      <c r="C84" s="6"/>
      <c r="D84" s="17"/>
      <c r="E84" s="11"/>
      <c r="F84" s="17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5"/>
      <c r="BH84" s="15"/>
    </row>
    <row r="85" spans="1:60" x14ac:dyDescent="0.25">
      <c r="A85" s="19" t="s">
        <v>54</v>
      </c>
      <c r="B85" s="6">
        <v>42165</v>
      </c>
      <c r="C85" s="6">
        <v>42247</v>
      </c>
      <c r="D85" s="17"/>
      <c r="E85" s="11">
        <f>SUM($G85:$BZ85)</f>
        <v>0</v>
      </c>
      <c r="F85" s="17" t="s">
        <v>20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5"/>
      <c r="BH85" s="15"/>
    </row>
    <row r="86" spans="1:60" x14ac:dyDescent="0.25">
      <c r="A86" s="19"/>
      <c r="B86" s="6"/>
      <c r="C86" s="6"/>
      <c r="D86" s="17"/>
      <c r="E86" s="11"/>
      <c r="F86" s="17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5"/>
      <c r="BH86" s="15"/>
    </row>
    <row r="87" spans="1:60" x14ac:dyDescent="0.25">
      <c r="A87" s="1" t="s">
        <v>70</v>
      </c>
      <c r="B87" s="37"/>
      <c r="C87" s="38"/>
      <c r="D87" s="38"/>
      <c r="E87" s="11">
        <f>SUM($G87:$BZ87)</f>
        <v>0</v>
      </c>
      <c r="F87" s="39" t="s">
        <v>18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5"/>
      <c r="BH87" s="15"/>
    </row>
    <row r="88" spans="1:60" x14ac:dyDescent="0.25">
      <c r="B88" s="37"/>
      <c r="C88" s="38"/>
      <c r="D88" s="38"/>
      <c r="F88" s="39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5"/>
      <c r="BH88" s="15"/>
    </row>
    <row r="89" spans="1:60" x14ac:dyDescent="0.25">
      <c r="A89" s="1" t="s">
        <v>71</v>
      </c>
      <c r="B89" s="37"/>
      <c r="C89" s="38"/>
      <c r="D89" s="38"/>
      <c r="E89" s="11">
        <f>SUM($G89:$BZ89)</f>
        <v>0</v>
      </c>
      <c r="F89" s="39" t="s">
        <v>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5"/>
      <c r="BH89" s="15"/>
    </row>
    <row r="90" spans="1:60" x14ac:dyDescent="0.25">
      <c r="B90" s="37"/>
      <c r="C90" s="38"/>
      <c r="D90" s="38"/>
      <c r="F90" s="39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5"/>
      <c r="BH90" s="15"/>
    </row>
    <row r="91" spans="1:60" x14ac:dyDescent="0.25">
      <c r="A91" s="1" t="s">
        <v>72</v>
      </c>
      <c r="B91" s="37"/>
      <c r="C91" s="38"/>
      <c r="D91" s="38"/>
      <c r="E91" s="11">
        <f>SUM($G91:$BZ91)</f>
        <v>6</v>
      </c>
      <c r="F91" s="39" t="s">
        <v>15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>
        <v>6</v>
      </c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5"/>
      <c r="BH91" s="15"/>
    </row>
    <row r="92" spans="1:60" x14ac:dyDescent="0.25">
      <c r="A92" s="13" t="str">
        <f>IF(F92="","",LEFT(A91,43))</f>
        <v>15050 - Arbitrasje Bodø, Fageråsen efterkon</v>
      </c>
      <c r="B92" s="37"/>
      <c r="C92" s="38"/>
      <c r="D92" s="38"/>
      <c r="F92" s="39" t="s">
        <v>18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5"/>
      <c r="BH92" s="15"/>
    </row>
    <row r="93" spans="1:60" x14ac:dyDescent="0.25">
      <c r="B93" s="37"/>
      <c r="C93" s="38"/>
      <c r="D93" s="38"/>
      <c r="F93" s="39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5"/>
      <c r="BH93" s="15"/>
    </row>
    <row r="94" spans="1:60" x14ac:dyDescent="0.25">
      <c r="A94" s="1" t="s">
        <v>73</v>
      </c>
      <c r="B94" s="37"/>
      <c r="C94" s="38"/>
      <c r="D94" s="38"/>
      <c r="E94" s="11">
        <f>SUM($G94:$BZ94)</f>
        <v>0</v>
      </c>
      <c r="F94" s="40" t="s">
        <v>12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5"/>
      <c r="BH94" s="15"/>
    </row>
    <row r="95" spans="1:60" x14ac:dyDescent="0.25">
      <c r="B95" s="37"/>
      <c r="C95" s="38"/>
      <c r="D95" s="38"/>
      <c r="F95" s="40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5"/>
      <c r="BH95" s="15"/>
    </row>
    <row r="96" spans="1:60" x14ac:dyDescent="0.25">
      <c r="A96" s="1" t="s">
        <v>74</v>
      </c>
      <c r="B96" s="37"/>
      <c r="C96" s="38"/>
      <c r="D96" s="38"/>
      <c r="E96" s="11">
        <f>SUM($G96:$BZ96)</f>
        <v>0</v>
      </c>
      <c r="F96" s="40" t="s">
        <v>5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5"/>
      <c r="BH96" s="15"/>
    </row>
    <row r="97" spans="1:60" x14ac:dyDescent="0.25">
      <c r="B97" s="37"/>
      <c r="C97" s="38"/>
      <c r="D97" s="38"/>
      <c r="F97" s="40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5"/>
      <c r="BH97" s="15"/>
    </row>
    <row r="98" spans="1:60" x14ac:dyDescent="0.25">
      <c r="A98" s="1" t="s">
        <v>75</v>
      </c>
      <c r="B98" s="37"/>
      <c r="C98" s="38"/>
      <c r="D98" s="38"/>
      <c r="E98" s="11">
        <f>SUM($G98:$BZ98)</f>
        <v>0</v>
      </c>
      <c r="F98" s="40" t="s">
        <v>9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5"/>
      <c r="BH98" s="15"/>
    </row>
    <row r="99" spans="1:60" x14ac:dyDescent="0.25">
      <c r="B99" s="37"/>
      <c r="C99" s="38"/>
      <c r="D99" s="38"/>
      <c r="E99" s="11"/>
      <c r="F99" s="40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5"/>
      <c r="BH99" s="15"/>
    </row>
    <row r="100" spans="1:60" x14ac:dyDescent="0.25">
      <c r="A100" s="19" t="s">
        <v>78</v>
      </c>
      <c r="B100" s="6">
        <v>42194</v>
      </c>
      <c r="C100" s="6">
        <v>42289</v>
      </c>
      <c r="D100" s="17" t="s">
        <v>16</v>
      </c>
      <c r="E100" s="11">
        <f>SUM($G100:$BZ100)</f>
        <v>0</v>
      </c>
      <c r="F100" s="17" t="s">
        <v>18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5"/>
      <c r="BH100" s="15"/>
    </row>
    <row r="101" spans="1:60" x14ac:dyDescent="0.25">
      <c r="A101" s="13" t="str">
        <f>IF(F101="","",LEFT(A100,43))</f>
        <v>10025 SHA - fundamenter bogevolds vei</v>
      </c>
      <c r="B101" s="6">
        <v>42194</v>
      </c>
      <c r="C101" s="6">
        <v>42289</v>
      </c>
      <c r="D101" s="41" t="s">
        <v>16</v>
      </c>
      <c r="F101" s="39" t="s">
        <v>15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>
        <v>8</v>
      </c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5"/>
      <c r="BH101" s="15"/>
    </row>
    <row r="102" spans="1:60" x14ac:dyDescent="0.25">
      <c r="A102" s="19"/>
      <c r="B102" s="6"/>
      <c r="C102" s="6"/>
      <c r="D102" s="17"/>
      <c r="E102" s="11"/>
      <c r="F102" s="17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5"/>
      <c r="BH102" s="15"/>
    </row>
    <row r="103" spans="1:60" x14ac:dyDescent="0.25">
      <c r="A103" s="19" t="s">
        <v>55</v>
      </c>
      <c r="B103" s="6"/>
      <c r="C103" s="6"/>
      <c r="D103" s="17"/>
      <c r="E103" s="11"/>
      <c r="F103" s="11" t="s">
        <v>5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14"/>
      <c r="Y103" s="14"/>
      <c r="Z103" s="14"/>
      <c r="AA103" s="14"/>
      <c r="AB103" s="14"/>
      <c r="AC103" s="14"/>
      <c r="AD103" s="14"/>
      <c r="AE103" s="22">
        <v>35</v>
      </c>
      <c r="AF103" s="22">
        <v>35</v>
      </c>
      <c r="AG103" s="14"/>
      <c r="AH103" s="14"/>
      <c r="AI103" s="14">
        <v>35</v>
      </c>
      <c r="AJ103" s="14">
        <v>35</v>
      </c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5"/>
      <c r="BH103" s="15"/>
    </row>
    <row r="104" spans="1:60" x14ac:dyDescent="0.25">
      <c r="A104" s="19" t="s">
        <v>55</v>
      </c>
      <c r="B104" s="6">
        <v>42205</v>
      </c>
      <c r="C104" s="6">
        <v>42225</v>
      </c>
      <c r="D104" s="17"/>
      <c r="E104" s="11"/>
      <c r="F104" s="11" t="s">
        <v>23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>
        <v>35</v>
      </c>
      <c r="AJ104" s="14">
        <v>35</v>
      </c>
      <c r="AK104" s="14">
        <v>35</v>
      </c>
      <c r="AL104" s="14"/>
      <c r="AM104" s="14"/>
      <c r="AN104" s="14"/>
      <c r="AO104" s="14">
        <v>35</v>
      </c>
      <c r="AP104" s="14">
        <v>40</v>
      </c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5"/>
      <c r="BH104" s="15"/>
    </row>
    <row r="105" spans="1:60" x14ac:dyDescent="0.25">
      <c r="A105" s="19" t="s">
        <v>55</v>
      </c>
      <c r="B105" s="6">
        <v>42211</v>
      </c>
      <c r="C105" s="6">
        <v>42211</v>
      </c>
      <c r="D105" s="17"/>
      <c r="E105" s="11"/>
      <c r="F105" s="11" t="s">
        <v>7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5"/>
      <c r="BH105" s="15"/>
    </row>
    <row r="106" spans="1:60" x14ac:dyDescent="0.25">
      <c r="A106" s="19" t="s">
        <v>55</v>
      </c>
      <c r="B106" s="6">
        <v>42212</v>
      </c>
      <c r="C106" s="6">
        <v>42231</v>
      </c>
      <c r="D106" s="17"/>
      <c r="E106" s="11"/>
      <c r="F106" s="11" t="s">
        <v>18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4"/>
      <c r="Y106" s="14"/>
      <c r="Z106" s="14"/>
      <c r="AA106" s="14"/>
      <c r="AB106" s="14"/>
      <c r="AC106" s="14"/>
      <c r="AD106" s="14"/>
      <c r="AE106" s="23">
        <v>28</v>
      </c>
      <c r="AF106" s="14"/>
      <c r="AG106" s="14"/>
      <c r="AH106" s="14"/>
      <c r="AI106" s="14"/>
      <c r="AJ106" s="14">
        <v>40</v>
      </c>
      <c r="AK106" s="14">
        <v>40</v>
      </c>
      <c r="AL106" s="14">
        <v>40</v>
      </c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5"/>
      <c r="BH106" s="15"/>
    </row>
    <row r="107" spans="1:60" x14ac:dyDescent="0.25">
      <c r="A107" s="19" t="s">
        <v>55</v>
      </c>
      <c r="B107" s="6">
        <v>42224</v>
      </c>
      <c r="C107" s="6">
        <v>42246</v>
      </c>
      <c r="D107" s="17"/>
      <c r="E107" s="11"/>
      <c r="F107" s="11" t="s">
        <v>15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14"/>
      <c r="Y107" s="14"/>
      <c r="Z107" s="14"/>
      <c r="AA107" s="14"/>
      <c r="AB107" s="14"/>
      <c r="AC107" s="14">
        <v>8</v>
      </c>
      <c r="AD107" s="14">
        <v>14</v>
      </c>
      <c r="AE107" s="14"/>
      <c r="AF107" s="14"/>
      <c r="AG107" s="14"/>
      <c r="AH107" s="14"/>
      <c r="AI107" s="14"/>
      <c r="AJ107" s="14"/>
      <c r="AK107" s="14"/>
      <c r="AL107" s="14">
        <v>40</v>
      </c>
      <c r="AM107" s="14">
        <v>40</v>
      </c>
      <c r="AN107" s="14">
        <v>40</v>
      </c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5"/>
      <c r="BH107" s="15"/>
    </row>
    <row r="108" spans="1:60" x14ac:dyDescent="0.25">
      <c r="A108" s="19" t="s">
        <v>55</v>
      </c>
      <c r="B108" s="6">
        <v>42198</v>
      </c>
      <c r="C108" s="6">
        <v>42211</v>
      </c>
      <c r="D108" s="17"/>
      <c r="E108" s="11"/>
      <c r="F108" s="11" t="s">
        <v>25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>
        <v>35</v>
      </c>
      <c r="AI108" s="14">
        <v>35</v>
      </c>
      <c r="AJ108" s="14"/>
      <c r="AK108" s="14"/>
      <c r="AL108" s="14">
        <v>35</v>
      </c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5"/>
      <c r="BH108" s="15"/>
    </row>
    <row r="109" spans="1:60" x14ac:dyDescent="0.25">
      <c r="A109" s="19" t="s">
        <v>55</v>
      </c>
      <c r="B109" s="6">
        <v>42203</v>
      </c>
      <c r="C109" s="6">
        <v>42232</v>
      </c>
      <c r="D109" s="17"/>
      <c r="E109" s="11"/>
      <c r="F109" s="11" t="s">
        <v>9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>
        <v>28</v>
      </c>
      <c r="AJ109" s="14">
        <v>28</v>
      </c>
      <c r="AK109" s="14">
        <v>28</v>
      </c>
      <c r="AL109" s="14">
        <v>28</v>
      </c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5"/>
      <c r="BH109" s="15"/>
    </row>
    <row r="110" spans="1:60" x14ac:dyDescent="0.25">
      <c r="A110" s="19" t="s">
        <v>55</v>
      </c>
      <c r="B110" s="6">
        <v>42182</v>
      </c>
      <c r="C110" s="6">
        <v>42211</v>
      </c>
      <c r="D110" s="17"/>
      <c r="E110" s="11"/>
      <c r="F110" s="11" t="s">
        <v>12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4"/>
      <c r="Y110" s="14"/>
      <c r="Z110" s="14"/>
      <c r="AA110" s="14"/>
      <c r="AB110" s="14"/>
      <c r="AC110" s="14"/>
      <c r="AD110" s="14"/>
      <c r="AE110" s="14"/>
      <c r="AF110" s="14">
        <v>18</v>
      </c>
      <c r="AG110" s="14">
        <v>18</v>
      </c>
      <c r="AH110" s="14">
        <v>18</v>
      </c>
      <c r="AI110" s="14">
        <v>18</v>
      </c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5"/>
      <c r="BH110" s="15"/>
    </row>
    <row r="111" spans="1:60" x14ac:dyDescent="0.25">
      <c r="A111" s="19" t="s">
        <v>56</v>
      </c>
      <c r="B111" s="6"/>
      <c r="C111" s="6"/>
      <c r="D111" s="17"/>
      <c r="E111" s="11"/>
      <c r="F111" s="11" t="s">
        <v>27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4"/>
      <c r="Y111" s="14"/>
      <c r="Z111" s="14">
        <v>40</v>
      </c>
      <c r="AA111" s="14">
        <v>40</v>
      </c>
      <c r="AB111" s="14">
        <v>35</v>
      </c>
      <c r="AC111" s="14">
        <v>35</v>
      </c>
      <c r="AD111" s="14"/>
      <c r="AE111" s="14"/>
      <c r="AF111" s="14"/>
      <c r="AG111" s="14"/>
      <c r="AH111" s="14"/>
      <c r="AI111" s="14"/>
      <c r="AJ111" s="14"/>
      <c r="AK111" s="14">
        <v>35</v>
      </c>
      <c r="AL111" s="14">
        <v>35</v>
      </c>
      <c r="AM111" s="14">
        <v>35</v>
      </c>
      <c r="AN111" s="14">
        <v>35</v>
      </c>
      <c r="AO111" s="14">
        <v>35</v>
      </c>
      <c r="AP111" s="14">
        <v>40</v>
      </c>
      <c r="AQ111" s="14">
        <v>40</v>
      </c>
      <c r="AR111" s="14">
        <v>40</v>
      </c>
      <c r="AS111" s="14">
        <v>40</v>
      </c>
      <c r="AT111" s="14">
        <v>40</v>
      </c>
      <c r="AU111" s="14">
        <v>40</v>
      </c>
      <c r="AV111" s="14">
        <v>40</v>
      </c>
      <c r="AW111" s="14">
        <v>40</v>
      </c>
      <c r="AX111" s="14">
        <v>40</v>
      </c>
      <c r="AY111" s="14"/>
      <c r="AZ111" s="14"/>
      <c r="BA111" s="14"/>
      <c r="BB111" s="14"/>
      <c r="BC111" s="14"/>
      <c r="BD111" s="14"/>
      <c r="BE111" s="14"/>
      <c r="BF111" s="14"/>
      <c r="BG111" s="15"/>
      <c r="BH111" s="15"/>
    </row>
    <row r="112" spans="1:60" x14ac:dyDescent="0.25">
      <c r="A112" s="19" t="s">
        <v>55</v>
      </c>
      <c r="B112" s="6">
        <v>42212</v>
      </c>
      <c r="C112" s="6">
        <v>42231</v>
      </c>
      <c r="D112" s="17"/>
      <c r="E112" s="11"/>
      <c r="F112" s="11" t="s">
        <v>41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5"/>
      <c r="BH112" s="15"/>
    </row>
    <row r="113" spans="1:61" x14ac:dyDescent="0.25">
      <c r="A113" s="19" t="s">
        <v>55</v>
      </c>
      <c r="B113" s="6"/>
      <c r="C113" s="6"/>
      <c r="D113" s="17"/>
      <c r="E113" s="11">
        <f>SUM($G113:$BZ113)</f>
        <v>24</v>
      </c>
      <c r="F113" s="11" t="s">
        <v>20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14">
        <v>8</v>
      </c>
      <c r="AG113" s="21"/>
      <c r="AH113" s="21"/>
      <c r="AI113" s="14">
        <v>8</v>
      </c>
      <c r="AJ113" s="14">
        <v>8</v>
      </c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4"/>
      <c r="BH113" s="24"/>
    </row>
    <row r="114" spans="1:61" x14ac:dyDescent="0.25">
      <c r="A114" s="19"/>
      <c r="B114" s="6"/>
      <c r="C114" s="6"/>
      <c r="D114" s="17"/>
      <c r="E114" s="11"/>
      <c r="F114" s="1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14"/>
      <c r="AG114" s="21"/>
      <c r="AH114" s="21"/>
      <c r="AI114" s="14"/>
      <c r="AJ114" s="14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4"/>
      <c r="BH114" s="24"/>
    </row>
    <row r="115" spans="1:61" x14ac:dyDescent="0.25">
      <c r="A115" s="19"/>
      <c r="B115" s="6"/>
      <c r="C115" s="6"/>
      <c r="D115" s="17"/>
      <c r="E115" s="11"/>
      <c r="F115" s="1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14"/>
      <c r="AG115" s="21"/>
      <c r="AH115" s="21"/>
      <c r="AI115" s="14"/>
      <c r="AJ115" s="14"/>
      <c r="AK115" s="21"/>
      <c r="AL115" s="21"/>
      <c r="AM115" s="21"/>
      <c r="AN115" s="21"/>
    </row>
    <row r="116" spans="1:61" x14ac:dyDescent="0.25">
      <c r="A116" s="19"/>
      <c r="B116" s="6"/>
      <c r="C116" s="6"/>
      <c r="D116" s="17"/>
      <c r="E116" s="11"/>
      <c r="F116" s="1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14"/>
      <c r="AG116" s="21"/>
      <c r="AH116" s="21"/>
      <c r="AI116" s="14"/>
      <c r="AJ116" s="14"/>
      <c r="AK116" s="21"/>
      <c r="AL116" s="21"/>
      <c r="AM116" s="21"/>
      <c r="AN116" s="21"/>
    </row>
    <row r="117" spans="1:61" x14ac:dyDescent="0.25">
      <c r="A117" s="1" t="s">
        <v>57</v>
      </c>
      <c r="B117"/>
      <c r="C117"/>
      <c r="D117" s="25"/>
      <c r="E117" s="25"/>
      <c r="G117" s="12">
        <f t="shared" ref="G117:AL117" si="8">SUM(G3:G116)</f>
        <v>0</v>
      </c>
      <c r="H117" s="12">
        <f t="shared" si="8"/>
        <v>0</v>
      </c>
      <c r="I117" s="12">
        <f t="shared" si="8"/>
        <v>0</v>
      </c>
      <c r="J117" s="12">
        <f t="shared" si="8"/>
        <v>0</v>
      </c>
      <c r="K117" s="12">
        <f t="shared" si="8"/>
        <v>0</v>
      </c>
      <c r="L117" s="12">
        <f t="shared" si="8"/>
        <v>0</v>
      </c>
      <c r="M117" s="12">
        <f t="shared" si="8"/>
        <v>0</v>
      </c>
      <c r="N117" s="12">
        <f t="shared" si="8"/>
        <v>0</v>
      </c>
      <c r="O117" s="12">
        <f t="shared" si="8"/>
        <v>0</v>
      </c>
      <c r="P117" s="12">
        <f t="shared" si="8"/>
        <v>0</v>
      </c>
      <c r="Q117" s="12">
        <f t="shared" si="8"/>
        <v>0</v>
      </c>
      <c r="R117" s="12">
        <f t="shared" si="8"/>
        <v>0</v>
      </c>
      <c r="S117" s="12">
        <f t="shared" si="8"/>
        <v>0</v>
      </c>
      <c r="T117" s="12">
        <f t="shared" si="8"/>
        <v>0</v>
      </c>
      <c r="U117" s="12">
        <f t="shared" si="8"/>
        <v>0</v>
      </c>
      <c r="V117" s="12">
        <f t="shared" si="8"/>
        <v>0</v>
      </c>
      <c r="W117" s="12">
        <f t="shared" si="8"/>
        <v>0</v>
      </c>
      <c r="X117" s="12">
        <f t="shared" si="8"/>
        <v>0</v>
      </c>
      <c r="Y117" s="12">
        <f t="shared" si="8"/>
        <v>0</v>
      </c>
      <c r="Z117" s="12">
        <f t="shared" si="8"/>
        <v>40</v>
      </c>
      <c r="AA117" s="12">
        <f t="shared" si="8"/>
        <v>40</v>
      </c>
      <c r="AB117" s="12">
        <f t="shared" si="8"/>
        <v>35</v>
      </c>
      <c r="AC117" s="12">
        <f t="shared" si="8"/>
        <v>43</v>
      </c>
      <c r="AD117" s="12">
        <f t="shared" si="8"/>
        <v>14</v>
      </c>
      <c r="AE117" s="12">
        <f t="shared" si="8"/>
        <v>63</v>
      </c>
      <c r="AF117" s="12">
        <f t="shared" si="8"/>
        <v>271</v>
      </c>
      <c r="AG117" s="12">
        <f t="shared" si="8"/>
        <v>206</v>
      </c>
      <c r="AH117" s="12">
        <f t="shared" si="8"/>
        <v>99</v>
      </c>
      <c r="AI117" s="12">
        <f t="shared" si="8"/>
        <v>167</v>
      </c>
      <c r="AJ117" s="12">
        <f t="shared" si="8"/>
        <v>174</v>
      </c>
      <c r="AK117" s="12">
        <f t="shared" si="8"/>
        <v>218</v>
      </c>
      <c r="AL117" s="12">
        <f t="shared" si="8"/>
        <v>314</v>
      </c>
      <c r="AM117" s="12">
        <f t="shared" ref="AM117:BI117" si="9">SUM(AM3:AM116)</f>
        <v>218</v>
      </c>
      <c r="AN117" s="12">
        <f t="shared" si="9"/>
        <v>217.7</v>
      </c>
      <c r="AO117" s="12">
        <f t="shared" si="9"/>
        <v>354</v>
      </c>
      <c r="AP117" s="12">
        <f t="shared" si="9"/>
        <v>317</v>
      </c>
      <c r="AQ117" s="12">
        <f t="shared" si="9"/>
        <v>305</v>
      </c>
      <c r="AR117" s="12">
        <f t="shared" si="9"/>
        <v>296</v>
      </c>
      <c r="AS117" s="12">
        <f t="shared" si="9"/>
        <v>253</v>
      </c>
      <c r="AT117" s="12">
        <f t="shared" si="9"/>
        <v>246</v>
      </c>
      <c r="AU117" s="12">
        <f t="shared" si="9"/>
        <v>234</v>
      </c>
      <c r="AV117" s="12">
        <f t="shared" si="9"/>
        <v>234</v>
      </c>
      <c r="AW117" s="12">
        <f t="shared" si="9"/>
        <v>234</v>
      </c>
      <c r="AX117" s="12">
        <f t="shared" si="9"/>
        <v>174</v>
      </c>
      <c r="AY117" s="12">
        <f t="shared" si="9"/>
        <v>134</v>
      </c>
      <c r="AZ117" s="12">
        <f t="shared" si="9"/>
        <v>130</v>
      </c>
      <c r="BA117" s="12">
        <f t="shared" si="9"/>
        <v>130</v>
      </c>
      <c r="BB117" s="12">
        <f t="shared" si="9"/>
        <v>122</v>
      </c>
      <c r="BC117" s="12">
        <f t="shared" si="9"/>
        <v>112</v>
      </c>
      <c r="BD117" s="12">
        <f t="shared" si="9"/>
        <v>112</v>
      </c>
      <c r="BE117" s="12">
        <f t="shared" si="9"/>
        <v>82</v>
      </c>
      <c r="BF117" s="12">
        <f t="shared" si="9"/>
        <v>82</v>
      </c>
      <c r="BG117" s="12">
        <f t="shared" si="9"/>
        <v>38</v>
      </c>
      <c r="BH117" s="12">
        <f t="shared" si="9"/>
        <v>38</v>
      </c>
      <c r="BI117" s="12">
        <f t="shared" si="9"/>
        <v>0</v>
      </c>
    </row>
    <row r="118" spans="1:61" s="16" customFormat="1" x14ac:dyDescent="0.25">
      <c r="A118" s="19"/>
      <c r="B118" s="19"/>
      <c r="C118" s="19"/>
      <c r="D118" s="19"/>
      <c r="E118" s="19"/>
      <c r="F118" s="26"/>
      <c r="AH118" s="35"/>
      <c r="AI118" s="27"/>
      <c r="AJ118" s="36"/>
    </row>
    <row r="119" spans="1:61" x14ac:dyDescent="0.25">
      <c r="B119"/>
      <c r="C119" s="28"/>
      <c r="D119" s="29"/>
      <c r="E119" s="30"/>
      <c r="AH119" s="35"/>
      <c r="AI119" s="27"/>
      <c r="AJ119" s="36"/>
    </row>
    <row r="120" spans="1:61" x14ac:dyDescent="0.25">
      <c r="B120"/>
      <c r="C120" s="31">
        <v>1</v>
      </c>
      <c r="D120" s="32">
        <v>35</v>
      </c>
      <c r="E120" s="32">
        <v>45</v>
      </c>
      <c r="F120" s="11" t="s">
        <v>5</v>
      </c>
      <c r="G120" s="12">
        <f t="shared" ref="G120:P127" si="10">SUMIF($F$3:$F$116,$F120,G$3:G$116)</f>
        <v>0</v>
      </c>
      <c r="H120" s="12">
        <f t="shared" si="10"/>
        <v>0</v>
      </c>
      <c r="I120" s="12">
        <f t="shared" si="10"/>
        <v>0</v>
      </c>
      <c r="J120" s="12">
        <f t="shared" si="10"/>
        <v>0</v>
      </c>
      <c r="K120" s="12">
        <f t="shared" si="10"/>
        <v>0</v>
      </c>
      <c r="L120" s="12">
        <f t="shared" si="10"/>
        <v>0</v>
      </c>
      <c r="M120" s="12">
        <f t="shared" si="10"/>
        <v>0</v>
      </c>
      <c r="N120" s="12">
        <f t="shared" si="10"/>
        <v>0</v>
      </c>
      <c r="O120" s="12">
        <f t="shared" si="10"/>
        <v>0</v>
      </c>
      <c r="P120" s="12">
        <f t="shared" si="10"/>
        <v>0</v>
      </c>
      <c r="Q120" s="12">
        <f t="shared" ref="Q120:Z127" si="11">SUMIF($F$3:$F$116,$F120,Q$3:Q$116)</f>
        <v>0</v>
      </c>
      <c r="R120" s="12">
        <f t="shared" si="11"/>
        <v>0</v>
      </c>
      <c r="S120" s="12">
        <f t="shared" si="11"/>
        <v>0</v>
      </c>
      <c r="T120" s="12">
        <f t="shared" si="11"/>
        <v>0</v>
      </c>
      <c r="U120" s="12">
        <f t="shared" si="11"/>
        <v>0</v>
      </c>
      <c r="V120" s="12">
        <f t="shared" si="11"/>
        <v>0</v>
      </c>
      <c r="W120" s="12">
        <f t="shared" si="11"/>
        <v>0</v>
      </c>
      <c r="X120" s="12">
        <f t="shared" si="11"/>
        <v>0</v>
      </c>
      <c r="Y120" s="12">
        <f t="shared" si="11"/>
        <v>0</v>
      </c>
      <c r="Z120" s="12">
        <f t="shared" si="11"/>
        <v>0</v>
      </c>
      <c r="AA120" s="12">
        <f t="shared" ref="AA120:AJ127" si="12">SUMIF($F$3:$F$116,$F120,AA$3:AA$116)</f>
        <v>0</v>
      </c>
      <c r="AB120" s="12">
        <f t="shared" si="12"/>
        <v>0</v>
      </c>
      <c r="AC120" s="12">
        <f t="shared" si="12"/>
        <v>0</v>
      </c>
      <c r="AD120" s="12">
        <f t="shared" si="12"/>
        <v>0</v>
      </c>
      <c r="AE120" s="12">
        <f t="shared" si="12"/>
        <v>35</v>
      </c>
      <c r="AF120" s="12">
        <f t="shared" si="12"/>
        <v>36</v>
      </c>
      <c r="AG120" s="12">
        <f t="shared" si="12"/>
        <v>21</v>
      </c>
      <c r="AH120" s="12">
        <f t="shared" si="12"/>
        <v>0</v>
      </c>
      <c r="AI120" s="12">
        <f t="shared" si="12"/>
        <v>35</v>
      </c>
      <c r="AJ120" s="12">
        <f t="shared" si="12"/>
        <v>35</v>
      </c>
      <c r="AK120" s="12">
        <f t="shared" ref="AK120:AT127" si="13">SUMIF($F$3:$F$116,$F120,AK$3:AK$116)</f>
        <v>0</v>
      </c>
      <c r="AL120" s="12">
        <f t="shared" si="13"/>
        <v>42</v>
      </c>
      <c r="AM120" s="12">
        <f t="shared" si="13"/>
        <v>35</v>
      </c>
      <c r="AN120" s="12">
        <f t="shared" si="13"/>
        <v>42</v>
      </c>
      <c r="AO120" s="12">
        <f t="shared" si="13"/>
        <v>44</v>
      </c>
      <c r="AP120" s="12">
        <f t="shared" si="13"/>
        <v>52</v>
      </c>
      <c r="AQ120" s="12">
        <f t="shared" si="13"/>
        <v>45</v>
      </c>
      <c r="AR120" s="12">
        <f t="shared" si="13"/>
        <v>53</v>
      </c>
      <c r="AS120" s="12">
        <f t="shared" si="13"/>
        <v>50</v>
      </c>
      <c r="AT120" s="12">
        <f t="shared" si="13"/>
        <v>43</v>
      </c>
      <c r="AU120" s="12">
        <f t="shared" ref="AU120:BI127" si="14">SUMIF($F$3:$F$116,$F120,AU$3:AU$116)</f>
        <v>31</v>
      </c>
      <c r="AV120" s="12">
        <f t="shared" si="14"/>
        <v>31</v>
      </c>
      <c r="AW120" s="12">
        <f t="shared" si="14"/>
        <v>31</v>
      </c>
      <c r="AX120" s="12">
        <f t="shared" si="14"/>
        <v>31</v>
      </c>
      <c r="AY120" s="12">
        <f t="shared" si="14"/>
        <v>31</v>
      </c>
      <c r="AZ120" s="12">
        <f t="shared" si="14"/>
        <v>31</v>
      </c>
      <c r="BA120" s="12">
        <f t="shared" si="14"/>
        <v>31</v>
      </c>
      <c r="BB120" s="12">
        <f t="shared" si="14"/>
        <v>31</v>
      </c>
      <c r="BC120" s="12">
        <f t="shared" si="14"/>
        <v>31</v>
      </c>
      <c r="BD120" s="12">
        <f t="shared" si="14"/>
        <v>31</v>
      </c>
      <c r="BE120" s="12">
        <f t="shared" si="14"/>
        <v>26</v>
      </c>
      <c r="BF120" s="12">
        <f t="shared" si="14"/>
        <v>26</v>
      </c>
      <c r="BG120" s="12">
        <f t="shared" si="14"/>
        <v>26</v>
      </c>
      <c r="BH120" s="12">
        <f t="shared" si="14"/>
        <v>26</v>
      </c>
      <c r="BI120" s="12">
        <f t="shared" si="14"/>
        <v>0</v>
      </c>
    </row>
    <row r="121" spans="1:61" x14ac:dyDescent="0.25">
      <c r="B121"/>
      <c r="C121" s="31">
        <v>1</v>
      </c>
      <c r="D121" s="33">
        <f>$C121*D$120</f>
        <v>35</v>
      </c>
      <c r="E121" s="33">
        <f>$C121*E$120</f>
        <v>45</v>
      </c>
      <c r="F121" s="11" t="s">
        <v>23</v>
      </c>
      <c r="G121" s="12">
        <f t="shared" si="10"/>
        <v>0</v>
      </c>
      <c r="H121" s="12">
        <f t="shared" si="10"/>
        <v>0</v>
      </c>
      <c r="I121" s="12">
        <f t="shared" si="10"/>
        <v>0</v>
      </c>
      <c r="J121" s="12">
        <f t="shared" si="10"/>
        <v>0</v>
      </c>
      <c r="K121" s="12">
        <f t="shared" si="10"/>
        <v>0</v>
      </c>
      <c r="L121" s="12">
        <f t="shared" si="10"/>
        <v>0</v>
      </c>
      <c r="M121" s="12">
        <f t="shared" si="10"/>
        <v>0</v>
      </c>
      <c r="N121" s="12">
        <f t="shared" si="10"/>
        <v>0</v>
      </c>
      <c r="O121" s="12">
        <f t="shared" si="10"/>
        <v>0</v>
      </c>
      <c r="P121" s="12">
        <f t="shared" si="10"/>
        <v>0</v>
      </c>
      <c r="Q121" s="12">
        <f t="shared" si="11"/>
        <v>0</v>
      </c>
      <c r="R121" s="12">
        <f t="shared" si="11"/>
        <v>0</v>
      </c>
      <c r="S121" s="12">
        <f t="shared" si="11"/>
        <v>0</v>
      </c>
      <c r="T121" s="12">
        <f t="shared" si="11"/>
        <v>0</v>
      </c>
      <c r="U121" s="12">
        <f t="shared" si="11"/>
        <v>0</v>
      </c>
      <c r="V121" s="12">
        <f t="shared" si="11"/>
        <v>0</v>
      </c>
      <c r="W121" s="12">
        <f t="shared" si="11"/>
        <v>0</v>
      </c>
      <c r="X121" s="12">
        <f t="shared" si="11"/>
        <v>0</v>
      </c>
      <c r="Y121" s="12">
        <f t="shared" si="11"/>
        <v>0</v>
      </c>
      <c r="Z121" s="12">
        <f t="shared" si="11"/>
        <v>0</v>
      </c>
      <c r="AA121" s="12">
        <f t="shared" si="12"/>
        <v>0</v>
      </c>
      <c r="AB121" s="12">
        <f t="shared" si="12"/>
        <v>0</v>
      </c>
      <c r="AC121" s="12">
        <f t="shared" si="12"/>
        <v>0</v>
      </c>
      <c r="AD121" s="12">
        <f t="shared" si="12"/>
        <v>0</v>
      </c>
      <c r="AE121" s="12">
        <f t="shared" si="12"/>
        <v>0</v>
      </c>
      <c r="AF121" s="12">
        <f t="shared" si="12"/>
        <v>40</v>
      </c>
      <c r="AG121" s="12">
        <f t="shared" si="12"/>
        <v>40</v>
      </c>
      <c r="AH121" s="12">
        <f t="shared" si="12"/>
        <v>38</v>
      </c>
      <c r="AI121" s="12">
        <f t="shared" si="12"/>
        <v>35</v>
      </c>
      <c r="AJ121" s="12">
        <f t="shared" si="12"/>
        <v>35</v>
      </c>
      <c r="AK121" s="12">
        <f t="shared" si="13"/>
        <v>35</v>
      </c>
      <c r="AL121" s="12">
        <f t="shared" si="13"/>
        <v>32</v>
      </c>
      <c r="AM121" s="12">
        <f t="shared" si="13"/>
        <v>32</v>
      </c>
      <c r="AN121" s="12">
        <f t="shared" si="13"/>
        <v>32</v>
      </c>
      <c r="AO121" s="12">
        <f t="shared" si="13"/>
        <v>35</v>
      </c>
      <c r="AP121" s="12">
        <f t="shared" si="13"/>
        <v>40</v>
      </c>
      <c r="AQ121" s="12">
        <f t="shared" si="13"/>
        <v>38</v>
      </c>
      <c r="AR121" s="12">
        <f t="shared" si="13"/>
        <v>38</v>
      </c>
      <c r="AS121" s="12">
        <f t="shared" si="13"/>
        <v>38</v>
      </c>
      <c r="AT121" s="12">
        <f t="shared" si="13"/>
        <v>38</v>
      </c>
      <c r="AU121" s="12">
        <f t="shared" si="14"/>
        <v>38</v>
      </c>
      <c r="AV121" s="12">
        <f t="shared" si="14"/>
        <v>38</v>
      </c>
      <c r="AW121" s="12">
        <f t="shared" si="14"/>
        <v>38</v>
      </c>
      <c r="AX121" s="12">
        <f t="shared" si="14"/>
        <v>8</v>
      </c>
      <c r="AY121" s="12">
        <f t="shared" si="14"/>
        <v>8</v>
      </c>
      <c r="AZ121" s="12">
        <f t="shared" si="14"/>
        <v>8</v>
      </c>
      <c r="BA121" s="12">
        <f t="shared" si="14"/>
        <v>8</v>
      </c>
      <c r="BB121" s="12">
        <f t="shared" si="14"/>
        <v>0</v>
      </c>
      <c r="BC121" s="12">
        <f t="shared" si="14"/>
        <v>0</v>
      </c>
      <c r="BD121" s="12">
        <f t="shared" si="14"/>
        <v>0</v>
      </c>
      <c r="BE121" s="12">
        <f t="shared" si="14"/>
        <v>0</v>
      </c>
      <c r="BF121" s="12">
        <f t="shared" si="14"/>
        <v>0</v>
      </c>
      <c r="BG121" s="12">
        <f t="shared" si="14"/>
        <v>0</v>
      </c>
      <c r="BH121" s="12">
        <f t="shared" si="14"/>
        <v>0</v>
      </c>
      <c r="BI121" s="12">
        <f t="shared" si="14"/>
        <v>0</v>
      </c>
    </row>
    <row r="122" spans="1:61" x14ac:dyDescent="0.25">
      <c r="B122"/>
      <c r="C122" s="31">
        <v>1</v>
      </c>
      <c r="D122" s="33">
        <f t="shared" ref="D122:E130" si="15">$C122*D$120</f>
        <v>35</v>
      </c>
      <c r="E122" s="33">
        <f t="shared" si="15"/>
        <v>45</v>
      </c>
      <c r="F122" s="11" t="s">
        <v>7</v>
      </c>
      <c r="G122" s="12">
        <f t="shared" si="10"/>
        <v>0</v>
      </c>
      <c r="H122" s="12">
        <f t="shared" si="10"/>
        <v>0</v>
      </c>
      <c r="I122" s="12">
        <f t="shared" si="10"/>
        <v>0</v>
      </c>
      <c r="J122" s="12">
        <f t="shared" si="10"/>
        <v>0</v>
      </c>
      <c r="K122" s="12">
        <f t="shared" si="10"/>
        <v>0</v>
      </c>
      <c r="L122" s="12">
        <f t="shared" si="10"/>
        <v>0</v>
      </c>
      <c r="M122" s="12">
        <f t="shared" si="10"/>
        <v>0</v>
      </c>
      <c r="N122" s="12">
        <f t="shared" si="10"/>
        <v>0</v>
      </c>
      <c r="O122" s="12">
        <f t="shared" si="10"/>
        <v>0</v>
      </c>
      <c r="P122" s="12">
        <f t="shared" si="10"/>
        <v>0</v>
      </c>
      <c r="Q122" s="12">
        <f t="shared" si="11"/>
        <v>0</v>
      </c>
      <c r="R122" s="12">
        <f t="shared" si="11"/>
        <v>0</v>
      </c>
      <c r="S122" s="12">
        <f t="shared" si="11"/>
        <v>0</v>
      </c>
      <c r="T122" s="12">
        <f t="shared" si="11"/>
        <v>0</v>
      </c>
      <c r="U122" s="12">
        <f t="shared" si="11"/>
        <v>0</v>
      </c>
      <c r="V122" s="12">
        <f t="shared" si="11"/>
        <v>0</v>
      </c>
      <c r="W122" s="12">
        <f t="shared" si="11"/>
        <v>0</v>
      </c>
      <c r="X122" s="12">
        <f t="shared" si="11"/>
        <v>0</v>
      </c>
      <c r="Y122" s="12">
        <f t="shared" si="11"/>
        <v>0</v>
      </c>
      <c r="Z122" s="12">
        <f t="shared" si="11"/>
        <v>0</v>
      </c>
      <c r="AA122" s="12">
        <f t="shared" si="12"/>
        <v>0</v>
      </c>
      <c r="AB122" s="12">
        <f t="shared" si="12"/>
        <v>0</v>
      </c>
      <c r="AC122" s="12">
        <f t="shared" si="12"/>
        <v>0</v>
      </c>
      <c r="AD122" s="12">
        <f t="shared" si="12"/>
        <v>0</v>
      </c>
      <c r="AE122" s="12">
        <f t="shared" si="12"/>
        <v>0</v>
      </c>
      <c r="AF122" s="12">
        <f t="shared" si="12"/>
        <v>49</v>
      </c>
      <c r="AG122" s="12">
        <f t="shared" si="12"/>
        <v>31</v>
      </c>
      <c r="AH122" s="12">
        <f t="shared" si="12"/>
        <v>0</v>
      </c>
      <c r="AI122" s="12">
        <f t="shared" si="12"/>
        <v>0</v>
      </c>
      <c r="AJ122" s="12">
        <f t="shared" si="12"/>
        <v>0</v>
      </c>
      <c r="AK122" s="12">
        <f t="shared" si="13"/>
        <v>14</v>
      </c>
      <c r="AL122" s="12">
        <f t="shared" si="13"/>
        <v>14</v>
      </c>
      <c r="AM122" s="12">
        <f t="shared" si="13"/>
        <v>14</v>
      </c>
      <c r="AN122" s="12">
        <f t="shared" si="13"/>
        <v>14</v>
      </c>
      <c r="AO122" s="12">
        <f t="shared" si="13"/>
        <v>47</v>
      </c>
      <c r="AP122" s="12">
        <f t="shared" si="13"/>
        <v>39</v>
      </c>
      <c r="AQ122" s="12">
        <f t="shared" si="13"/>
        <v>39</v>
      </c>
      <c r="AR122" s="12">
        <f t="shared" si="13"/>
        <v>37</v>
      </c>
      <c r="AS122" s="12">
        <f t="shared" si="13"/>
        <v>37</v>
      </c>
      <c r="AT122" s="12">
        <f t="shared" si="13"/>
        <v>37</v>
      </c>
      <c r="AU122" s="12">
        <f t="shared" si="14"/>
        <v>37</v>
      </c>
      <c r="AV122" s="12">
        <f t="shared" si="14"/>
        <v>37</v>
      </c>
      <c r="AW122" s="12">
        <f t="shared" si="14"/>
        <v>37</v>
      </c>
      <c r="AX122" s="12">
        <f t="shared" si="14"/>
        <v>37</v>
      </c>
      <c r="AY122" s="12">
        <f t="shared" si="14"/>
        <v>37</v>
      </c>
      <c r="AZ122" s="12">
        <f t="shared" si="14"/>
        <v>37</v>
      </c>
      <c r="BA122" s="12">
        <f t="shared" si="14"/>
        <v>37</v>
      </c>
      <c r="BB122" s="12">
        <f t="shared" si="14"/>
        <v>37</v>
      </c>
      <c r="BC122" s="12">
        <f t="shared" si="14"/>
        <v>37</v>
      </c>
      <c r="BD122" s="12">
        <f t="shared" si="14"/>
        <v>37</v>
      </c>
      <c r="BE122" s="12">
        <f t="shared" si="14"/>
        <v>12</v>
      </c>
      <c r="BF122" s="12">
        <f t="shared" si="14"/>
        <v>12</v>
      </c>
      <c r="BG122" s="12">
        <f t="shared" si="14"/>
        <v>12</v>
      </c>
      <c r="BH122" s="12">
        <f t="shared" si="14"/>
        <v>12</v>
      </c>
      <c r="BI122" s="12">
        <f t="shared" si="14"/>
        <v>0</v>
      </c>
    </row>
    <row r="123" spans="1:61" x14ac:dyDescent="0.25">
      <c r="B123"/>
      <c r="C123" s="31">
        <v>1</v>
      </c>
      <c r="D123" s="33">
        <f t="shared" si="15"/>
        <v>35</v>
      </c>
      <c r="E123" s="33">
        <f t="shared" si="15"/>
        <v>45</v>
      </c>
      <c r="F123" s="11" t="s">
        <v>18</v>
      </c>
      <c r="G123" s="12">
        <f t="shared" si="10"/>
        <v>0</v>
      </c>
      <c r="H123" s="12">
        <f t="shared" si="10"/>
        <v>0</v>
      </c>
      <c r="I123" s="12">
        <f t="shared" si="10"/>
        <v>0</v>
      </c>
      <c r="J123" s="12">
        <f t="shared" si="10"/>
        <v>0</v>
      </c>
      <c r="K123" s="12">
        <f t="shared" si="10"/>
        <v>0</v>
      </c>
      <c r="L123" s="12">
        <f t="shared" si="10"/>
        <v>0</v>
      </c>
      <c r="M123" s="12">
        <f t="shared" si="10"/>
        <v>0</v>
      </c>
      <c r="N123" s="12">
        <f t="shared" si="10"/>
        <v>0</v>
      </c>
      <c r="O123" s="12">
        <f t="shared" si="10"/>
        <v>0</v>
      </c>
      <c r="P123" s="12">
        <f t="shared" si="10"/>
        <v>0</v>
      </c>
      <c r="Q123" s="12">
        <f t="shared" si="11"/>
        <v>0</v>
      </c>
      <c r="R123" s="12">
        <f t="shared" si="11"/>
        <v>0</v>
      </c>
      <c r="S123" s="12">
        <f t="shared" si="11"/>
        <v>0</v>
      </c>
      <c r="T123" s="12">
        <f t="shared" si="11"/>
        <v>0</v>
      </c>
      <c r="U123" s="12">
        <f t="shared" si="11"/>
        <v>0</v>
      </c>
      <c r="V123" s="12">
        <f t="shared" si="11"/>
        <v>0</v>
      </c>
      <c r="W123" s="12">
        <f t="shared" si="11"/>
        <v>0</v>
      </c>
      <c r="X123" s="12">
        <f t="shared" si="11"/>
        <v>0</v>
      </c>
      <c r="Y123" s="12">
        <f t="shared" si="11"/>
        <v>0</v>
      </c>
      <c r="Z123" s="12">
        <f t="shared" si="11"/>
        <v>0</v>
      </c>
      <c r="AA123" s="12">
        <f t="shared" si="12"/>
        <v>0</v>
      </c>
      <c r="AB123" s="12">
        <f t="shared" si="12"/>
        <v>0</v>
      </c>
      <c r="AC123" s="12">
        <f t="shared" si="12"/>
        <v>0</v>
      </c>
      <c r="AD123" s="12">
        <f t="shared" si="12"/>
        <v>0</v>
      </c>
      <c r="AE123" s="12">
        <f t="shared" si="12"/>
        <v>28</v>
      </c>
      <c r="AF123" s="12">
        <f t="shared" si="12"/>
        <v>28</v>
      </c>
      <c r="AG123" s="12">
        <f t="shared" si="12"/>
        <v>20</v>
      </c>
      <c r="AH123" s="12">
        <f t="shared" si="12"/>
        <v>0</v>
      </c>
      <c r="AI123" s="12">
        <f t="shared" si="12"/>
        <v>0</v>
      </c>
      <c r="AJ123" s="12">
        <f t="shared" si="12"/>
        <v>40</v>
      </c>
      <c r="AK123" s="12">
        <f t="shared" si="13"/>
        <v>40</v>
      </c>
      <c r="AL123" s="12">
        <f t="shared" si="13"/>
        <v>40</v>
      </c>
      <c r="AM123" s="12">
        <f t="shared" si="13"/>
        <v>20</v>
      </c>
      <c r="AN123" s="12">
        <f t="shared" si="13"/>
        <v>20</v>
      </c>
      <c r="AO123" s="12">
        <f t="shared" si="13"/>
        <v>46</v>
      </c>
      <c r="AP123" s="12">
        <f t="shared" si="13"/>
        <v>40</v>
      </c>
      <c r="AQ123" s="12">
        <f t="shared" si="13"/>
        <v>20</v>
      </c>
      <c r="AR123" s="12">
        <f t="shared" si="13"/>
        <v>20</v>
      </c>
      <c r="AS123" s="12">
        <f t="shared" si="13"/>
        <v>20</v>
      </c>
      <c r="AT123" s="12">
        <f t="shared" si="13"/>
        <v>20</v>
      </c>
      <c r="AU123" s="12">
        <f t="shared" si="14"/>
        <v>20</v>
      </c>
      <c r="AV123" s="12">
        <f t="shared" si="14"/>
        <v>20</v>
      </c>
      <c r="AW123" s="12">
        <f t="shared" si="14"/>
        <v>20</v>
      </c>
      <c r="AX123" s="12">
        <f t="shared" si="14"/>
        <v>20</v>
      </c>
      <c r="AY123" s="12">
        <f t="shared" si="14"/>
        <v>20</v>
      </c>
      <c r="AZ123" s="12">
        <f t="shared" si="14"/>
        <v>20</v>
      </c>
      <c r="BA123" s="12">
        <f t="shared" si="14"/>
        <v>20</v>
      </c>
      <c r="BB123" s="12">
        <f t="shared" si="14"/>
        <v>20</v>
      </c>
      <c r="BC123" s="12">
        <f t="shared" si="14"/>
        <v>20</v>
      </c>
      <c r="BD123" s="12">
        <f t="shared" si="14"/>
        <v>20</v>
      </c>
      <c r="BE123" s="12">
        <f t="shared" si="14"/>
        <v>20</v>
      </c>
      <c r="BF123" s="12">
        <f t="shared" si="14"/>
        <v>20</v>
      </c>
      <c r="BG123" s="12">
        <f t="shared" si="14"/>
        <v>0</v>
      </c>
      <c r="BH123" s="12">
        <f t="shared" si="14"/>
        <v>0</v>
      </c>
      <c r="BI123" s="12">
        <f t="shared" si="14"/>
        <v>0</v>
      </c>
    </row>
    <row r="124" spans="1:61" x14ac:dyDescent="0.25">
      <c r="B124"/>
      <c r="C124" s="31">
        <v>1</v>
      </c>
      <c r="D124" s="33">
        <f t="shared" si="15"/>
        <v>35</v>
      </c>
      <c r="E124" s="33">
        <f t="shared" si="15"/>
        <v>45</v>
      </c>
      <c r="F124" s="11" t="s">
        <v>15</v>
      </c>
      <c r="G124" s="12">
        <f t="shared" si="10"/>
        <v>0</v>
      </c>
      <c r="H124" s="12">
        <f t="shared" si="10"/>
        <v>0</v>
      </c>
      <c r="I124" s="12">
        <f t="shared" si="10"/>
        <v>0</v>
      </c>
      <c r="J124" s="12">
        <f t="shared" si="10"/>
        <v>0</v>
      </c>
      <c r="K124" s="12">
        <f t="shared" si="10"/>
        <v>0</v>
      </c>
      <c r="L124" s="12">
        <f t="shared" si="10"/>
        <v>0</v>
      </c>
      <c r="M124" s="12">
        <f t="shared" si="10"/>
        <v>0</v>
      </c>
      <c r="N124" s="12">
        <f t="shared" si="10"/>
        <v>0</v>
      </c>
      <c r="O124" s="12">
        <f t="shared" si="10"/>
        <v>0</v>
      </c>
      <c r="P124" s="12">
        <f t="shared" si="10"/>
        <v>0</v>
      </c>
      <c r="Q124" s="12">
        <f t="shared" si="11"/>
        <v>0</v>
      </c>
      <c r="R124" s="12">
        <f t="shared" si="11"/>
        <v>0</v>
      </c>
      <c r="S124" s="12">
        <f t="shared" si="11"/>
        <v>0</v>
      </c>
      <c r="T124" s="12">
        <f t="shared" si="11"/>
        <v>0</v>
      </c>
      <c r="U124" s="12">
        <f t="shared" si="11"/>
        <v>0</v>
      </c>
      <c r="V124" s="12">
        <f t="shared" si="11"/>
        <v>0</v>
      </c>
      <c r="W124" s="12">
        <f t="shared" si="11"/>
        <v>0</v>
      </c>
      <c r="X124" s="12">
        <f t="shared" si="11"/>
        <v>0</v>
      </c>
      <c r="Y124" s="12">
        <f t="shared" si="11"/>
        <v>0</v>
      </c>
      <c r="Z124" s="12">
        <f t="shared" si="11"/>
        <v>0</v>
      </c>
      <c r="AA124" s="12">
        <f t="shared" si="12"/>
        <v>0</v>
      </c>
      <c r="AB124" s="12">
        <f t="shared" si="12"/>
        <v>0</v>
      </c>
      <c r="AC124" s="12">
        <f t="shared" si="12"/>
        <v>8</v>
      </c>
      <c r="AD124" s="12">
        <f t="shared" si="12"/>
        <v>14</v>
      </c>
      <c r="AE124" s="12">
        <f t="shared" si="12"/>
        <v>0</v>
      </c>
      <c r="AF124" s="12">
        <f t="shared" si="12"/>
        <v>6</v>
      </c>
      <c r="AG124" s="12">
        <f t="shared" si="12"/>
        <v>6</v>
      </c>
      <c r="AH124" s="12">
        <f t="shared" si="12"/>
        <v>0</v>
      </c>
      <c r="AI124" s="12">
        <f t="shared" si="12"/>
        <v>0</v>
      </c>
      <c r="AJ124" s="12">
        <f t="shared" si="12"/>
        <v>0</v>
      </c>
      <c r="AK124" s="12">
        <f t="shared" si="13"/>
        <v>0</v>
      </c>
      <c r="AL124" s="12">
        <f t="shared" si="13"/>
        <v>40</v>
      </c>
      <c r="AM124" s="12">
        <f t="shared" si="13"/>
        <v>40</v>
      </c>
      <c r="AN124" s="12">
        <f t="shared" si="13"/>
        <v>40</v>
      </c>
      <c r="AO124" s="12">
        <f t="shared" si="13"/>
        <v>44</v>
      </c>
      <c r="AP124" s="12">
        <f t="shared" si="13"/>
        <v>4</v>
      </c>
      <c r="AQ124" s="12">
        <f t="shared" si="13"/>
        <v>4</v>
      </c>
      <c r="AR124" s="12">
        <f t="shared" si="13"/>
        <v>4</v>
      </c>
      <c r="AS124" s="12">
        <f t="shared" si="13"/>
        <v>4</v>
      </c>
      <c r="AT124" s="12">
        <f t="shared" si="13"/>
        <v>4</v>
      </c>
      <c r="AU124" s="12">
        <f t="shared" si="14"/>
        <v>4</v>
      </c>
      <c r="AV124" s="12">
        <f t="shared" si="14"/>
        <v>4</v>
      </c>
      <c r="AW124" s="12">
        <f t="shared" si="14"/>
        <v>4</v>
      </c>
      <c r="AX124" s="12">
        <f t="shared" si="14"/>
        <v>4</v>
      </c>
      <c r="AY124" s="12">
        <f t="shared" si="14"/>
        <v>4</v>
      </c>
      <c r="AZ124" s="12">
        <f t="shared" si="14"/>
        <v>0</v>
      </c>
      <c r="BA124" s="12">
        <f t="shared" si="14"/>
        <v>0</v>
      </c>
      <c r="BB124" s="12">
        <f t="shared" si="14"/>
        <v>0</v>
      </c>
      <c r="BC124" s="12">
        <f t="shared" si="14"/>
        <v>0</v>
      </c>
      <c r="BD124" s="12">
        <f t="shared" si="14"/>
        <v>0</v>
      </c>
      <c r="BE124" s="12">
        <f t="shared" si="14"/>
        <v>0</v>
      </c>
      <c r="BF124" s="12">
        <f t="shared" si="14"/>
        <v>0</v>
      </c>
      <c r="BG124" s="12">
        <f t="shared" si="14"/>
        <v>0</v>
      </c>
      <c r="BH124" s="12">
        <f t="shared" si="14"/>
        <v>0</v>
      </c>
      <c r="BI124" s="12">
        <f t="shared" si="14"/>
        <v>0</v>
      </c>
    </row>
    <row r="125" spans="1:61" x14ac:dyDescent="0.25">
      <c r="B125"/>
      <c r="C125" s="31">
        <v>1</v>
      </c>
      <c r="D125" s="33">
        <f t="shared" si="15"/>
        <v>35</v>
      </c>
      <c r="E125" s="33">
        <f t="shared" si="15"/>
        <v>45</v>
      </c>
      <c r="F125" s="11" t="s">
        <v>25</v>
      </c>
      <c r="G125" s="12">
        <f t="shared" si="10"/>
        <v>0</v>
      </c>
      <c r="H125" s="12">
        <f t="shared" si="10"/>
        <v>0</v>
      </c>
      <c r="I125" s="12">
        <f t="shared" si="10"/>
        <v>0</v>
      </c>
      <c r="J125" s="12">
        <f t="shared" si="10"/>
        <v>0</v>
      </c>
      <c r="K125" s="12">
        <f t="shared" si="10"/>
        <v>0</v>
      </c>
      <c r="L125" s="12">
        <f t="shared" si="10"/>
        <v>0</v>
      </c>
      <c r="M125" s="12">
        <f t="shared" si="10"/>
        <v>0</v>
      </c>
      <c r="N125" s="12">
        <f t="shared" si="10"/>
        <v>0</v>
      </c>
      <c r="O125" s="12">
        <f t="shared" si="10"/>
        <v>0</v>
      </c>
      <c r="P125" s="12">
        <f t="shared" si="10"/>
        <v>0</v>
      </c>
      <c r="Q125" s="12">
        <f t="shared" si="11"/>
        <v>0</v>
      </c>
      <c r="R125" s="12">
        <f t="shared" si="11"/>
        <v>0</v>
      </c>
      <c r="S125" s="12">
        <f t="shared" si="11"/>
        <v>0</v>
      </c>
      <c r="T125" s="12">
        <f t="shared" si="11"/>
        <v>0</v>
      </c>
      <c r="U125" s="12">
        <f t="shared" si="11"/>
        <v>0</v>
      </c>
      <c r="V125" s="12">
        <f t="shared" si="11"/>
        <v>0</v>
      </c>
      <c r="W125" s="12">
        <f t="shared" si="11"/>
        <v>0</v>
      </c>
      <c r="X125" s="12">
        <f t="shared" si="11"/>
        <v>0</v>
      </c>
      <c r="Y125" s="12">
        <f t="shared" si="11"/>
        <v>0</v>
      </c>
      <c r="Z125" s="12">
        <f t="shared" si="11"/>
        <v>0</v>
      </c>
      <c r="AA125" s="12">
        <f t="shared" si="12"/>
        <v>0</v>
      </c>
      <c r="AB125" s="12">
        <f t="shared" si="12"/>
        <v>0</v>
      </c>
      <c r="AC125" s="12">
        <f t="shared" si="12"/>
        <v>0</v>
      </c>
      <c r="AD125" s="12">
        <f t="shared" si="12"/>
        <v>0</v>
      </c>
      <c r="AE125" s="12">
        <f t="shared" si="12"/>
        <v>0</v>
      </c>
      <c r="AF125" s="12">
        <f t="shared" si="12"/>
        <v>30</v>
      </c>
      <c r="AG125" s="12">
        <f t="shared" si="12"/>
        <v>30</v>
      </c>
      <c r="AH125" s="12">
        <f t="shared" si="12"/>
        <v>35</v>
      </c>
      <c r="AI125" s="12">
        <f t="shared" si="12"/>
        <v>35</v>
      </c>
      <c r="AJ125" s="12">
        <f t="shared" si="12"/>
        <v>20</v>
      </c>
      <c r="AK125" s="12">
        <f t="shared" si="13"/>
        <v>18</v>
      </c>
      <c r="AL125" s="12">
        <f t="shared" si="13"/>
        <v>35</v>
      </c>
      <c r="AM125" s="12">
        <f t="shared" si="13"/>
        <v>18</v>
      </c>
      <c r="AN125" s="12">
        <f t="shared" si="13"/>
        <v>10</v>
      </c>
      <c r="AO125" s="12">
        <f t="shared" si="13"/>
        <v>35</v>
      </c>
      <c r="AP125" s="12">
        <f t="shared" si="13"/>
        <v>40</v>
      </c>
      <c r="AQ125" s="12">
        <f t="shared" si="13"/>
        <v>45</v>
      </c>
      <c r="AR125" s="12">
        <f t="shared" si="13"/>
        <v>40</v>
      </c>
      <c r="AS125" s="12">
        <f t="shared" si="13"/>
        <v>30</v>
      </c>
      <c r="AT125" s="12">
        <f t="shared" si="13"/>
        <v>30</v>
      </c>
      <c r="AU125" s="12">
        <f t="shared" si="14"/>
        <v>30</v>
      </c>
      <c r="AV125" s="12">
        <f t="shared" si="14"/>
        <v>30</v>
      </c>
      <c r="AW125" s="12">
        <f t="shared" si="14"/>
        <v>30</v>
      </c>
      <c r="AX125" s="12">
        <f t="shared" si="14"/>
        <v>0</v>
      </c>
      <c r="AY125" s="12">
        <f t="shared" si="14"/>
        <v>0</v>
      </c>
      <c r="AZ125" s="12">
        <f t="shared" si="14"/>
        <v>0</v>
      </c>
      <c r="BA125" s="12">
        <f t="shared" si="14"/>
        <v>0</v>
      </c>
      <c r="BB125" s="12">
        <f t="shared" si="14"/>
        <v>0</v>
      </c>
      <c r="BC125" s="12">
        <f t="shared" si="14"/>
        <v>0</v>
      </c>
      <c r="BD125" s="12">
        <f t="shared" si="14"/>
        <v>0</v>
      </c>
      <c r="BE125" s="12">
        <f t="shared" si="14"/>
        <v>0</v>
      </c>
      <c r="BF125" s="12">
        <f t="shared" si="14"/>
        <v>0</v>
      </c>
      <c r="BG125" s="12">
        <f t="shared" si="14"/>
        <v>0</v>
      </c>
      <c r="BH125" s="12">
        <f t="shared" si="14"/>
        <v>0</v>
      </c>
      <c r="BI125" s="12">
        <f t="shared" si="14"/>
        <v>0</v>
      </c>
    </row>
    <row r="126" spans="1:61" x14ac:dyDescent="0.25">
      <c r="B126"/>
      <c r="C126" s="31">
        <v>0.8</v>
      </c>
      <c r="D126" s="33">
        <f t="shared" si="15"/>
        <v>28</v>
      </c>
      <c r="E126" s="33">
        <f t="shared" si="15"/>
        <v>36</v>
      </c>
      <c r="F126" s="11" t="s">
        <v>9</v>
      </c>
      <c r="G126" s="12">
        <f t="shared" si="10"/>
        <v>0</v>
      </c>
      <c r="H126" s="12">
        <f t="shared" si="10"/>
        <v>0</v>
      </c>
      <c r="I126" s="12">
        <f t="shared" si="10"/>
        <v>0</v>
      </c>
      <c r="J126" s="12">
        <f t="shared" si="10"/>
        <v>0</v>
      </c>
      <c r="K126" s="12">
        <f t="shared" si="10"/>
        <v>0</v>
      </c>
      <c r="L126" s="12">
        <f t="shared" si="10"/>
        <v>0</v>
      </c>
      <c r="M126" s="12">
        <f t="shared" si="10"/>
        <v>0</v>
      </c>
      <c r="N126" s="12">
        <f t="shared" si="10"/>
        <v>0</v>
      </c>
      <c r="O126" s="12">
        <f t="shared" si="10"/>
        <v>0</v>
      </c>
      <c r="P126" s="12">
        <f t="shared" si="10"/>
        <v>0</v>
      </c>
      <c r="Q126" s="12">
        <f t="shared" si="11"/>
        <v>0</v>
      </c>
      <c r="R126" s="12">
        <f t="shared" si="11"/>
        <v>0</v>
      </c>
      <c r="S126" s="12">
        <f t="shared" si="11"/>
        <v>0</v>
      </c>
      <c r="T126" s="12">
        <f t="shared" si="11"/>
        <v>0</v>
      </c>
      <c r="U126" s="12">
        <f t="shared" si="11"/>
        <v>0</v>
      </c>
      <c r="V126" s="12">
        <f t="shared" si="11"/>
        <v>0</v>
      </c>
      <c r="W126" s="12">
        <f t="shared" si="11"/>
        <v>0</v>
      </c>
      <c r="X126" s="12">
        <f t="shared" si="11"/>
        <v>0</v>
      </c>
      <c r="Y126" s="12">
        <f t="shared" si="11"/>
        <v>0</v>
      </c>
      <c r="Z126" s="12">
        <f t="shared" si="11"/>
        <v>0</v>
      </c>
      <c r="AA126" s="12">
        <f t="shared" si="12"/>
        <v>0</v>
      </c>
      <c r="AB126" s="12">
        <f t="shared" si="12"/>
        <v>0</v>
      </c>
      <c r="AC126" s="12">
        <f t="shared" si="12"/>
        <v>0</v>
      </c>
      <c r="AD126" s="12">
        <f t="shared" si="12"/>
        <v>0</v>
      </c>
      <c r="AE126" s="12">
        <f t="shared" si="12"/>
        <v>0</v>
      </c>
      <c r="AF126" s="12">
        <f t="shared" si="12"/>
        <v>12</v>
      </c>
      <c r="AG126" s="12">
        <f t="shared" si="12"/>
        <v>12</v>
      </c>
      <c r="AH126" s="12">
        <f t="shared" si="12"/>
        <v>0</v>
      </c>
      <c r="AI126" s="12">
        <f t="shared" si="12"/>
        <v>28</v>
      </c>
      <c r="AJ126" s="12">
        <f t="shared" si="12"/>
        <v>28</v>
      </c>
      <c r="AK126" s="12">
        <f t="shared" si="13"/>
        <v>52</v>
      </c>
      <c r="AL126" s="12">
        <f t="shared" si="13"/>
        <v>52</v>
      </c>
      <c r="AM126" s="12">
        <f t="shared" si="13"/>
        <v>0</v>
      </c>
      <c r="AN126" s="12">
        <f t="shared" si="13"/>
        <v>0.7</v>
      </c>
      <c r="AO126" s="12">
        <f t="shared" si="13"/>
        <v>0</v>
      </c>
      <c r="AP126" s="12">
        <f t="shared" si="13"/>
        <v>2</v>
      </c>
      <c r="AQ126" s="12">
        <f t="shared" si="13"/>
        <v>2</v>
      </c>
      <c r="AR126" s="12">
        <f t="shared" si="13"/>
        <v>0</v>
      </c>
      <c r="AS126" s="12">
        <f t="shared" si="13"/>
        <v>0</v>
      </c>
      <c r="AT126" s="12">
        <f t="shared" si="13"/>
        <v>0</v>
      </c>
      <c r="AU126" s="12">
        <f t="shared" si="14"/>
        <v>0</v>
      </c>
      <c r="AV126" s="12">
        <f t="shared" si="14"/>
        <v>0</v>
      </c>
      <c r="AW126" s="12">
        <f t="shared" si="14"/>
        <v>0</v>
      </c>
      <c r="AX126" s="12">
        <f t="shared" si="14"/>
        <v>0</v>
      </c>
      <c r="AY126" s="12">
        <f t="shared" si="14"/>
        <v>0</v>
      </c>
      <c r="AZ126" s="12">
        <f t="shared" si="14"/>
        <v>0</v>
      </c>
      <c r="BA126" s="12">
        <f t="shared" si="14"/>
        <v>0</v>
      </c>
      <c r="BB126" s="12">
        <f t="shared" si="14"/>
        <v>0</v>
      </c>
      <c r="BC126" s="12">
        <f t="shared" si="14"/>
        <v>0</v>
      </c>
      <c r="BD126" s="12">
        <f t="shared" si="14"/>
        <v>0</v>
      </c>
      <c r="BE126" s="12">
        <f t="shared" si="14"/>
        <v>0</v>
      </c>
      <c r="BF126" s="12">
        <f t="shared" si="14"/>
        <v>0</v>
      </c>
      <c r="BG126" s="12">
        <f t="shared" si="14"/>
        <v>0</v>
      </c>
      <c r="BH126" s="12">
        <f t="shared" si="14"/>
        <v>0</v>
      </c>
      <c r="BI126" s="12">
        <f t="shared" si="14"/>
        <v>0</v>
      </c>
    </row>
    <row r="127" spans="1:61" x14ac:dyDescent="0.25">
      <c r="B127"/>
      <c r="C127" s="31">
        <v>0.5</v>
      </c>
      <c r="D127" s="33">
        <f t="shared" si="15"/>
        <v>17.5</v>
      </c>
      <c r="E127" s="33">
        <f t="shared" si="15"/>
        <v>22.5</v>
      </c>
      <c r="F127" s="11" t="s">
        <v>12</v>
      </c>
      <c r="G127" s="12">
        <f t="shared" si="10"/>
        <v>0</v>
      </c>
      <c r="H127" s="12">
        <f t="shared" si="10"/>
        <v>0</v>
      </c>
      <c r="I127" s="12">
        <f t="shared" si="10"/>
        <v>0</v>
      </c>
      <c r="J127" s="12">
        <f t="shared" si="10"/>
        <v>0</v>
      </c>
      <c r="K127" s="12">
        <f t="shared" si="10"/>
        <v>0</v>
      </c>
      <c r="L127" s="12">
        <f t="shared" si="10"/>
        <v>0</v>
      </c>
      <c r="M127" s="12">
        <f t="shared" si="10"/>
        <v>0</v>
      </c>
      <c r="N127" s="12">
        <f t="shared" si="10"/>
        <v>0</v>
      </c>
      <c r="O127" s="12">
        <f t="shared" si="10"/>
        <v>0</v>
      </c>
      <c r="P127" s="12">
        <f t="shared" si="10"/>
        <v>0</v>
      </c>
      <c r="Q127" s="12">
        <f t="shared" si="11"/>
        <v>0</v>
      </c>
      <c r="R127" s="12">
        <f t="shared" si="11"/>
        <v>0</v>
      </c>
      <c r="S127" s="12">
        <f t="shared" si="11"/>
        <v>0</v>
      </c>
      <c r="T127" s="12">
        <f t="shared" si="11"/>
        <v>0</v>
      </c>
      <c r="U127" s="12">
        <f t="shared" si="11"/>
        <v>0</v>
      </c>
      <c r="V127" s="12">
        <f t="shared" si="11"/>
        <v>0</v>
      </c>
      <c r="W127" s="12">
        <f t="shared" si="11"/>
        <v>0</v>
      </c>
      <c r="X127" s="12">
        <f t="shared" si="11"/>
        <v>0</v>
      </c>
      <c r="Y127" s="12">
        <f t="shared" si="11"/>
        <v>0</v>
      </c>
      <c r="Z127" s="12">
        <f t="shared" si="11"/>
        <v>0</v>
      </c>
      <c r="AA127" s="12">
        <f t="shared" si="12"/>
        <v>0</v>
      </c>
      <c r="AB127" s="12">
        <f t="shared" si="12"/>
        <v>0</v>
      </c>
      <c r="AC127" s="12">
        <f t="shared" si="12"/>
        <v>0</v>
      </c>
      <c r="AD127" s="12">
        <f t="shared" si="12"/>
        <v>0</v>
      </c>
      <c r="AE127" s="12">
        <f t="shared" si="12"/>
        <v>0</v>
      </c>
      <c r="AF127" s="12">
        <f t="shared" si="12"/>
        <v>34</v>
      </c>
      <c r="AG127" s="12">
        <f t="shared" si="12"/>
        <v>18</v>
      </c>
      <c r="AH127" s="12">
        <f t="shared" si="12"/>
        <v>18</v>
      </c>
      <c r="AI127" s="12">
        <f t="shared" si="12"/>
        <v>18</v>
      </c>
      <c r="AJ127" s="12">
        <f t="shared" si="12"/>
        <v>0</v>
      </c>
      <c r="AK127" s="12">
        <f t="shared" si="13"/>
        <v>0</v>
      </c>
      <c r="AL127" s="12">
        <f t="shared" si="13"/>
        <v>0</v>
      </c>
      <c r="AM127" s="12">
        <f t="shared" si="13"/>
        <v>0</v>
      </c>
      <c r="AN127" s="12">
        <f t="shared" si="13"/>
        <v>0</v>
      </c>
      <c r="AO127" s="12">
        <f t="shared" si="13"/>
        <v>8</v>
      </c>
      <c r="AP127" s="12">
        <f t="shared" si="13"/>
        <v>0</v>
      </c>
      <c r="AQ127" s="12">
        <f t="shared" si="13"/>
        <v>8</v>
      </c>
      <c r="AR127" s="12">
        <f t="shared" si="13"/>
        <v>0</v>
      </c>
      <c r="AS127" s="12">
        <f t="shared" si="13"/>
        <v>0</v>
      </c>
      <c r="AT127" s="12">
        <f t="shared" si="13"/>
        <v>0</v>
      </c>
      <c r="AU127" s="12">
        <f t="shared" si="14"/>
        <v>0</v>
      </c>
      <c r="AV127" s="12">
        <f t="shared" si="14"/>
        <v>0</v>
      </c>
      <c r="AW127" s="12">
        <f t="shared" si="14"/>
        <v>0</v>
      </c>
      <c r="AX127" s="12">
        <f t="shared" si="14"/>
        <v>0</v>
      </c>
      <c r="AY127" s="12">
        <f t="shared" si="14"/>
        <v>0</v>
      </c>
      <c r="AZ127" s="12">
        <f t="shared" si="14"/>
        <v>0</v>
      </c>
      <c r="BA127" s="12">
        <f t="shared" si="14"/>
        <v>0</v>
      </c>
      <c r="BB127" s="12">
        <f t="shared" si="14"/>
        <v>0</v>
      </c>
      <c r="BC127" s="12">
        <f t="shared" si="14"/>
        <v>0</v>
      </c>
      <c r="BD127" s="12">
        <f t="shared" si="14"/>
        <v>0</v>
      </c>
      <c r="BE127" s="12">
        <f t="shared" si="14"/>
        <v>0</v>
      </c>
      <c r="BF127" s="12">
        <f t="shared" si="14"/>
        <v>0</v>
      </c>
      <c r="BG127" s="12">
        <f t="shared" si="14"/>
        <v>0</v>
      </c>
      <c r="BH127" s="12">
        <f t="shared" si="14"/>
        <v>0</v>
      </c>
      <c r="BI127" s="12">
        <f t="shared" si="14"/>
        <v>0</v>
      </c>
    </row>
    <row r="128" spans="1:61" x14ac:dyDescent="0.25">
      <c r="B128"/>
      <c r="C128" s="31">
        <v>1</v>
      </c>
      <c r="D128" s="33">
        <f t="shared" si="15"/>
        <v>35</v>
      </c>
      <c r="E128" s="33">
        <f t="shared" si="15"/>
        <v>45</v>
      </c>
      <c r="F128" s="11" t="s">
        <v>76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>
        <f t="shared" ref="AO128:AX130" si="16">SUMIF($F$3:$F$116,$F128,AO$3:AO$116)</f>
        <v>30</v>
      </c>
      <c r="AP128" s="12">
        <f t="shared" si="16"/>
        <v>30</v>
      </c>
      <c r="AQ128" s="12">
        <f t="shared" si="16"/>
        <v>34</v>
      </c>
      <c r="AR128" s="12">
        <f t="shared" si="16"/>
        <v>34</v>
      </c>
      <c r="AS128" s="12">
        <f t="shared" si="16"/>
        <v>34</v>
      </c>
      <c r="AT128" s="12">
        <f t="shared" si="16"/>
        <v>34</v>
      </c>
      <c r="AU128" s="12">
        <f t="shared" si="16"/>
        <v>34</v>
      </c>
      <c r="AV128" s="12">
        <f t="shared" si="16"/>
        <v>34</v>
      </c>
      <c r="AW128" s="12">
        <f t="shared" si="16"/>
        <v>34</v>
      </c>
      <c r="AX128" s="12">
        <f t="shared" si="16"/>
        <v>34</v>
      </c>
      <c r="AY128" s="12">
        <f t="shared" ref="AY128:BI130" si="17">SUMIF($F$3:$F$116,$F128,AY$3:AY$116)</f>
        <v>34</v>
      </c>
      <c r="AZ128" s="12">
        <f t="shared" si="17"/>
        <v>34</v>
      </c>
      <c r="BA128" s="12">
        <f t="shared" si="17"/>
        <v>34</v>
      </c>
      <c r="BB128" s="12">
        <f t="shared" si="17"/>
        <v>34</v>
      </c>
      <c r="BC128" s="12">
        <f t="shared" si="17"/>
        <v>24</v>
      </c>
      <c r="BD128" s="12">
        <f t="shared" si="17"/>
        <v>24</v>
      </c>
      <c r="BE128" s="12">
        <f t="shared" si="17"/>
        <v>24</v>
      </c>
      <c r="BF128" s="12">
        <f t="shared" si="17"/>
        <v>24</v>
      </c>
      <c r="BG128" s="12">
        <f t="shared" si="17"/>
        <v>0</v>
      </c>
      <c r="BH128" s="12">
        <f t="shared" si="17"/>
        <v>0</v>
      </c>
      <c r="BI128" s="12">
        <f t="shared" si="17"/>
        <v>0</v>
      </c>
    </row>
    <row r="129" spans="2:61" x14ac:dyDescent="0.25">
      <c r="B129"/>
      <c r="C129" s="31">
        <v>1</v>
      </c>
      <c r="D129" s="33">
        <f t="shared" si="15"/>
        <v>35</v>
      </c>
      <c r="E129" s="33">
        <f t="shared" si="15"/>
        <v>45</v>
      </c>
      <c r="F129" s="11" t="s">
        <v>27</v>
      </c>
      <c r="G129" s="12">
        <f t="shared" ref="G129:P130" si="18">SUMIF($F$3:$F$116,$F129,G$3:G$116)</f>
        <v>0</v>
      </c>
      <c r="H129" s="12">
        <f t="shared" si="18"/>
        <v>0</v>
      </c>
      <c r="I129" s="12">
        <f t="shared" si="18"/>
        <v>0</v>
      </c>
      <c r="J129" s="12">
        <f t="shared" si="18"/>
        <v>0</v>
      </c>
      <c r="K129" s="12">
        <f t="shared" si="18"/>
        <v>0</v>
      </c>
      <c r="L129" s="12">
        <f t="shared" si="18"/>
        <v>0</v>
      </c>
      <c r="M129" s="12">
        <f t="shared" si="18"/>
        <v>0</v>
      </c>
      <c r="N129" s="12">
        <f t="shared" si="18"/>
        <v>0</v>
      </c>
      <c r="O129" s="12">
        <f t="shared" si="18"/>
        <v>0</v>
      </c>
      <c r="P129" s="12">
        <f t="shared" si="18"/>
        <v>0</v>
      </c>
      <c r="Q129" s="12">
        <f t="shared" ref="Q129:Z130" si="19">SUMIF($F$3:$F$116,$F129,Q$3:Q$116)</f>
        <v>0</v>
      </c>
      <c r="R129" s="12">
        <f t="shared" si="19"/>
        <v>0</v>
      </c>
      <c r="S129" s="12">
        <f t="shared" si="19"/>
        <v>0</v>
      </c>
      <c r="T129" s="12">
        <f t="shared" si="19"/>
        <v>0</v>
      </c>
      <c r="U129" s="12">
        <f t="shared" si="19"/>
        <v>0</v>
      </c>
      <c r="V129" s="12">
        <f t="shared" si="19"/>
        <v>0</v>
      </c>
      <c r="W129" s="12">
        <f t="shared" si="19"/>
        <v>0</v>
      </c>
      <c r="X129" s="12">
        <f t="shared" si="19"/>
        <v>0</v>
      </c>
      <c r="Y129" s="12">
        <f t="shared" si="19"/>
        <v>0</v>
      </c>
      <c r="Z129" s="12">
        <f t="shared" si="19"/>
        <v>40</v>
      </c>
      <c r="AA129" s="12">
        <f t="shared" ref="AA129:AN130" si="20">SUMIF($F$3:$F$116,$F129,AA$3:AA$116)</f>
        <v>40</v>
      </c>
      <c r="AB129" s="12">
        <f t="shared" si="20"/>
        <v>35</v>
      </c>
      <c r="AC129" s="12">
        <f t="shared" si="20"/>
        <v>35</v>
      </c>
      <c r="AD129" s="12">
        <f t="shared" si="20"/>
        <v>0</v>
      </c>
      <c r="AE129" s="12">
        <f t="shared" si="20"/>
        <v>0</v>
      </c>
      <c r="AF129" s="12">
        <f t="shared" si="20"/>
        <v>24</v>
      </c>
      <c r="AG129" s="12">
        <f t="shared" si="20"/>
        <v>14</v>
      </c>
      <c r="AH129" s="12">
        <f t="shared" si="20"/>
        <v>8</v>
      </c>
      <c r="AI129" s="12">
        <f t="shared" si="20"/>
        <v>8</v>
      </c>
      <c r="AJ129" s="12">
        <f t="shared" si="20"/>
        <v>8</v>
      </c>
      <c r="AK129" s="12">
        <f t="shared" si="20"/>
        <v>35</v>
      </c>
      <c r="AL129" s="12">
        <f t="shared" si="20"/>
        <v>35</v>
      </c>
      <c r="AM129" s="12">
        <f t="shared" si="20"/>
        <v>35</v>
      </c>
      <c r="AN129" s="12">
        <f t="shared" si="20"/>
        <v>35</v>
      </c>
      <c r="AO129" s="12">
        <f t="shared" si="16"/>
        <v>35</v>
      </c>
      <c r="AP129" s="12">
        <f t="shared" si="16"/>
        <v>40</v>
      </c>
      <c r="AQ129" s="12">
        <f t="shared" si="16"/>
        <v>40</v>
      </c>
      <c r="AR129" s="12">
        <f t="shared" si="16"/>
        <v>40</v>
      </c>
      <c r="AS129" s="12">
        <f t="shared" si="16"/>
        <v>40</v>
      </c>
      <c r="AT129" s="12">
        <f t="shared" si="16"/>
        <v>40</v>
      </c>
      <c r="AU129" s="12">
        <f t="shared" si="16"/>
        <v>40</v>
      </c>
      <c r="AV129" s="12">
        <f t="shared" si="16"/>
        <v>40</v>
      </c>
      <c r="AW129" s="12">
        <f t="shared" si="16"/>
        <v>40</v>
      </c>
      <c r="AX129" s="12">
        <f t="shared" si="16"/>
        <v>40</v>
      </c>
      <c r="AY129" s="12">
        <f t="shared" si="17"/>
        <v>0</v>
      </c>
      <c r="AZ129" s="12">
        <f t="shared" si="17"/>
        <v>0</v>
      </c>
      <c r="BA129" s="12">
        <f t="shared" si="17"/>
        <v>0</v>
      </c>
      <c r="BB129" s="12">
        <f t="shared" si="17"/>
        <v>0</v>
      </c>
      <c r="BC129" s="12">
        <f t="shared" si="17"/>
        <v>0</v>
      </c>
      <c r="BD129" s="12">
        <f t="shared" si="17"/>
        <v>0</v>
      </c>
      <c r="BE129" s="12">
        <f t="shared" si="17"/>
        <v>0</v>
      </c>
      <c r="BF129" s="12">
        <f t="shared" si="17"/>
        <v>0</v>
      </c>
      <c r="BG129" s="12">
        <f t="shared" si="17"/>
        <v>0</v>
      </c>
      <c r="BH129" s="12">
        <f t="shared" si="17"/>
        <v>0</v>
      </c>
      <c r="BI129" s="12">
        <f t="shared" si="17"/>
        <v>0</v>
      </c>
    </row>
    <row r="130" spans="2:61" x14ac:dyDescent="0.25">
      <c r="B130"/>
      <c r="C130" s="31">
        <v>0.2</v>
      </c>
      <c r="D130" s="33">
        <f t="shared" si="15"/>
        <v>7</v>
      </c>
      <c r="E130" s="33">
        <f t="shared" si="15"/>
        <v>9</v>
      </c>
      <c r="F130" s="11" t="s">
        <v>20</v>
      </c>
      <c r="G130" s="12">
        <f t="shared" si="18"/>
        <v>0</v>
      </c>
      <c r="H130" s="12">
        <f t="shared" si="18"/>
        <v>0</v>
      </c>
      <c r="I130" s="12">
        <f t="shared" si="18"/>
        <v>0</v>
      </c>
      <c r="J130" s="12">
        <f t="shared" si="18"/>
        <v>0</v>
      </c>
      <c r="K130" s="12">
        <f t="shared" si="18"/>
        <v>0</v>
      </c>
      <c r="L130" s="12">
        <f t="shared" si="18"/>
        <v>0</v>
      </c>
      <c r="M130" s="12">
        <f t="shared" si="18"/>
        <v>0</v>
      </c>
      <c r="N130" s="12">
        <f t="shared" si="18"/>
        <v>0</v>
      </c>
      <c r="O130" s="12">
        <f t="shared" si="18"/>
        <v>0</v>
      </c>
      <c r="P130" s="12">
        <f t="shared" si="18"/>
        <v>0</v>
      </c>
      <c r="Q130" s="12">
        <f t="shared" si="19"/>
        <v>0</v>
      </c>
      <c r="R130" s="12">
        <f t="shared" si="19"/>
        <v>0</v>
      </c>
      <c r="S130" s="12">
        <f t="shared" si="19"/>
        <v>0</v>
      </c>
      <c r="T130" s="12">
        <f t="shared" si="19"/>
        <v>0</v>
      </c>
      <c r="U130" s="12">
        <f t="shared" si="19"/>
        <v>0</v>
      </c>
      <c r="V130" s="12">
        <f t="shared" si="19"/>
        <v>0</v>
      </c>
      <c r="W130" s="12">
        <f t="shared" si="19"/>
        <v>0</v>
      </c>
      <c r="X130" s="12">
        <f t="shared" si="19"/>
        <v>0</v>
      </c>
      <c r="Y130" s="12">
        <f t="shared" si="19"/>
        <v>0</v>
      </c>
      <c r="Z130" s="12">
        <f t="shared" si="19"/>
        <v>0</v>
      </c>
      <c r="AA130" s="12">
        <f t="shared" si="20"/>
        <v>0</v>
      </c>
      <c r="AB130" s="12">
        <f t="shared" si="20"/>
        <v>0</v>
      </c>
      <c r="AC130" s="12">
        <f t="shared" si="20"/>
        <v>0</v>
      </c>
      <c r="AD130" s="12">
        <f t="shared" si="20"/>
        <v>0</v>
      </c>
      <c r="AE130" s="12">
        <f t="shared" si="20"/>
        <v>0</v>
      </c>
      <c r="AF130" s="12">
        <f t="shared" si="20"/>
        <v>8</v>
      </c>
      <c r="AG130" s="12">
        <f t="shared" si="20"/>
        <v>0</v>
      </c>
      <c r="AH130" s="12">
        <f t="shared" si="20"/>
        <v>0</v>
      </c>
      <c r="AI130" s="12">
        <f t="shared" si="20"/>
        <v>8</v>
      </c>
      <c r="AJ130" s="12">
        <f t="shared" si="20"/>
        <v>8</v>
      </c>
      <c r="AK130" s="12">
        <f t="shared" si="20"/>
        <v>0</v>
      </c>
      <c r="AL130" s="12">
        <f t="shared" si="20"/>
        <v>0</v>
      </c>
      <c r="AM130" s="12">
        <f t="shared" si="20"/>
        <v>0</v>
      </c>
      <c r="AN130" s="12">
        <f t="shared" si="20"/>
        <v>0</v>
      </c>
      <c r="AO130" s="12">
        <f t="shared" si="16"/>
        <v>0</v>
      </c>
      <c r="AP130" s="12">
        <f t="shared" si="16"/>
        <v>0</v>
      </c>
      <c r="AQ130" s="12">
        <f t="shared" si="16"/>
        <v>0</v>
      </c>
      <c r="AR130" s="12">
        <f t="shared" si="16"/>
        <v>0</v>
      </c>
      <c r="AS130" s="12">
        <f t="shared" si="16"/>
        <v>0</v>
      </c>
      <c r="AT130" s="12">
        <f t="shared" si="16"/>
        <v>0</v>
      </c>
      <c r="AU130" s="12">
        <f t="shared" si="16"/>
        <v>0</v>
      </c>
      <c r="AV130" s="12">
        <f t="shared" si="16"/>
        <v>0</v>
      </c>
      <c r="AW130" s="12">
        <f t="shared" si="16"/>
        <v>0</v>
      </c>
      <c r="AX130" s="12">
        <f t="shared" si="16"/>
        <v>0</v>
      </c>
      <c r="AY130" s="12">
        <f t="shared" si="17"/>
        <v>0</v>
      </c>
      <c r="AZ130" s="12">
        <f t="shared" si="17"/>
        <v>0</v>
      </c>
      <c r="BA130" s="12">
        <f t="shared" si="17"/>
        <v>0</v>
      </c>
      <c r="BB130" s="12">
        <f t="shared" si="17"/>
        <v>0</v>
      </c>
      <c r="BC130" s="12">
        <f t="shared" si="17"/>
        <v>0</v>
      </c>
      <c r="BD130" s="12">
        <f t="shared" si="17"/>
        <v>0</v>
      </c>
      <c r="BE130" s="12">
        <f t="shared" si="17"/>
        <v>0</v>
      </c>
      <c r="BF130" s="12">
        <f t="shared" si="17"/>
        <v>0</v>
      </c>
      <c r="BG130" s="12">
        <f t="shared" si="17"/>
        <v>0</v>
      </c>
      <c r="BH130" s="12">
        <f t="shared" si="17"/>
        <v>0</v>
      </c>
      <c r="BI130" s="12">
        <f t="shared" si="17"/>
        <v>0</v>
      </c>
    </row>
    <row r="131" spans="2:61" x14ac:dyDescent="0.25">
      <c r="B131"/>
      <c r="C131" s="34">
        <f>SUBTOTAL(9,C120:C130)</f>
        <v>9.5</v>
      </c>
      <c r="D131"/>
      <c r="E131" s="34">
        <f>C131*40</f>
        <v>380</v>
      </c>
    </row>
  </sheetData>
  <autoFilter ref="F2:F131"/>
  <mergeCells count="2">
    <mergeCell ref="B1:C1"/>
    <mergeCell ref="D1:F1"/>
  </mergeCells>
  <conditionalFormatting sqref="G2:CA2">
    <cfRule type="expression" dxfId="12" priority="20">
      <formula>$B$1&gt;G$2</formula>
    </cfRule>
  </conditionalFormatting>
  <conditionalFormatting sqref="BJ121:CA121">
    <cfRule type="colorScale" priority="21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2:CA122">
    <cfRule type="colorScale" priority="22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3:CA123">
    <cfRule type="colorScale" priority="23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4:CA124">
    <cfRule type="colorScale" priority="24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5:CA125">
    <cfRule type="colorScale" priority="25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6:CA126">
    <cfRule type="colorScale" priority="26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7:CA128">
    <cfRule type="colorScale" priority="27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30:CA130">
    <cfRule type="colorScale" priority="28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BJ129:CA129">
    <cfRule type="colorScale" priority="29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E25:E26">
    <cfRule type="cellIs" dxfId="11" priority="30" operator="equal">
      <formula>0</formula>
    </cfRule>
  </conditionalFormatting>
  <conditionalFormatting sqref="E68">
    <cfRule type="cellIs" dxfId="10" priority="31" operator="equal">
      <formula>0</formula>
    </cfRule>
  </conditionalFormatting>
  <conditionalFormatting sqref="G130:AC130">
    <cfRule type="colorScale" priority="35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9:AC129">
    <cfRule type="colorScale" priority="36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7:AC128">
    <cfRule type="colorScale" priority="37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6:AC126">
    <cfRule type="colorScale" priority="38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5:AC125">
    <cfRule type="colorScale" priority="39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4:AC124">
    <cfRule type="colorScale" priority="40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3:AC123">
    <cfRule type="colorScale" priority="41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2:AC122">
    <cfRule type="colorScale" priority="42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121:AC121">
    <cfRule type="colorScale" priority="43">
      <colorScale>
        <cfvo type="num" val="0"/>
        <cfvo type="num" val="0"/>
        <cfvo type="num" val="0"/>
        <color rgb="FF00B0F0"/>
        <color rgb="FF00B050"/>
        <color rgb="FFFF5050"/>
      </colorScale>
    </cfRule>
  </conditionalFormatting>
  <conditionalFormatting sqref="G51:CA52 G101:AG101">
    <cfRule type="expression" dxfId="9" priority="66">
      <formula>G$2&gt;$C51</formula>
    </cfRule>
    <cfRule type="expression" dxfId="8" priority="67">
      <formula>G$2&lt;$B51</formula>
    </cfRule>
  </conditionalFormatting>
  <conditionalFormatting sqref="AD120:BH120">
    <cfRule type="colorScale" priority="17">
      <colorScale>
        <cfvo type="num" val="0"/>
        <cfvo type="num" val="$D$120"/>
        <cfvo type="num" val="$E$120"/>
        <color rgb="FF00B0F0"/>
        <color rgb="FF00B050"/>
        <color rgb="FFFF5050"/>
      </colorScale>
    </cfRule>
  </conditionalFormatting>
  <conditionalFormatting sqref="AD117:BH117">
    <cfRule type="colorScale" priority="18">
      <colorScale>
        <cfvo type="num" val="0"/>
        <cfvo type="num" val="0.9*$E$131"/>
        <cfvo type="num" val="1.1*$E$131"/>
        <color rgb="FF00B0F0"/>
        <color rgb="FF46DA46"/>
        <color rgb="FFFF5050"/>
      </colorScale>
    </cfRule>
  </conditionalFormatting>
  <conditionalFormatting sqref="AD130:BH130">
    <cfRule type="colorScale" priority="16">
      <colorScale>
        <cfvo type="num" val="0"/>
        <cfvo type="num" val="$D$130"/>
        <cfvo type="num" val="$E$130"/>
        <color rgb="FF00B0F0"/>
        <color rgb="FF00B050"/>
        <color rgb="FFFF5050"/>
      </colorScale>
    </cfRule>
  </conditionalFormatting>
  <conditionalFormatting sqref="AD129:BH129">
    <cfRule type="colorScale" priority="15">
      <colorScale>
        <cfvo type="num" val="0"/>
        <cfvo type="num" val="$D$129"/>
        <cfvo type="num" val="$E$129"/>
        <color rgb="FF00B0F0"/>
        <color rgb="FF00B050"/>
        <color rgb="FFFF5050"/>
      </colorScale>
    </cfRule>
  </conditionalFormatting>
  <conditionalFormatting sqref="AD128:BH128">
    <cfRule type="colorScale" priority="14">
      <colorScale>
        <cfvo type="num" val="0"/>
        <cfvo type="num" val="$D$128"/>
        <cfvo type="num" val="$E$128"/>
        <color rgb="FF00B0F0"/>
        <color rgb="FF00B050"/>
        <color rgb="FFFF5050"/>
      </colorScale>
    </cfRule>
  </conditionalFormatting>
  <conditionalFormatting sqref="AD126:BH126">
    <cfRule type="colorScale" priority="13">
      <colorScale>
        <cfvo type="num" val="0"/>
        <cfvo type="num" val="$D$126"/>
        <cfvo type="num" val="$E$126"/>
        <color rgb="FF00B0F0"/>
        <color rgb="FF00B050"/>
        <color rgb="FFFF5050"/>
      </colorScale>
    </cfRule>
  </conditionalFormatting>
  <conditionalFormatting sqref="AD125:BH125">
    <cfRule type="colorScale" priority="12">
      <colorScale>
        <cfvo type="num" val="0"/>
        <cfvo type="num" val="$D$125"/>
        <cfvo type="num" val="$E$125"/>
        <color rgb="FF00B0F0"/>
        <color rgb="FF00B050"/>
        <color rgb="FFFF5050"/>
      </colorScale>
    </cfRule>
  </conditionalFormatting>
  <conditionalFormatting sqref="AD124:BH124">
    <cfRule type="colorScale" priority="11">
      <colorScale>
        <cfvo type="num" val="0"/>
        <cfvo type="num" val="$D$124"/>
        <cfvo type="num" val="$E$124"/>
        <color rgb="FF00B0F0"/>
        <color rgb="FF00B050"/>
        <color rgb="FFFF5050"/>
      </colorScale>
    </cfRule>
  </conditionalFormatting>
  <conditionalFormatting sqref="AD123:BH123">
    <cfRule type="colorScale" priority="10">
      <colorScale>
        <cfvo type="num" val="0"/>
        <cfvo type="num" val="$D$123"/>
        <cfvo type="num" val="$E$123"/>
        <color rgb="FF00B0F0"/>
        <color rgb="FF00B050"/>
        <color rgb="FFFF5050"/>
      </colorScale>
    </cfRule>
  </conditionalFormatting>
  <conditionalFormatting sqref="AD122:BH122">
    <cfRule type="colorScale" priority="9">
      <colorScale>
        <cfvo type="num" val="0"/>
        <cfvo type="num" val="$D$122"/>
        <cfvo type="num" val="$E$122"/>
        <color rgb="FF00B0F0"/>
        <color rgb="FF00B050"/>
        <color rgb="FFFF5050"/>
      </colorScale>
    </cfRule>
  </conditionalFormatting>
  <conditionalFormatting sqref="AD121:BH121">
    <cfRule type="colorScale" priority="8">
      <colorScale>
        <cfvo type="num" val="0"/>
        <cfvo type="num" val="$D$121"/>
        <cfvo type="num" val="$E$121"/>
        <color rgb="FF00B0F0"/>
        <color rgb="FF00B050"/>
        <color rgb="FFFF5050"/>
      </colorScale>
    </cfRule>
  </conditionalFormatting>
  <conditionalFormatting sqref="G87:AG99">
    <cfRule type="expression" dxfId="7" priority="75">
      <formula>G$2&gt;$D87</formula>
    </cfRule>
    <cfRule type="expression" dxfId="6" priority="76">
      <formula>G$2&lt;$C87</formula>
    </cfRule>
  </conditionalFormatting>
  <conditionalFormatting sqref="G87:GC99">
    <cfRule type="expression" dxfId="5" priority="79">
      <formula>G$2&lt;$C87</formula>
    </cfRule>
    <cfRule type="expression" dxfId="4" priority="80">
      <formula>G$2&gt;$D87</formula>
    </cfRule>
  </conditionalFormatting>
  <conditionalFormatting sqref="AD127:BH127">
    <cfRule type="colorScale" priority="3">
      <colorScale>
        <cfvo type="num" val="0"/>
        <cfvo type="num" val="$D$127"/>
        <cfvo type="num" val="$E$127"/>
        <color rgb="FF00B0F0"/>
        <color rgb="FF00B050"/>
        <color rgb="FFFF5050"/>
      </colorScale>
    </cfRule>
  </conditionalFormatting>
  <conditionalFormatting sqref="G3:GC99 G101:GC114">
    <cfRule type="expression" dxfId="3" priority="6">
      <formula>G$2&lt;$B3</formula>
    </cfRule>
    <cfRule type="expression" dxfId="2" priority="7">
      <formula>G$2&gt;$C3</formula>
    </cfRule>
  </conditionalFormatting>
  <conditionalFormatting sqref="G100:GC100">
    <cfRule type="expression" dxfId="1" priority="1">
      <formula>G$2&lt;$B100</formula>
    </cfRule>
    <cfRule type="expression" dxfId="0" priority="2">
      <formula>G$2&gt;$C100</formula>
    </cfRule>
  </conditionalFormatting>
  <pageMargins left="0.74791666666666701" right="0.35416666666666702" top="0.39374999999999999" bottom="0.39374999999999999" header="0.51180555555555496" footer="0.51180555555555496"/>
  <pageSetup paperSize="8" scale="61" firstPageNumber="0" orientation="portrait" verticalDpi="4" r:id="rId1"/>
  <headerFooter>
    <oddHeader>&amp;R&amp;D&amp;T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B13"/>
  <sheetViews>
    <sheetView zoomScale="110" zoomScaleNormal="110" workbookViewId="0">
      <selection activeCell="C35" sqref="C35"/>
    </sheetView>
  </sheetViews>
  <sheetFormatPr baseColWidth="10" defaultColWidth="9.140625" defaultRowHeight="15" x14ac:dyDescent="0.25"/>
  <cols>
    <col min="1" max="1025" width="11.42578125"/>
  </cols>
  <sheetData>
    <row r="2" spans="1:2" x14ac:dyDescent="0.25">
      <c r="A2">
        <v>1</v>
      </c>
      <c r="B2" t="s">
        <v>58</v>
      </c>
    </row>
    <row r="3" spans="1:2" x14ac:dyDescent="0.25">
      <c r="A3">
        <v>2</v>
      </c>
      <c r="B3" t="s">
        <v>59</v>
      </c>
    </row>
    <row r="4" spans="1:2" x14ac:dyDescent="0.25">
      <c r="A4">
        <v>3</v>
      </c>
      <c r="B4" t="s">
        <v>60</v>
      </c>
    </row>
    <row r="5" spans="1:2" x14ac:dyDescent="0.25">
      <c r="A5">
        <v>4</v>
      </c>
      <c r="B5" t="s">
        <v>61</v>
      </c>
    </row>
    <row r="6" spans="1:2" x14ac:dyDescent="0.25">
      <c r="A6">
        <v>5</v>
      </c>
      <c r="B6" t="s">
        <v>62</v>
      </c>
    </row>
    <row r="7" spans="1:2" x14ac:dyDescent="0.25">
      <c r="A7">
        <v>6</v>
      </c>
      <c r="B7" t="s">
        <v>63</v>
      </c>
    </row>
    <row r="8" spans="1:2" x14ac:dyDescent="0.25">
      <c r="A8">
        <v>7</v>
      </c>
      <c r="B8" t="s">
        <v>64</v>
      </c>
    </row>
    <row r="9" spans="1:2" x14ac:dyDescent="0.25">
      <c r="A9">
        <v>8</v>
      </c>
      <c r="B9" t="s">
        <v>65</v>
      </c>
    </row>
    <row r="10" spans="1:2" x14ac:dyDescent="0.25">
      <c r="A10">
        <v>9</v>
      </c>
      <c r="B10" t="s">
        <v>66</v>
      </c>
    </row>
    <row r="11" spans="1:2" x14ac:dyDescent="0.25">
      <c r="A11">
        <v>10</v>
      </c>
      <c r="B11" t="s">
        <v>67</v>
      </c>
    </row>
    <row r="12" spans="1:2" x14ac:dyDescent="0.25">
      <c r="A12">
        <v>11</v>
      </c>
      <c r="B12" t="s">
        <v>68</v>
      </c>
    </row>
    <row r="13" spans="1:2" x14ac:dyDescent="0.25">
      <c r="A13">
        <v>12</v>
      </c>
      <c r="B13" t="s">
        <v>69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Tidsskalerte data</vt:lpstr>
      <vt:lpstr>Ark1</vt:lpstr>
      <vt:lpstr>Ark2</vt:lpstr>
      <vt:lpstr>'Tidsskalerte data'!_FilterDatabase_0</vt:lpstr>
      <vt:lpstr>'Tidsskalerte data'!Print_Area_0</vt:lpstr>
      <vt:lpstr>'Tidsskalerte data'!Utskriftsområde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stinas</dc:creator>
  <cp:lastModifiedBy>Tor</cp:lastModifiedBy>
  <cp:revision>2</cp:revision>
  <cp:lastPrinted>2015-09-07T07:03:01Z</cp:lastPrinted>
  <dcterms:created xsi:type="dcterms:W3CDTF">2015-02-16T13:22:23Z</dcterms:created>
  <dcterms:modified xsi:type="dcterms:W3CDTF">2015-09-16T20:09:38Z</dcterms:modified>
  <dc:language>nb-NO</dc:language>
</cp:coreProperties>
</file>