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<sst xmlns="http://schemas.openxmlformats.org/spreadsheetml/2006/main" count="1502" uniqueCount="376">
  <si>
    <t>дддддддд</t>
  </si>
  <si>
    <t>ддддддддд</t>
  </si>
  <si>
    <t>1д</t>
  </si>
  <si>
    <t>ддддд
 ддддддд</t>
  </si>
  <si>
    <t>ддддд ддддд
ддддддд</t>
  </si>
  <si>
    <t>ддддд 
ддддддд</t>
  </si>
  <si>
    <t>дддддддд дд ддд.
/0,92</t>
  </si>
  <si>
    <t>дддддд
/0,92</t>
  </si>
  <si>
    <t>д/д</t>
  </si>
  <si>
    <t>ддддддд -
ддд. ддддддд=</t>
  </si>
  <si>
    <t>д</t>
  </si>
  <si>
    <t>ддддддд</t>
  </si>
  <si>
    <t>дддддд.</t>
  </si>
  <si>
    <t>ддд "ддддд"</t>
  </si>
  <si>
    <t>ддддд</t>
  </si>
  <si>
    <t>дд 122, 122</t>
  </si>
  <si>
    <t>дддддддддддд</t>
  </si>
  <si>
    <t>дддддддддд</t>
  </si>
  <si>
    <t>ддд "дддддддд"</t>
  </si>
  <si>
    <t>дд 121</t>
  </si>
  <si>
    <t>дд 121, 121</t>
  </si>
  <si>
    <t>ддддддддддддддд-д</t>
  </si>
  <si>
    <t>дддд 12.11.11</t>
  </si>
  <si>
    <t>дд 122</t>
  </si>
  <si>
    <t>ддддддддддд ддддд</t>
  </si>
  <si>
    <t>дддд 1.11.11</t>
  </si>
  <si>
    <t>дддд-ддд</t>
  </si>
  <si>
    <t xml:space="preserve">дд 122 </t>
  </si>
  <si>
    <t xml:space="preserve">ддддд </t>
  </si>
  <si>
    <t>дд 121 1.11.11</t>
  </si>
  <si>
    <t>ддддд ддддд</t>
  </si>
  <si>
    <t>дддд 2.11.11</t>
  </si>
  <si>
    <t>дд 122,121,122</t>
  </si>
  <si>
    <t>д-ддддд</t>
  </si>
  <si>
    <t>дддд 11.11.11</t>
  </si>
  <si>
    <t>дд 121,1221</t>
  </si>
  <si>
    <t>дд 121,121,121</t>
  </si>
  <si>
    <t>дд 122,122</t>
  </si>
  <si>
    <t>дд 111</t>
  </si>
  <si>
    <t>дддд  1.11.11</t>
  </si>
  <si>
    <t>дд 112</t>
  </si>
  <si>
    <t>дддд дд</t>
  </si>
  <si>
    <t>дд 111, 111</t>
  </si>
  <si>
    <t>дд ддд</t>
  </si>
  <si>
    <t>дддд 1.12.11</t>
  </si>
  <si>
    <t>дддд 2.12.11</t>
  </si>
  <si>
    <t>ддддддддддддд</t>
  </si>
  <si>
    <t>дддд. 12.12.11</t>
  </si>
  <si>
    <t>ддддддддддд</t>
  </si>
  <si>
    <t>ддддддддд дддд. д-д</t>
  </si>
  <si>
    <t>дддд 11.12.11</t>
  </si>
  <si>
    <t>ддд</t>
  </si>
  <si>
    <t>дддд 12.12.11</t>
  </si>
  <si>
    <t>дддд. 1.12.11</t>
  </si>
  <si>
    <t xml:space="preserve">дддд </t>
  </si>
  <si>
    <t>дддд дддддддддд</t>
  </si>
  <si>
    <t>дд ддддд</t>
  </si>
  <si>
    <t>дддддд</t>
  </si>
  <si>
    <t>ддддддд(ддддддддд)</t>
  </si>
  <si>
    <t>дддд. 11.12.11</t>
  </si>
  <si>
    <t>дддд.ддддд д дддддд</t>
  </si>
  <si>
    <t>дд дддддддддд д. д.</t>
  </si>
  <si>
    <t>д ддддд</t>
  </si>
  <si>
    <t>ддддддддддддддддд</t>
  </si>
  <si>
    <t>дддддддд д-ддддд</t>
  </si>
  <si>
    <t>ддд дддддддддд</t>
  </si>
  <si>
    <t>дд 112 дд 11.12.11</t>
  </si>
  <si>
    <t>д ддддд дддддддд-ддддддд дд ддд д дддддд дд</t>
  </si>
  <si>
    <t>дд 112 12.12.11</t>
  </si>
  <si>
    <t xml:space="preserve">дд </t>
  </si>
  <si>
    <t>дд 111,111</t>
  </si>
  <si>
    <t>дд. 112</t>
  </si>
  <si>
    <t>дд. 112,112,111</t>
  </si>
  <si>
    <t>дддддддд д-ддддд (дддд)</t>
  </si>
  <si>
    <t xml:space="preserve">ддддддд дддд д ддд 21.09.12 </t>
  </si>
  <si>
    <t xml:space="preserve">дд. </t>
  </si>
  <si>
    <t>ддддддддддд ддддддд</t>
  </si>
  <si>
    <t>дд</t>
  </si>
  <si>
    <t>дддд: 12.12.11</t>
  </si>
  <si>
    <t>дд 111 дд 11.12.11</t>
  </si>
  <si>
    <t>дддд. 11.12.11 д ддддддд</t>
  </si>
  <si>
    <t>дддддддд-д</t>
  </si>
  <si>
    <t xml:space="preserve">ддддд дд ддддддд дд </t>
  </si>
  <si>
    <t>дд дддддддд</t>
  </si>
  <si>
    <t>дддддддд-дддддд дддддд</t>
  </si>
  <si>
    <t>дддд. 1.11.11</t>
  </si>
  <si>
    <t>ддддддддд д ддддд</t>
  </si>
  <si>
    <t>дд. 111 1.11.11</t>
  </si>
  <si>
    <t>дддд. 2.11.11</t>
  </si>
  <si>
    <t>дд. 111 дд 1.11.11</t>
  </si>
  <si>
    <t>дддд. 11.11.11</t>
  </si>
  <si>
    <t>дддддддд-дддддддд дддддд. д.</t>
  </si>
  <si>
    <t>дд. 111 дд 2.11.11</t>
  </si>
  <si>
    <t>ддд-ддддд</t>
  </si>
  <si>
    <t>дд 112 дд 11.11.11</t>
  </si>
  <si>
    <t>111 дд 11.11.11</t>
  </si>
  <si>
    <t>дддд. 12.11.11</t>
  </si>
  <si>
    <t>дд. 112,112,121</t>
  </si>
  <si>
    <t>дддддддд - дддддд ддддд 5д</t>
  </si>
  <si>
    <t>дд. № 122, 121</t>
  </si>
  <si>
    <t>дд. 122, 122 дд 11.11.11</t>
  </si>
  <si>
    <t>дддд-дддддд ддддд</t>
  </si>
  <si>
    <t>дд. 121 дд 11.11.11</t>
  </si>
  <si>
    <t>ддддддд дддддд дддд</t>
  </si>
  <si>
    <t>дддддд дддддд</t>
  </si>
  <si>
    <t>дд. 121</t>
  </si>
  <si>
    <t>дддддд. дддд.</t>
  </si>
  <si>
    <t>дддд.11.11.11</t>
  </si>
  <si>
    <t>1111 д.</t>
  </si>
  <si>
    <t>дд. 1</t>
  </si>
  <si>
    <t>дддд. дддд</t>
  </si>
  <si>
    <t>дддд. дддд.</t>
  </si>
  <si>
    <t>ддд дд(ддддд)</t>
  </si>
  <si>
    <t>дддд-дддд ддд</t>
  </si>
  <si>
    <t>дддд-1</t>
  </si>
  <si>
    <t>дддд-дддддд дддддд</t>
  </si>
  <si>
    <t>дддддддд дддддддд</t>
  </si>
  <si>
    <t>ддддд дддддд</t>
  </si>
  <si>
    <t>дд 12</t>
  </si>
  <si>
    <t>ддддд-ддддд</t>
  </si>
  <si>
    <t>дд 11</t>
  </si>
  <si>
    <t>дддд ддд</t>
  </si>
  <si>
    <t>дд. 11</t>
  </si>
  <si>
    <t>дд. 11,11,11</t>
  </si>
  <si>
    <t>дддддддд дддддд</t>
  </si>
  <si>
    <t>ддддддд д ддддд № 55</t>
  </si>
  <si>
    <t>дддд</t>
  </si>
  <si>
    <t>дддддддддд д. ддддддд</t>
  </si>
  <si>
    <t>ддддддд дддддд</t>
  </si>
  <si>
    <t>дддд.12.11.11</t>
  </si>
  <si>
    <t>дд ддд-62371(ддд.2,3)</t>
  </si>
  <si>
    <t>ддддддддддд дддд.</t>
  </si>
  <si>
    <t>дд ддд-62371(ддд.1)</t>
  </si>
  <si>
    <t>дддддд ддддд</t>
  </si>
  <si>
    <t>дддд. № 1, 1 дд 11.11.11</t>
  </si>
  <si>
    <t>дддд. №1 дд 12.11.11</t>
  </si>
  <si>
    <t>дд дд/д166117</t>
  </si>
  <si>
    <t>дддд. № 1 дд 12.11.11</t>
  </si>
  <si>
    <t>дд ддд96834</t>
  </si>
  <si>
    <t>дддд. № 2 дд 1.12.11</t>
  </si>
  <si>
    <t>ддддд- дддддддд д.</t>
  </si>
  <si>
    <t>дддддддд ддддд д дддд. №7</t>
  </si>
  <si>
    <t>ддд.- ддддддддд д.</t>
  </si>
  <si>
    <t xml:space="preserve">дддд. № 2 дд 2.11.11 </t>
  </si>
  <si>
    <t>дддд. № 11 дд 2.11.11</t>
  </si>
  <si>
    <t>дд. № 11 дд 12.11.11</t>
  </si>
  <si>
    <t>дддд. №11 дд 11.12.11</t>
  </si>
  <si>
    <t>дддд. № 11 дд 12.12.11</t>
  </si>
  <si>
    <t>дддд. № 11 дд 11.12.11</t>
  </si>
  <si>
    <t>дд ддд-123999</t>
  </si>
  <si>
    <t>дддд. 11 дд 1.12.11</t>
  </si>
  <si>
    <t>дддддддд д дддд. №21</t>
  </si>
  <si>
    <t>дддд. №11 2.12.11</t>
  </si>
  <si>
    <t>дддд. №12 дд 11.12.11</t>
  </si>
  <si>
    <t>дддд.  дд 11.12.11</t>
  </si>
  <si>
    <t>дддддд ддддддддд</t>
  </si>
  <si>
    <t>дддд. 11 дд 12.12.11</t>
  </si>
  <si>
    <t>дддд. 11 дд 2.12.11</t>
  </si>
  <si>
    <t>ддддддд д.</t>
  </si>
  <si>
    <t>дддд. 11 дд 11.12.11</t>
  </si>
  <si>
    <t>дддд. 12 дд 12.12.11</t>
  </si>
  <si>
    <t>ддддддддддддддддддддд</t>
  </si>
  <si>
    <t>дд ддд169038</t>
  </si>
  <si>
    <t>дддд. 12 дд 11.12.11</t>
  </si>
  <si>
    <t xml:space="preserve">дддд. 11 дд 11.12.11 </t>
  </si>
  <si>
    <t>ддддддддддддддд</t>
  </si>
  <si>
    <t xml:space="preserve">дд. 1111 </t>
  </si>
  <si>
    <t>дд ддд-199481</t>
  </si>
  <si>
    <t>дд. 1121</t>
  </si>
  <si>
    <t>дд. 1122,1122</t>
  </si>
  <si>
    <t>дд (дддд д1) ддд 199481</t>
  </si>
  <si>
    <t>дд. 1122</t>
  </si>
  <si>
    <t>дддд. 11 дд 2.11.11</t>
  </si>
  <si>
    <t>дддд. 22 дд 11.11.11</t>
  </si>
  <si>
    <t>дддд. 22 дд 12.11.11</t>
  </si>
  <si>
    <t>дддд. 22 дд 2.11.11</t>
  </si>
  <si>
    <t>дддд. 21 дд 11.11.11</t>
  </si>
  <si>
    <t>дддд. 1 дд 11.11.11</t>
  </si>
  <si>
    <t>дддд. 1 дд 1.11.11</t>
  </si>
  <si>
    <t>дддд. 2   дд 11.11.11</t>
  </si>
  <si>
    <t>дддд. 11 дд 12.11.11</t>
  </si>
  <si>
    <t>дддд. 11 дд 11.11.11</t>
  </si>
  <si>
    <t>дддд. 12 дд 11.11.11</t>
  </si>
  <si>
    <t>№11 дд 12.11.11</t>
  </si>
  <si>
    <t>дддд-дд</t>
  </si>
  <si>
    <t>№12 дд 12.11.11</t>
  </si>
  <si>
    <t>дддддддд ддддд</t>
  </si>
  <si>
    <t>№11 дд 1.11.11</t>
  </si>
  <si>
    <t>дддддд. дддддддд.</t>
  </si>
  <si>
    <t>№12 дд 11.11.11</t>
  </si>
  <si>
    <t>дд (ддд-075195)</t>
  </si>
  <si>
    <t>№11 дд 11.11.11</t>
  </si>
  <si>
    <t>д 11.11.11 - 11%</t>
  </si>
  <si>
    <t>дддддддддд-дддддд</t>
  </si>
  <si>
    <t>дддд 8000</t>
  </si>
  <si>
    <t>дддддд дд ддд. 500</t>
  </si>
  <si>
    <t>д1 дддддд дддд</t>
  </si>
  <si>
    <t>дд ддддд дддддддд</t>
  </si>
  <si>
    <t>дддд. 12 дд 1.12.11</t>
  </si>
  <si>
    <t>ддддд д.</t>
  </si>
  <si>
    <t>дддд. 12 дд 2.12.11</t>
  </si>
  <si>
    <t>дд ддд-119297</t>
  </si>
  <si>
    <t>ддддддд д. (дддддд)</t>
  </si>
  <si>
    <t>ддд-дд -</t>
  </si>
  <si>
    <t>ддддд д. (дд-ддддд)</t>
  </si>
  <si>
    <t>ддд-дд +</t>
  </si>
  <si>
    <t>дддддддд дддддддддддд</t>
  </si>
  <si>
    <t>дддд 25% -25759;</t>
  </si>
  <si>
    <t>дддд 1111 дд 12.12.11</t>
  </si>
  <si>
    <t>д/д-76130.</t>
  </si>
  <si>
    <t>дддд. 22 дд 2.12.11</t>
  </si>
  <si>
    <t>дддд.</t>
  </si>
  <si>
    <t>ддддд д., ддд. +</t>
  </si>
  <si>
    <t>дддд 1111, 1112.</t>
  </si>
  <si>
    <t>дддд. 21 дд 1.12.11</t>
  </si>
  <si>
    <t>дддд ддддд</t>
  </si>
  <si>
    <t>дддд 1111.</t>
  </si>
  <si>
    <t>ддддддд д., ддд. +</t>
  </si>
  <si>
    <t>дддд 1112</t>
  </si>
  <si>
    <t>дддд. 21 дд  2.12.11</t>
  </si>
  <si>
    <t>дддд. 21 дд 11.12.11</t>
  </si>
  <si>
    <t>дддд ддд 8000+800=8800</t>
  </si>
  <si>
    <t>дддд.22 дд 2.12.11</t>
  </si>
  <si>
    <t>ддддддд 2 дд.-1000</t>
  </si>
  <si>
    <t>+</t>
  </si>
  <si>
    <t>дд ддд-151304</t>
  </si>
  <si>
    <t>ддддддд д. ддд-дд +</t>
  </si>
  <si>
    <t>дд ддд157162</t>
  </si>
  <si>
    <t>ддддддд д., ддд-дд +</t>
  </si>
  <si>
    <t>дддд 1112 дд 12.12.11</t>
  </si>
  <si>
    <t>дддд 1112 дд 11.12.11</t>
  </si>
  <si>
    <t>ддддддддддд-ддддд</t>
  </si>
  <si>
    <t>дддд. 22 дд 11.12.11</t>
  </si>
  <si>
    <t>дд. 1111 дд 11.12.11</t>
  </si>
  <si>
    <t>дддд. дддддд, ддд. -</t>
  </si>
  <si>
    <t>дддд. 22 дд 12.12.11</t>
  </si>
  <si>
    <t>дддд ддд, ддд. -</t>
  </si>
  <si>
    <t>дд. 1112 дд 12.12.11</t>
  </si>
  <si>
    <t>дддд. ддддддд д.</t>
  </si>
  <si>
    <t>дддддддд дд-дд</t>
  </si>
  <si>
    <t>ддд. +</t>
  </si>
  <si>
    <t>дд 1111 дд 11.12.11</t>
  </si>
  <si>
    <t>д/д-500</t>
  </si>
  <si>
    <t xml:space="preserve">дддд 25% - 27450; </t>
  </si>
  <si>
    <t>д/д-1000</t>
  </si>
  <si>
    <t>д/д - 82350.</t>
  </si>
  <si>
    <t>дддд ддд-12000, ддд. -</t>
  </si>
  <si>
    <t>дд. 1111, 1111</t>
  </si>
  <si>
    <t>ддддддддддд-1400</t>
  </si>
  <si>
    <t>дддд. 21 дд 2.12.11</t>
  </si>
  <si>
    <t>ддд-500, дддд-1000</t>
  </si>
  <si>
    <t>дд ддд-178828</t>
  </si>
  <si>
    <t>д/д - 8000+4000</t>
  </si>
  <si>
    <t>дд. 1111, 1112</t>
  </si>
  <si>
    <t>дд 178828</t>
  </si>
  <si>
    <t>ддддддддддд д9822/1</t>
  </si>
  <si>
    <t>д/д-2400</t>
  </si>
  <si>
    <t>дд. 1112</t>
  </si>
  <si>
    <t>ддд. - , ддддддд</t>
  </si>
  <si>
    <t>дд. 1112, 1111</t>
  </si>
  <si>
    <t>ддд. -, ддддддддд</t>
  </si>
  <si>
    <t>дддд. 22 дд   11.12.11</t>
  </si>
  <si>
    <t xml:space="preserve">ддд. -, ддддддддд — 9500 </t>
  </si>
  <si>
    <t>ддддд — 160</t>
  </si>
  <si>
    <t>дддд. 21 дд 12.12.11</t>
  </si>
  <si>
    <t>ддддд дддддд дддд.</t>
  </si>
  <si>
    <t>дддд. ддддд д ддд.</t>
  </si>
  <si>
    <t>дддддд 30% - 17079; д/д — 39852 .</t>
  </si>
  <si>
    <t>ддддддд — 7500</t>
  </si>
  <si>
    <t>дддддд-д</t>
  </si>
  <si>
    <t>дд.1122</t>
  </si>
  <si>
    <t>дддддддддд-ддд.</t>
  </si>
  <si>
    <t>ддддд — 9500</t>
  </si>
  <si>
    <t>дд. 1122, 1112</t>
  </si>
  <si>
    <t>дддддд дддддд. - 8000</t>
  </si>
  <si>
    <t>ддддддд — 6500</t>
  </si>
  <si>
    <t>дд. 1122 дд 11.12.1</t>
  </si>
  <si>
    <t>дддд. 111 дд 11.12.11</t>
  </si>
  <si>
    <t>дддд ддд — 10000</t>
  </si>
  <si>
    <t>дд. 1121, 1121</t>
  </si>
  <si>
    <t>дд дддддд.</t>
  </si>
  <si>
    <t>дддд. 111 дд 12.12.11</t>
  </si>
  <si>
    <t xml:space="preserve">дддддддд 30% - 11891; д/д — 27747. </t>
  </si>
  <si>
    <t>дддд. 111 дд 1.11.11</t>
  </si>
  <si>
    <t>д/д — 2000</t>
  </si>
  <si>
    <t>дд дддддд.+ддддд</t>
  </si>
  <si>
    <t>дддд. 112 дд 1.11.11</t>
  </si>
  <si>
    <t xml:space="preserve">ддд </t>
  </si>
  <si>
    <t>-</t>
  </si>
  <si>
    <t>д/д — 5000</t>
  </si>
  <si>
    <t>дддд. 111 дд 12.11.11</t>
  </si>
  <si>
    <t>ддддддд — 7000</t>
  </si>
  <si>
    <t>дд.1121</t>
  </si>
  <si>
    <t>ддддд. дд. д дддддд</t>
  </si>
  <si>
    <t>ддддддддд №11017</t>
  </si>
  <si>
    <t>д/д — 2500</t>
  </si>
  <si>
    <t>дд. 1111, 1111.</t>
  </si>
  <si>
    <t>дддд. 112 дд 11.11.11</t>
  </si>
  <si>
    <t>ддддддддд №11183</t>
  </si>
  <si>
    <t>дд. 1111 дд 12.11.11</t>
  </si>
  <si>
    <t>дддд. 111 дд 11.11.11</t>
  </si>
  <si>
    <t>ддддддддд №11505</t>
  </si>
  <si>
    <t>дд. 1111, 1111, 1111</t>
  </si>
  <si>
    <t>дд. 1111</t>
  </si>
  <si>
    <t>ддд. 112</t>
  </si>
  <si>
    <t>дддд. дддд ддддд.</t>
  </si>
  <si>
    <t>(ддддддд ддддддддддд)</t>
  </si>
  <si>
    <t>дддддддддддддд</t>
  </si>
  <si>
    <t>ддд №3690</t>
  </si>
  <si>
    <t>ддд. 111 дд 1.11.11</t>
  </si>
  <si>
    <t>дд. 1112,</t>
  </si>
  <si>
    <t>дд (ддддд. ддд.)</t>
  </si>
  <si>
    <t>ддд. 111 дд 12.11.11</t>
  </si>
  <si>
    <t>ддд. 112 дд 12.11.11</t>
  </si>
  <si>
    <t>дддддд — ддддддд</t>
  </si>
  <si>
    <t>дд.1111</t>
  </si>
  <si>
    <t>ддд. 11.11.11</t>
  </si>
  <si>
    <t>дд. 11, 12</t>
  </si>
  <si>
    <t>ддд. 1 дд 12.11.11</t>
  </si>
  <si>
    <t>дд. 12, 11</t>
  </si>
  <si>
    <t>дддд. 2 дд 11.11.11</t>
  </si>
  <si>
    <t xml:space="preserve">дд. 11 </t>
  </si>
  <si>
    <t>ддд 2 дд 11.11.11</t>
  </si>
  <si>
    <t>ддд 11 дд 11.11.11</t>
  </si>
  <si>
    <t>дд 11, 12</t>
  </si>
  <si>
    <t>ддд 12 дд 12.11.11</t>
  </si>
  <si>
    <t>ддд 11 дд 12.11.11</t>
  </si>
  <si>
    <t>ддд 12 дд 11.11.11</t>
  </si>
  <si>
    <t>ддддддд.</t>
  </si>
  <si>
    <t>ддддддд. (дддддддд)</t>
  </si>
  <si>
    <t>ддд 11 дд 1.11.11</t>
  </si>
  <si>
    <t>ддддддддд (27.02.15)</t>
  </si>
  <si>
    <t>ддддддддд (5.03.15)</t>
  </si>
  <si>
    <t>ддддддд ддддддддддд</t>
  </si>
  <si>
    <t>дд -</t>
  </si>
  <si>
    <t>дд 21</t>
  </si>
  <si>
    <t>дд 121, 122</t>
  </si>
  <si>
    <t>дддд-д</t>
  </si>
  <si>
    <t>ддд 12 дд 1.11.11</t>
  </si>
  <si>
    <t>ддд 11 дд 2.11.11</t>
  </si>
  <si>
    <t>дд дддд., ддддд</t>
  </si>
  <si>
    <t>дд 121, 121, 211</t>
  </si>
  <si>
    <t>ддд 12 дд 2.11.11</t>
  </si>
  <si>
    <t>дд 211</t>
  </si>
  <si>
    <t>дддддддддд-д. ддд</t>
  </si>
  <si>
    <t>500 д.-дддддд</t>
  </si>
  <si>
    <t>ддд 21 дд 12.11.11</t>
  </si>
  <si>
    <t>дд 211, 212</t>
  </si>
  <si>
    <t>дд дддд.</t>
  </si>
  <si>
    <t>ддд 21 дд 1.12.11</t>
  </si>
  <si>
    <t>ддддддддддд (дддддд)</t>
  </si>
  <si>
    <t>дд 211, 211</t>
  </si>
  <si>
    <t>ддд 22 дд 1.12.11</t>
  </si>
  <si>
    <t>дд дддддд дд-дддд</t>
  </si>
  <si>
    <t>дддддд дддд</t>
  </si>
  <si>
    <t>дд 212</t>
  </si>
  <si>
    <t>ддд 22 дд 11.12.11</t>
  </si>
  <si>
    <t>ддддддддддд-дддддд (ддддддддд)</t>
  </si>
  <si>
    <t>ддд 21 дд 11.12.11</t>
  </si>
  <si>
    <t>ддддддд дд-0344557 дд 13.07.15 дд 40504,84,</t>
  </si>
  <si>
    <t>ддддддд д дд дд дддд.№ 85 дд 39543,30.</t>
  </si>
  <si>
    <t>дд дддд ддд-189397 дд 13.07.15 (дддддддддд-ддддд. дддддд)</t>
  </si>
  <si>
    <t>ддд. 22 дд 11.12.11</t>
  </si>
  <si>
    <t>ддддддддд (ддд)</t>
  </si>
  <si>
    <t>дд 212, 211</t>
  </si>
  <si>
    <t>д/д ддддддд дддд</t>
  </si>
  <si>
    <t>ддд 21 дд 2.12.11</t>
  </si>
  <si>
    <t>дд 666</t>
  </si>
  <si>
    <t>дд 221</t>
  </si>
  <si>
    <t>ддд 111, 111</t>
  </si>
  <si>
    <t>дд 678</t>
  </si>
  <si>
    <t>ддд 111 дд 12.12.11</t>
  </si>
  <si>
    <t>ддд 112 дд 1.12.11</t>
  </si>
  <si>
    <t>ддд 111 дд 2.12.11</t>
  </si>
  <si>
    <t>д/д дддддд ддддд</t>
  </si>
  <si>
    <t>дд 687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</si>
</sst>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@"/>
    <numFmt numFmtId="167" formatCode="0.00"/>
  </numFmts>
  <fonts count="13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5">
    <xf numFmtId="164" fontId="0" fillId="0" borderId="0" xfId="0" applyAlignment="1">
      <alignment/>
    </xf>
    <xf numFmtId="164" fontId="1" fillId="0" borderId="1" xfId="0" applyNumberFormat="1" applyFont="1" applyBorder="1" applyAlignment="1" applyProtection="1">
      <alignment/>
      <protection hidden="1"/>
    </xf>
    <xf numFmtId="165" fontId="1" fillId="0" borderId="2" xfId="0" applyNumberFormat="1" applyFont="1" applyBorder="1" applyAlignment="1" applyProtection="1">
      <alignment/>
      <protection hidden="1"/>
    </xf>
    <xf numFmtId="166" fontId="1" fillId="0" borderId="2" xfId="0" applyNumberFormat="1" applyFont="1" applyBorder="1" applyAlignment="1" applyProtection="1">
      <alignment/>
      <protection hidden="1"/>
    </xf>
    <xf numFmtId="165" fontId="1" fillId="0" borderId="1" xfId="0" applyNumberFormat="1" applyFont="1" applyBorder="1" applyAlignment="1" applyProtection="1">
      <alignment/>
      <protection hidden="1"/>
    </xf>
    <xf numFmtId="165" fontId="2" fillId="0" borderId="2" xfId="0" applyNumberFormat="1" applyFont="1" applyBorder="1" applyAlignment="1" applyProtection="1">
      <alignment/>
      <protection hidden="1"/>
    </xf>
    <xf numFmtId="167" fontId="1" fillId="0" borderId="1" xfId="0" applyNumberFormat="1" applyFont="1" applyBorder="1" applyAlignment="1" applyProtection="1">
      <alignment/>
      <protection hidden="1"/>
    </xf>
    <xf numFmtId="165" fontId="1" fillId="0" borderId="0" xfId="0" applyNumberFormat="1" applyFont="1" applyAlignment="1" applyProtection="1">
      <alignment/>
      <protection hidden="1"/>
    </xf>
    <xf numFmtId="164" fontId="3" fillId="2" borderId="3" xfId="0" applyNumberFormat="1" applyFont="1" applyFill="1" applyBorder="1" applyAlignment="1" applyProtection="1">
      <alignment horizontal="center" vertical="center"/>
      <protection hidden="1"/>
    </xf>
    <xf numFmtId="165" fontId="3" fillId="2" borderId="4" xfId="0" applyNumberFormat="1" applyFont="1" applyFill="1" applyBorder="1" applyAlignment="1" applyProtection="1">
      <alignment horizontal="center" vertical="center"/>
      <protection hidden="1"/>
    </xf>
    <xf numFmtId="166" fontId="3" fillId="2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4" xfId="0" applyNumberFormat="1" applyFont="1" applyFill="1" applyBorder="1" applyAlignment="1" applyProtection="1">
      <alignment horizontal="center" vertical="center" textRotation="90"/>
      <protection hidden="1"/>
    </xf>
    <xf numFmtId="165" fontId="3" fillId="2" borderId="4" xfId="0" applyNumberFormat="1" applyFont="1" applyFill="1" applyBorder="1" applyAlignment="1" applyProtection="1">
      <alignment horizontal="center" vertical="center" wrapText="1"/>
      <protection hidden="1"/>
    </xf>
    <xf numFmtId="165" fontId="3" fillId="2" borderId="4" xfId="0" applyNumberFormat="1" applyFont="1" applyFill="1" applyBorder="1" applyAlignment="1" applyProtection="1">
      <alignment horizontal="center" wrapText="1"/>
      <protection hidden="1"/>
    </xf>
    <xf numFmtId="165" fontId="3" fillId="2" borderId="3" xfId="0" applyNumberFormat="1" applyFont="1" applyFill="1" applyBorder="1" applyAlignment="1" applyProtection="1">
      <alignment horizontal="center" vertical="center"/>
      <protection hidden="1"/>
    </xf>
    <xf numFmtId="165" fontId="5" fillId="2" borderId="4" xfId="0" applyNumberFormat="1" applyFont="1" applyFill="1" applyBorder="1" applyAlignment="1" applyProtection="1">
      <alignment horizontal="center" vertical="center"/>
      <protection hidden="1"/>
    </xf>
    <xf numFmtId="167" fontId="3" fillId="2" borderId="3" xfId="0" applyNumberFormat="1" applyFont="1" applyFill="1" applyBorder="1" applyAlignment="1" applyProtection="1">
      <alignment horizontal="center" vertical="center"/>
      <protection hidden="1"/>
    </xf>
    <xf numFmtId="165" fontId="3" fillId="2" borderId="5" xfId="0" applyNumberFormat="1" applyFont="1" applyFill="1" applyBorder="1" applyAlignment="1" applyProtection="1">
      <alignment horizontal="center" vertical="center"/>
      <protection hidden="1"/>
    </xf>
    <xf numFmtId="164" fontId="1" fillId="2" borderId="3" xfId="0" applyNumberFormat="1" applyFont="1" applyFill="1" applyBorder="1" applyAlignment="1" applyProtection="1">
      <alignment horizontal="center" vertical="center"/>
      <protection hidden="1"/>
    </xf>
    <xf numFmtId="165" fontId="1" fillId="2" borderId="4" xfId="0" applyNumberFormat="1" applyFont="1" applyFill="1" applyBorder="1" applyAlignment="1" applyProtection="1">
      <alignment horizontal="center" vertical="center"/>
      <protection hidden="1"/>
    </xf>
    <xf numFmtId="166" fontId="1" fillId="2" borderId="4" xfId="0" applyNumberFormat="1" applyFont="1" applyFill="1" applyBorder="1" applyAlignment="1" applyProtection="1">
      <alignment horizontal="center" vertical="center"/>
      <protection hidden="1"/>
    </xf>
    <xf numFmtId="165" fontId="1" fillId="2" borderId="4" xfId="0" applyNumberFormat="1" applyFont="1" applyFill="1" applyBorder="1" applyAlignment="1" applyProtection="1">
      <alignment horizontal="center" vertical="center" wrapText="1"/>
      <protection hidden="1" locked="0"/>
    </xf>
    <xf numFmtId="165" fontId="1" fillId="2" borderId="4" xfId="0" applyNumberFormat="1" applyFont="1" applyFill="1" applyBorder="1" applyAlignment="1" applyProtection="1">
      <alignment horizontal="center" wrapText="1"/>
      <protection hidden="1"/>
    </xf>
    <xf numFmtId="165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165" fontId="1" fillId="2" borderId="3" xfId="0" applyNumberFormat="1" applyFont="1" applyFill="1" applyBorder="1" applyAlignment="1" applyProtection="1">
      <alignment horizontal="center" vertical="center"/>
      <protection hidden="1"/>
    </xf>
    <xf numFmtId="165" fontId="2" fillId="2" borderId="4" xfId="0" applyNumberFormat="1" applyFont="1" applyFill="1" applyBorder="1" applyAlignment="1" applyProtection="1">
      <alignment horizontal="center" vertical="center"/>
      <protection hidden="1"/>
    </xf>
    <xf numFmtId="167" fontId="1" fillId="2" borderId="3" xfId="0" applyNumberFormat="1" applyFont="1" applyFill="1" applyBorder="1" applyAlignment="1" applyProtection="1">
      <alignment horizontal="center" vertical="center"/>
      <protection hidden="1"/>
    </xf>
    <xf numFmtId="165" fontId="1" fillId="2" borderId="5" xfId="0" applyNumberFormat="1" applyFont="1" applyFill="1" applyBorder="1" applyAlignment="1" applyProtection="1">
      <alignment horizontal="center" vertical="center"/>
      <protection hidden="1"/>
    </xf>
    <xf numFmtId="164" fontId="1" fillId="0" borderId="1" xfId="0" applyNumberFormat="1" applyFont="1" applyFill="1" applyBorder="1" applyAlignment="1" applyProtection="1">
      <alignment horizontal="left"/>
      <protection hidden="1"/>
    </xf>
    <xf numFmtId="165" fontId="1" fillId="0" borderId="2" xfId="0" applyNumberFormat="1" applyFont="1" applyFill="1" applyBorder="1" applyAlignment="1" applyProtection="1">
      <alignment/>
      <protection hidden="1"/>
    </xf>
    <xf numFmtId="166" fontId="1" fillId="0" borderId="2" xfId="0" applyNumberFormat="1" applyFont="1" applyFill="1" applyBorder="1" applyAlignment="1" applyProtection="1">
      <alignment/>
      <protection hidden="1"/>
    </xf>
    <xf numFmtId="165" fontId="6" fillId="0" borderId="2" xfId="0" applyNumberFormat="1" applyFont="1" applyFill="1" applyBorder="1" applyAlignment="1" applyProtection="1">
      <alignment/>
      <protection hidden="1"/>
    </xf>
    <xf numFmtId="165" fontId="1" fillId="0" borderId="1" xfId="0" applyNumberFormat="1" applyFont="1" applyFill="1" applyBorder="1" applyAlignment="1" applyProtection="1">
      <alignment/>
      <protection hidden="1"/>
    </xf>
    <xf numFmtId="165" fontId="2" fillId="0" borderId="2" xfId="0" applyNumberFormat="1" applyFont="1" applyFill="1" applyBorder="1" applyAlignment="1" applyProtection="1">
      <alignment/>
      <protection hidden="1"/>
    </xf>
    <xf numFmtId="167" fontId="1" fillId="0" borderId="1" xfId="0" applyNumberFormat="1" applyFont="1" applyFill="1" applyBorder="1" applyAlignment="1" applyProtection="1">
      <alignment/>
      <protection hidden="1"/>
    </xf>
    <xf numFmtId="165" fontId="1" fillId="0" borderId="0" xfId="0" applyNumberFormat="1" applyFont="1" applyFill="1" applyBorder="1" applyAlignment="1" applyProtection="1">
      <alignment/>
      <protection hidden="1"/>
    </xf>
    <xf numFmtId="167" fontId="1" fillId="0" borderId="6" xfId="0" applyNumberFormat="1" applyFont="1" applyFill="1" applyBorder="1" applyAlignment="1" applyProtection="1">
      <alignment/>
      <protection hidden="1"/>
    </xf>
    <xf numFmtId="165" fontId="1" fillId="0" borderId="7" xfId="0" applyNumberFormat="1" applyFont="1" applyFill="1" applyBorder="1" applyAlignment="1" applyProtection="1">
      <alignment/>
      <protection hidden="1"/>
    </xf>
    <xf numFmtId="164" fontId="1" fillId="0" borderId="1" xfId="0" applyNumberFormat="1" applyFont="1" applyFill="1" applyBorder="1" applyAlignment="1" applyProtection="1">
      <alignment/>
      <protection hidden="1"/>
    </xf>
    <xf numFmtId="165" fontId="1" fillId="0" borderId="0" xfId="0" applyNumberFormat="1" applyFont="1" applyFill="1" applyAlignment="1" applyProtection="1">
      <alignment/>
      <protection hidden="1"/>
    </xf>
    <xf numFmtId="164" fontId="1" fillId="0" borderId="6" xfId="0" applyNumberFormat="1" applyFont="1" applyFill="1" applyBorder="1" applyAlignment="1" applyProtection="1">
      <alignment/>
      <protection hidden="1"/>
    </xf>
    <xf numFmtId="165" fontId="1" fillId="0" borderId="8" xfId="0" applyNumberFormat="1" applyFont="1" applyFill="1" applyBorder="1" applyAlignment="1" applyProtection="1">
      <alignment/>
      <protection hidden="1"/>
    </xf>
    <xf numFmtId="166" fontId="1" fillId="0" borderId="8" xfId="0" applyNumberFormat="1" applyFont="1" applyFill="1" applyBorder="1" applyAlignment="1" applyProtection="1">
      <alignment/>
      <protection hidden="1"/>
    </xf>
    <xf numFmtId="165" fontId="2" fillId="0" borderId="8" xfId="0" applyNumberFormat="1" applyFont="1" applyFill="1" applyBorder="1" applyAlignment="1" applyProtection="1">
      <alignment/>
      <protection hidden="1"/>
    </xf>
    <xf numFmtId="165" fontId="1" fillId="0" borderId="6" xfId="0" applyNumberFormat="1" applyFont="1" applyFill="1" applyBorder="1" applyAlignment="1" applyProtection="1">
      <alignment/>
      <protection hidden="1"/>
    </xf>
    <xf numFmtId="164" fontId="1" fillId="0" borderId="1" xfId="0" applyNumberFormat="1" applyFont="1" applyBorder="1" applyAlignment="1" applyProtection="1">
      <alignment horizontal="left"/>
      <protection hidden="1"/>
    </xf>
    <xf numFmtId="165" fontId="1" fillId="0" borderId="0" xfId="0" applyNumberFormat="1" applyFont="1" applyBorder="1" applyAlignment="1" applyProtection="1">
      <alignment/>
      <protection hidden="1"/>
    </xf>
    <xf numFmtId="167" fontId="1" fillId="0" borderId="6" xfId="0" applyNumberFormat="1" applyFont="1" applyBorder="1" applyAlignment="1" applyProtection="1">
      <alignment/>
      <protection hidden="1"/>
    </xf>
    <xf numFmtId="165" fontId="1" fillId="0" borderId="7" xfId="0" applyNumberFormat="1" applyFont="1" applyBorder="1" applyAlignment="1" applyProtection="1">
      <alignment/>
      <protection hidden="1"/>
    </xf>
    <xf numFmtId="164" fontId="1" fillId="0" borderId="6" xfId="0" applyNumberFormat="1" applyFont="1" applyBorder="1" applyAlignment="1" applyProtection="1">
      <alignment/>
      <protection hidden="1"/>
    </xf>
    <xf numFmtId="165" fontId="1" fillId="0" borderId="8" xfId="0" applyNumberFormat="1" applyFont="1" applyBorder="1" applyAlignment="1" applyProtection="1">
      <alignment/>
      <protection hidden="1"/>
    </xf>
    <xf numFmtId="166" fontId="1" fillId="0" borderId="8" xfId="0" applyNumberFormat="1" applyFont="1" applyBorder="1" applyAlignment="1" applyProtection="1">
      <alignment/>
      <protection hidden="1"/>
    </xf>
    <xf numFmtId="165" fontId="2" fillId="0" borderId="8" xfId="0" applyNumberFormat="1" applyFont="1" applyBorder="1" applyAlignment="1" applyProtection="1">
      <alignment/>
      <protection hidden="1"/>
    </xf>
    <xf numFmtId="165" fontId="1" fillId="0" borderId="6" xfId="0" applyNumberFormat="1" applyFont="1" applyBorder="1" applyAlignment="1" applyProtection="1">
      <alignment/>
      <protection hidden="1"/>
    </xf>
    <xf numFmtId="164" fontId="1" fillId="3" borderId="1" xfId="0" applyNumberFormat="1" applyFont="1" applyFill="1" applyBorder="1" applyAlignment="1" applyProtection="1">
      <alignment horizontal="left"/>
      <protection hidden="1"/>
    </xf>
    <xf numFmtId="165" fontId="1" fillId="3" borderId="2" xfId="0" applyNumberFormat="1" applyFont="1" applyFill="1" applyBorder="1" applyAlignment="1" applyProtection="1">
      <alignment/>
      <protection hidden="1"/>
    </xf>
    <xf numFmtId="166" fontId="1" fillId="3" borderId="2" xfId="0" applyNumberFormat="1" applyFont="1" applyFill="1" applyBorder="1" applyAlignment="1" applyProtection="1">
      <alignment/>
      <protection hidden="1"/>
    </xf>
    <xf numFmtId="165" fontId="2" fillId="3" borderId="2" xfId="0" applyNumberFormat="1" applyFont="1" applyFill="1" applyBorder="1" applyAlignment="1" applyProtection="1">
      <alignment/>
      <protection hidden="1"/>
    </xf>
    <xf numFmtId="165" fontId="1" fillId="3" borderId="1" xfId="0" applyNumberFormat="1" applyFont="1" applyFill="1" applyBorder="1" applyAlignment="1" applyProtection="1">
      <alignment/>
      <protection hidden="1"/>
    </xf>
    <xf numFmtId="167" fontId="1" fillId="3" borderId="1" xfId="0" applyNumberFormat="1" applyFont="1" applyFill="1" applyBorder="1" applyAlignment="1" applyProtection="1">
      <alignment/>
      <protection hidden="1"/>
    </xf>
    <xf numFmtId="165" fontId="1" fillId="3" borderId="0" xfId="0" applyNumberFormat="1" applyFont="1" applyFill="1" applyBorder="1" applyAlignment="1" applyProtection="1">
      <alignment/>
      <protection hidden="1"/>
    </xf>
    <xf numFmtId="167" fontId="1" fillId="3" borderId="6" xfId="0" applyNumberFormat="1" applyFont="1" applyFill="1" applyBorder="1" applyAlignment="1" applyProtection="1">
      <alignment/>
      <protection hidden="1"/>
    </xf>
    <xf numFmtId="165" fontId="1" fillId="3" borderId="7" xfId="0" applyNumberFormat="1" applyFont="1" applyFill="1" applyBorder="1" applyAlignment="1" applyProtection="1">
      <alignment/>
      <protection hidden="1"/>
    </xf>
    <xf numFmtId="164" fontId="1" fillId="3" borderId="1" xfId="0" applyNumberFormat="1" applyFont="1" applyFill="1" applyBorder="1" applyAlignment="1" applyProtection="1">
      <alignment/>
      <protection hidden="1"/>
    </xf>
    <xf numFmtId="165" fontId="1" fillId="3" borderId="0" xfId="0" applyNumberFormat="1" applyFont="1" applyFill="1" applyAlignment="1" applyProtection="1">
      <alignment/>
      <protection hidden="1"/>
    </xf>
    <xf numFmtId="164" fontId="1" fillId="3" borderId="6" xfId="0" applyNumberFormat="1" applyFont="1" applyFill="1" applyBorder="1" applyAlignment="1" applyProtection="1">
      <alignment/>
      <protection hidden="1"/>
    </xf>
    <xf numFmtId="165" fontId="1" fillId="3" borderId="8" xfId="0" applyNumberFormat="1" applyFont="1" applyFill="1" applyBorder="1" applyAlignment="1" applyProtection="1">
      <alignment/>
      <protection hidden="1"/>
    </xf>
    <xf numFmtId="166" fontId="1" fillId="3" borderId="8" xfId="0" applyNumberFormat="1" applyFont="1" applyFill="1" applyBorder="1" applyAlignment="1" applyProtection="1">
      <alignment/>
      <protection hidden="1"/>
    </xf>
    <xf numFmtId="165" fontId="2" fillId="3" borderId="8" xfId="0" applyNumberFormat="1" applyFont="1" applyFill="1" applyBorder="1" applyAlignment="1" applyProtection="1">
      <alignment/>
      <protection hidden="1"/>
    </xf>
    <xf numFmtId="165" fontId="1" fillId="3" borderId="6" xfId="0" applyNumberFormat="1" applyFont="1" applyFill="1" applyBorder="1" applyAlignment="1" applyProtection="1">
      <alignment/>
      <protection hidden="1"/>
    </xf>
    <xf numFmtId="165" fontId="6" fillId="0" borderId="2" xfId="0" applyNumberFormat="1" applyFont="1" applyBorder="1" applyAlignment="1" applyProtection="1">
      <alignment/>
      <protection hidden="1"/>
    </xf>
    <xf numFmtId="165" fontId="7" fillId="0" borderId="2" xfId="0" applyNumberFormat="1" applyFont="1" applyBorder="1" applyAlignment="1" applyProtection="1">
      <alignment/>
      <protection hidden="1"/>
    </xf>
    <xf numFmtId="165" fontId="6" fillId="0" borderId="8" xfId="0" applyNumberFormat="1" applyFont="1" applyBorder="1" applyAlignment="1" applyProtection="1">
      <alignment/>
      <protection hidden="1"/>
    </xf>
    <xf numFmtId="165" fontId="2" fillId="0" borderId="0" xfId="0" applyNumberFormat="1" applyFont="1" applyFill="1" applyBorder="1" applyAlignment="1" applyProtection="1">
      <alignment/>
      <protection hidden="1"/>
    </xf>
    <xf numFmtId="165" fontId="2" fillId="0" borderId="0" xfId="0" applyNumberFormat="1" applyFont="1" applyBorder="1" applyAlignment="1" applyProtection="1">
      <alignment/>
      <protection hidden="1"/>
    </xf>
    <xf numFmtId="165" fontId="8" fillId="0" borderId="2" xfId="0" applyNumberFormat="1" applyFont="1" applyBorder="1" applyAlignment="1" applyProtection="1">
      <alignment wrapText="1"/>
      <protection hidden="1"/>
    </xf>
    <xf numFmtId="166" fontId="8" fillId="0" borderId="2" xfId="0" applyNumberFormat="1" applyFont="1" applyBorder="1" applyAlignment="1" applyProtection="1">
      <alignment wrapText="1"/>
      <protection hidden="1"/>
    </xf>
    <xf numFmtId="165" fontId="8" fillId="0" borderId="2" xfId="0" applyNumberFormat="1" applyFont="1" applyBorder="1" applyAlignment="1" applyProtection="1">
      <alignment/>
      <protection hidden="1"/>
    </xf>
    <xf numFmtId="165" fontId="8" fillId="0" borderId="8" xfId="0" applyNumberFormat="1" applyFont="1" applyBorder="1" applyAlignment="1" applyProtection="1">
      <alignment/>
      <protection hidden="1"/>
    </xf>
    <xf numFmtId="166" fontId="8" fillId="0" borderId="8" xfId="0" applyNumberFormat="1" applyFont="1" applyBorder="1" applyAlignment="1" applyProtection="1">
      <alignment/>
      <protection hidden="1"/>
    </xf>
    <xf numFmtId="165" fontId="2" fillId="3" borderId="0" xfId="0" applyNumberFormat="1" applyFont="1" applyFill="1" applyBorder="1" applyAlignment="1" applyProtection="1">
      <alignment/>
      <protection hidden="1"/>
    </xf>
    <xf numFmtId="164" fontId="2" fillId="0" borderId="1" xfId="0" applyNumberFormat="1" applyFont="1" applyBorder="1" applyAlignment="1" applyProtection="1">
      <alignment/>
      <protection hidden="1"/>
    </xf>
    <xf numFmtId="164" fontId="1" fillId="0" borderId="3" xfId="0" applyNumberFormat="1" applyFont="1" applyBorder="1" applyAlignment="1" applyProtection="1">
      <alignment/>
      <protection hidden="1"/>
    </xf>
    <xf numFmtId="165" fontId="1" fillId="0" borderId="4" xfId="0" applyNumberFormat="1" applyFont="1" applyBorder="1" applyAlignment="1" applyProtection="1">
      <alignment/>
      <protection hidden="1"/>
    </xf>
    <xf numFmtId="166" fontId="1" fillId="0" borderId="4" xfId="0" applyNumberFormat="1" applyFont="1" applyBorder="1" applyAlignment="1" applyProtection="1">
      <alignment/>
      <protection hidden="1"/>
    </xf>
    <xf numFmtId="165" fontId="1" fillId="0" borderId="3" xfId="0" applyNumberFormat="1" applyFont="1" applyBorder="1" applyAlignment="1" applyProtection="1">
      <alignment/>
      <protection hidden="1"/>
    </xf>
    <xf numFmtId="165" fontId="2" fillId="0" borderId="4" xfId="0" applyNumberFormat="1" applyFont="1" applyBorder="1" applyAlignment="1" applyProtection="1">
      <alignment/>
      <protection hidden="1"/>
    </xf>
    <xf numFmtId="167" fontId="1" fillId="0" borderId="3" xfId="0" applyNumberFormat="1" applyFont="1" applyBorder="1" applyAlignment="1" applyProtection="1">
      <alignment/>
      <protection hidden="1"/>
    </xf>
    <xf numFmtId="165" fontId="1" fillId="0" borderId="5" xfId="0" applyNumberFormat="1" applyFont="1" applyBorder="1" applyAlignment="1" applyProtection="1">
      <alignment/>
      <protection hidden="1"/>
    </xf>
    <xf numFmtId="164" fontId="9" fillId="3" borderId="6" xfId="0" applyNumberFormat="1" applyFont="1" applyFill="1" applyBorder="1" applyAlignment="1" applyProtection="1">
      <alignment/>
      <protection hidden="1"/>
    </xf>
    <xf numFmtId="165" fontId="6" fillId="3" borderId="8" xfId="0" applyNumberFormat="1" applyFont="1" applyFill="1" applyBorder="1" applyAlignment="1" applyProtection="1">
      <alignment/>
      <protection hidden="1"/>
    </xf>
    <xf numFmtId="164" fontId="1" fillId="0" borderId="9" xfId="0" applyNumberFormat="1" applyFont="1" applyBorder="1" applyAlignment="1" applyProtection="1">
      <alignment/>
      <protection hidden="1"/>
    </xf>
    <xf numFmtId="165" fontId="1" fillId="0" borderId="10" xfId="0" applyNumberFormat="1" applyFont="1" applyBorder="1" applyAlignment="1" applyProtection="1">
      <alignment/>
      <protection hidden="1"/>
    </xf>
    <xf numFmtId="166" fontId="1" fillId="0" borderId="10" xfId="0" applyNumberFormat="1" applyFont="1" applyBorder="1" applyAlignment="1" applyProtection="1">
      <alignment/>
      <protection hidden="1"/>
    </xf>
    <xf numFmtId="165" fontId="1" fillId="0" borderId="9" xfId="0" applyNumberFormat="1" applyFont="1" applyBorder="1" applyAlignment="1" applyProtection="1">
      <alignment/>
      <protection hidden="1"/>
    </xf>
    <xf numFmtId="167" fontId="1" fillId="0" borderId="9" xfId="0" applyNumberFormat="1" applyFont="1" applyBorder="1" applyAlignment="1" applyProtection="1">
      <alignment/>
      <protection hidden="1"/>
    </xf>
    <xf numFmtId="165" fontId="1" fillId="0" borderId="11" xfId="0" applyNumberFormat="1" applyFont="1" applyBorder="1" applyAlignment="1" applyProtection="1">
      <alignment/>
      <protection hidden="1"/>
    </xf>
    <xf numFmtId="164" fontId="8" fillId="0" borderId="12" xfId="0" applyNumberFormat="1" applyFont="1" applyBorder="1" applyAlignment="1" applyProtection="1">
      <alignment/>
      <protection hidden="1"/>
    </xf>
    <xf numFmtId="165" fontId="1" fillId="0" borderId="13" xfId="0" applyNumberFormat="1" applyFont="1" applyBorder="1" applyAlignment="1" applyProtection="1">
      <alignment/>
      <protection hidden="1"/>
    </xf>
    <xf numFmtId="166" fontId="1" fillId="0" borderId="13" xfId="0" applyNumberFormat="1" applyFont="1" applyBorder="1" applyAlignment="1" applyProtection="1">
      <alignment/>
      <protection hidden="1"/>
    </xf>
    <xf numFmtId="165" fontId="1" fillId="0" borderId="12" xfId="0" applyNumberFormat="1" applyFont="1" applyBorder="1" applyAlignment="1" applyProtection="1">
      <alignment/>
      <protection hidden="1"/>
    </xf>
    <xf numFmtId="167" fontId="1" fillId="0" borderId="12" xfId="0" applyNumberFormat="1" applyFont="1" applyBorder="1" applyAlignment="1" applyProtection="1">
      <alignment/>
      <protection hidden="1"/>
    </xf>
    <xf numFmtId="165" fontId="1" fillId="0" borderId="14" xfId="0" applyNumberFormat="1" applyFont="1" applyBorder="1" applyAlignment="1" applyProtection="1">
      <alignment/>
      <protection hidden="1"/>
    </xf>
    <xf numFmtId="166" fontId="1" fillId="0" borderId="1" xfId="0" applyNumberFormat="1" applyFont="1" applyBorder="1" applyAlignment="1" applyProtection="1">
      <alignment/>
      <protection hidden="1"/>
    </xf>
    <xf numFmtId="164" fontId="1" fillId="0" borderId="6" xfId="0" applyFont="1" applyBorder="1" applyAlignment="1">
      <alignment/>
    </xf>
    <xf numFmtId="164" fontId="6" fillId="0" borderId="1" xfId="0" applyNumberFormat="1" applyFont="1" applyBorder="1" applyAlignment="1" applyProtection="1">
      <alignment horizontal="left"/>
      <protection hidden="1"/>
    </xf>
    <xf numFmtId="164" fontId="2" fillId="0" borderId="1" xfId="0" applyNumberFormat="1" applyFont="1" applyBorder="1" applyAlignment="1" applyProtection="1">
      <alignment horizontal="left"/>
      <protection hidden="1"/>
    </xf>
    <xf numFmtId="164" fontId="10" fillId="0" borderId="15" xfId="0" applyNumberFormat="1" applyFont="1" applyBorder="1" applyAlignment="1" applyProtection="1">
      <alignment/>
      <protection hidden="1"/>
    </xf>
    <xf numFmtId="165" fontId="1" fillId="0" borderId="16" xfId="0" applyNumberFormat="1" applyFont="1" applyBorder="1" applyAlignment="1" applyProtection="1">
      <alignment/>
      <protection hidden="1"/>
    </xf>
    <xf numFmtId="166" fontId="1" fillId="0" borderId="16" xfId="0" applyNumberFormat="1" applyFont="1" applyBorder="1" applyAlignment="1" applyProtection="1">
      <alignment/>
      <protection hidden="1"/>
    </xf>
    <xf numFmtId="165" fontId="2" fillId="0" borderId="16" xfId="0" applyNumberFormat="1" applyFont="1" applyBorder="1" applyAlignment="1" applyProtection="1">
      <alignment/>
      <protection hidden="1"/>
    </xf>
    <xf numFmtId="165" fontId="1" fillId="0" borderId="15" xfId="0" applyNumberFormat="1" applyFont="1" applyBorder="1" applyAlignment="1" applyProtection="1">
      <alignment/>
      <protection hidden="1"/>
    </xf>
    <xf numFmtId="167" fontId="1" fillId="0" borderId="15" xfId="0" applyNumberFormat="1" applyFont="1" applyBorder="1" applyAlignment="1" applyProtection="1">
      <alignment/>
      <protection hidden="1"/>
    </xf>
    <xf numFmtId="165" fontId="1" fillId="0" borderId="17" xfId="0" applyNumberFormat="1" applyFont="1" applyBorder="1" applyAlignment="1" applyProtection="1">
      <alignment/>
      <protection hidden="1"/>
    </xf>
    <xf numFmtId="164" fontId="6" fillId="0" borderId="1" xfId="0" applyNumberFormat="1" applyFont="1" applyBorder="1" applyAlignment="1" applyProtection="1">
      <alignment/>
      <protection hidden="1"/>
    </xf>
    <xf numFmtId="165" fontId="2" fillId="0" borderId="10" xfId="0" applyNumberFormat="1" applyFont="1" applyBorder="1" applyAlignment="1" applyProtection="1">
      <alignment/>
      <protection hidden="1"/>
    </xf>
    <xf numFmtId="164" fontId="1" fillId="0" borderId="18" xfId="0" applyNumberFormat="1" applyFont="1" applyBorder="1" applyAlignment="1" applyProtection="1">
      <alignment/>
      <protection hidden="1"/>
    </xf>
    <xf numFmtId="165" fontId="1" fillId="0" borderId="19" xfId="0" applyNumberFormat="1" applyFont="1" applyBorder="1" applyAlignment="1" applyProtection="1">
      <alignment/>
      <protection hidden="1"/>
    </xf>
    <xf numFmtId="166" fontId="1" fillId="0" borderId="19" xfId="0" applyNumberFormat="1" applyFont="1" applyBorder="1" applyAlignment="1" applyProtection="1">
      <alignment/>
      <protection hidden="1"/>
    </xf>
    <xf numFmtId="165" fontId="1" fillId="0" borderId="18" xfId="0" applyNumberFormat="1" applyFont="1" applyBorder="1" applyAlignment="1" applyProtection="1">
      <alignment/>
      <protection hidden="1"/>
    </xf>
    <xf numFmtId="167" fontId="1" fillId="0" borderId="18" xfId="0" applyNumberFormat="1" applyFont="1" applyBorder="1" applyAlignment="1" applyProtection="1">
      <alignment/>
      <protection hidden="1"/>
    </xf>
    <xf numFmtId="165" fontId="1" fillId="0" borderId="20" xfId="0" applyNumberFormat="1" applyFont="1" applyBorder="1" applyAlignment="1" applyProtection="1">
      <alignment/>
      <protection hidden="1"/>
    </xf>
    <xf numFmtId="164" fontId="1" fillId="0" borderId="0" xfId="0" applyFont="1" applyAlignment="1">
      <alignment/>
    </xf>
    <xf numFmtId="164" fontId="1" fillId="0" borderId="21" xfId="0" applyNumberFormat="1" applyFont="1" applyBorder="1" applyAlignment="1" applyProtection="1">
      <alignment horizontal="left"/>
      <protection hidden="1"/>
    </xf>
    <xf numFmtId="165" fontId="1" fillId="0" borderId="22" xfId="0" applyNumberFormat="1" applyFont="1" applyBorder="1" applyAlignment="1" applyProtection="1">
      <alignment/>
      <protection hidden="1"/>
    </xf>
    <xf numFmtId="166" fontId="1" fillId="0" borderId="22" xfId="0" applyNumberFormat="1" applyFont="1" applyBorder="1" applyAlignment="1" applyProtection="1">
      <alignment/>
      <protection hidden="1"/>
    </xf>
    <xf numFmtId="165" fontId="6" fillId="0" borderId="22" xfId="0" applyNumberFormat="1" applyFont="1" applyBorder="1" applyAlignment="1" applyProtection="1">
      <alignment/>
      <protection hidden="1"/>
    </xf>
    <xf numFmtId="165" fontId="2" fillId="0" borderId="22" xfId="0" applyNumberFormat="1" applyFont="1" applyBorder="1" applyAlignment="1" applyProtection="1">
      <alignment/>
      <protection hidden="1"/>
    </xf>
    <xf numFmtId="165" fontId="1" fillId="0" borderId="21" xfId="0" applyNumberFormat="1" applyFont="1" applyBorder="1" applyAlignment="1" applyProtection="1">
      <alignment/>
      <protection hidden="1"/>
    </xf>
    <xf numFmtId="167" fontId="1" fillId="0" borderId="21" xfId="0" applyNumberFormat="1" applyFont="1" applyBorder="1" applyAlignment="1" applyProtection="1">
      <alignment/>
      <protection hidden="1"/>
    </xf>
    <xf numFmtId="165" fontId="1" fillId="0" borderId="23" xfId="0" applyNumberFormat="1" applyFont="1" applyBorder="1" applyAlignment="1" applyProtection="1">
      <alignment/>
      <protection hidden="1"/>
    </xf>
    <xf numFmtId="164" fontId="1" fillId="0" borderId="24" xfId="0" applyNumberFormat="1" applyFont="1" applyBorder="1" applyAlignment="1" applyProtection="1">
      <alignment horizontal="left"/>
      <protection hidden="1"/>
    </xf>
    <xf numFmtId="165" fontId="1" fillId="0" borderId="25" xfId="0" applyNumberFormat="1" applyFont="1" applyBorder="1" applyAlignment="1" applyProtection="1">
      <alignment/>
      <protection hidden="1"/>
    </xf>
    <xf numFmtId="166" fontId="1" fillId="0" borderId="25" xfId="0" applyNumberFormat="1" applyFont="1" applyBorder="1" applyAlignment="1" applyProtection="1">
      <alignment/>
      <protection hidden="1"/>
    </xf>
    <xf numFmtId="165" fontId="6" fillId="0" borderId="25" xfId="0" applyNumberFormat="1" applyFont="1" applyBorder="1" applyAlignment="1" applyProtection="1">
      <alignment/>
      <protection hidden="1"/>
    </xf>
    <xf numFmtId="165" fontId="2" fillId="0" borderId="25" xfId="0" applyNumberFormat="1" applyFont="1" applyBorder="1" applyAlignment="1" applyProtection="1">
      <alignment/>
      <protection hidden="1"/>
    </xf>
    <xf numFmtId="165" fontId="1" fillId="0" borderId="24" xfId="0" applyNumberFormat="1" applyFont="1" applyBorder="1" applyAlignment="1" applyProtection="1">
      <alignment/>
      <protection hidden="1"/>
    </xf>
    <xf numFmtId="167" fontId="1" fillId="0" borderId="24" xfId="0" applyNumberFormat="1" applyFont="1" applyBorder="1" applyAlignment="1" applyProtection="1">
      <alignment/>
      <protection hidden="1"/>
    </xf>
    <xf numFmtId="165" fontId="1" fillId="0" borderId="26" xfId="0" applyNumberFormat="1" applyFont="1" applyBorder="1" applyAlignment="1" applyProtection="1">
      <alignment/>
      <protection hidden="1"/>
    </xf>
    <xf numFmtId="164" fontId="1" fillId="0" borderId="2" xfId="0" applyFont="1" applyBorder="1" applyAlignment="1">
      <alignment/>
    </xf>
    <xf numFmtId="164" fontId="1" fillId="0" borderId="1" xfId="0" applyFont="1" applyBorder="1" applyAlignment="1">
      <alignment/>
    </xf>
    <xf numFmtId="167" fontId="1" fillId="0" borderId="1" xfId="0" applyNumberFormat="1" applyFont="1" applyBorder="1" applyAlignment="1">
      <alignment/>
    </xf>
    <xf numFmtId="164" fontId="1" fillId="0" borderId="27" xfId="0" applyNumberFormat="1" applyFont="1" applyBorder="1" applyAlignment="1" applyProtection="1">
      <alignment/>
      <protection hidden="1"/>
    </xf>
    <xf numFmtId="165" fontId="1" fillId="0" borderId="28" xfId="0" applyNumberFormat="1" applyFont="1" applyBorder="1" applyAlignment="1" applyProtection="1">
      <alignment/>
      <protection hidden="1"/>
    </xf>
    <xf numFmtId="166" fontId="1" fillId="0" borderId="28" xfId="0" applyNumberFormat="1" applyFont="1" applyBorder="1" applyAlignment="1" applyProtection="1">
      <alignment/>
      <protection hidden="1"/>
    </xf>
    <xf numFmtId="165" fontId="1" fillId="0" borderId="27" xfId="0" applyNumberFormat="1" applyFont="1" applyBorder="1" applyAlignment="1" applyProtection="1">
      <alignment/>
      <protection hidden="1"/>
    </xf>
    <xf numFmtId="165" fontId="1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29" xfId="0" applyNumberFormat="1" applyFont="1" applyBorder="1" applyAlignment="1" applyProtection="1">
      <alignment/>
      <protection hidden="1"/>
    </xf>
    <xf numFmtId="165" fontId="1" fillId="0" borderId="30" xfId="0" applyNumberFormat="1" applyFont="1" applyBorder="1" applyAlignment="1" applyProtection="1">
      <alignment/>
      <protection hidden="1"/>
    </xf>
    <xf numFmtId="166" fontId="1" fillId="0" borderId="30" xfId="0" applyNumberFormat="1" applyFont="1" applyBorder="1" applyAlignment="1" applyProtection="1">
      <alignment/>
      <protection hidden="1"/>
    </xf>
    <xf numFmtId="165" fontId="1" fillId="0" borderId="29" xfId="0" applyNumberFormat="1" applyFont="1" applyBorder="1" applyAlignment="1" applyProtection="1">
      <alignment/>
      <protection hidden="1"/>
    </xf>
    <xf numFmtId="164" fontId="1" fillId="0" borderId="31" xfId="0" applyNumberFormat="1" applyFont="1" applyBorder="1" applyAlignment="1" applyProtection="1">
      <alignment horizontal="left"/>
      <protection hidden="1"/>
    </xf>
    <xf numFmtId="165" fontId="1" fillId="0" borderId="32" xfId="0" applyNumberFormat="1" applyFont="1" applyBorder="1" applyAlignment="1" applyProtection="1">
      <alignment/>
      <protection hidden="1"/>
    </xf>
    <xf numFmtId="166" fontId="1" fillId="0" borderId="32" xfId="0" applyNumberFormat="1" applyFont="1" applyBorder="1" applyAlignment="1" applyProtection="1">
      <alignment/>
      <protection hidden="1"/>
    </xf>
    <xf numFmtId="165" fontId="2" fillId="0" borderId="32" xfId="0" applyNumberFormat="1" applyFont="1" applyBorder="1" applyAlignment="1" applyProtection="1">
      <alignment/>
      <protection hidden="1"/>
    </xf>
    <xf numFmtId="165" fontId="1" fillId="0" borderId="31" xfId="0" applyNumberFormat="1" applyFont="1" applyBorder="1" applyAlignment="1" applyProtection="1">
      <alignment/>
      <protection hidden="1"/>
    </xf>
    <xf numFmtId="165" fontId="1" fillId="0" borderId="33" xfId="0" applyNumberFormat="1" applyFont="1" applyBorder="1" applyAlignment="1" applyProtection="1">
      <alignment/>
      <protection hidden="1"/>
    </xf>
    <xf numFmtId="166" fontId="1" fillId="0" borderId="33" xfId="0" applyNumberFormat="1" applyFont="1" applyBorder="1" applyAlignment="1" applyProtection="1">
      <alignment/>
      <protection hidden="1"/>
    </xf>
    <xf numFmtId="165" fontId="2" fillId="0" borderId="33" xfId="0" applyNumberFormat="1" applyFont="1" applyBorder="1" applyAlignment="1" applyProtection="1">
      <alignment/>
      <protection hidden="1"/>
    </xf>
    <xf numFmtId="165" fontId="1" fillId="0" borderId="34" xfId="0" applyNumberFormat="1" applyFont="1" applyBorder="1" applyAlignment="1" applyProtection="1">
      <alignment/>
      <protection hidden="1"/>
    </xf>
    <xf numFmtId="165" fontId="11" fillId="0" borderId="2" xfId="0" applyNumberFormat="1" applyFont="1" applyBorder="1" applyAlignment="1" applyProtection="1">
      <alignment/>
      <protection hidden="1"/>
    </xf>
    <xf numFmtId="164" fontId="12" fillId="0" borderId="6" xfId="0" applyNumberFormat="1" applyFont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77"/>
  <sheetViews>
    <sheetView tabSelected="1" zoomScale="80" zoomScaleNormal="80" workbookViewId="0" topLeftCell="A283">
      <selection activeCell="L2" sqref="L2"/>
    </sheetView>
  </sheetViews>
  <sheetFormatPr defaultColWidth="9.140625" defaultRowHeight="12.75"/>
  <cols>
    <col min="1" max="1" width="24.421875" style="1" customWidth="1"/>
    <col min="2" max="2" width="19.00390625" style="2" customWidth="1"/>
    <col min="3" max="3" width="2.7109375" style="3" customWidth="1"/>
    <col min="4" max="4" width="2.57421875" style="3" customWidth="1"/>
    <col min="5" max="5" width="13.421875" style="2" customWidth="1"/>
    <col min="6" max="6" width="12.140625" style="2" customWidth="1"/>
    <col min="7" max="7" width="12.421875" style="2" customWidth="1"/>
    <col min="8" max="8" width="7.57421875" style="2" customWidth="1"/>
    <col min="9" max="9" width="6.7109375" style="2" customWidth="1"/>
    <col min="10" max="10" width="7.00390625" style="2" customWidth="1"/>
    <col min="11" max="11" width="11.57421875" style="2" customWidth="1"/>
    <col min="12" max="12" width="10.7109375" style="2" customWidth="1"/>
    <col min="13" max="13" width="12.140625" style="2" customWidth="1"/>
    <col min="14" max="14" width="12.8515625" style="4" customWidth="1"/>
    <col min="15" max="15" width="45.00390625" style="5" customWidth="1"/>
    <col min="16" max="16" width="12.140625" style="6" customWidth="1"/>
    <col min="17" max="16384" width="9.140625" style="7" customWidth="1"/>
  </cols>
  <sheetData>
    <row r="1" spans="1:16" s="17" customFormat="1" ht="39" customHeight="1">
      <c r="A1" s="8" t="s">
        <v>0</v>
      </c>
      <c r="B1" s="9" t="s">
        <v>1</v>
      </c>
      <c r="C1" s="10" t="s">
        <v>2</v>
      </c>
      <c r="D1" s="11" t="s">
        <v>1</v>
      </c>
      <c r="E1" s="12" t="s">
        <v>3</v>
      </c>
      <c r="F1" s="12" t="s">
        <v>4</v>
      </c>
      <c r="G1" s="12" t="s">
        <v>5</v>
      </c>
      <c r="H1" s="13" t="s">
        <v>6</v>
      </c>
      <c r="I1" s="12" t="s">
        <v>7</v>
      </c>
      <c r="J1" s="9" t="s">
        <v>8</v>
      </c>
      <c r="K1" s="12" t="s">
        <v>9</v>
      </c>
      <c r="L1" s="12" t="s">
        <v>10</v>
      </c>
      <c r="M1" s="9" t="s">
        <v>8</v>
      </c>
      <c r="N1" s="14" t="s">
        <v>11</v>
      </c>
      <c r="O1" s="15" t="s">
        <v>12</v>
      </c>
      <c r="P1" s="16" t="s">
        <v>10</v>
      </c>
    </row>
    <row r="2" spans="1:16" s="27" customFormat="1" ht="15.75" customHeight="1">
      <c r="A2" s="18"/>
      <c r="B2" s="19"/>
      <c r="C2" s="20"/>
      <c r="D2" s="20"/>
      <c r="E2" s="19"/>
      <c r="F2" s="21">
        <f>SUM(F3:F1477)</f>
        <v>29241489.58999997</v>
      </c>
      <c r="G2" s="19">
        <v>11111111.61</v>
      </c>
      <c r="H2" s="22"/>
      <c r="I2" s="23"/>
      <c r="J2" s="19"/>
      <c r="K2" s="19">
        <f>SUM(K3:K1477)</f>
        <v>-305600.9499999997</v>
      </c>
      <c r="L2" s="19">
        <f>SUM(L3:L1477)</f>
        <v>-17126.233999999957</v>
      </c>
      <c r="M2" s="19">
        <f>SUM(M3:M1477)</f>
        <v>-288474.7160000001</v>
      </c>
      <c r="N2" s="24">
        <f>SUM(N3:N1477)</f>
        <v>1193128.5439999998</v>
      </c>
      <c r="O2" s="25"/>
      <c r="P2" s="26"/>
    </row>
    <row r="3" spans="1:16" s="35" customFormat="1" ht="15.75">
      <c r="A3" s="28" t="s">
        <v>13</v>
      </c>
      <c r="B3" s="29" t="s">
        <v>14</v>
      </c>
      <c r="C3" s="30"/>
      <c r="D3" s="30"/>
      <c r="E3" s="29">
        <v>222111.1</v>
      </c>
      <c r="F3" s="29">
        <f>SUM(E3:E6)</f>
        <v>243433.5</v>
      </c>
      <c r="G3" s="29">
        <v>181696.1</v>
      </c>
      <c r="H3" s="31"/>
      <c r="I3" s="29"/>
      <c r="J3" s="29"/>
      <c r="K3" s="29">
        <f>G3-F3-SUM(H3:J3)</f>
        <v>-61737.399999999994</v>
      </c>
      <c r="L3" s="29">
        <f>K3*0.2</f>
        <v>-12347.48</v>
      </c>
      <c r="M3" s="29">
        <f>K3-L3</f>
        <v>-49389.92</v>
      </c>
      <c r="N3" s="32">
        <f>M3+SUM(H3:J3)</f>
        <v>-49389.92</v>
      </c>
      <c r="O3" s="33"/>
      <c r="P3" s="34"/>
    </row>
    <row r="4" spans="1:16" s="37" customFormat="1" ht="15.75">
      <c r="A4" s="28" t="s">
        <v>15</v>
      </c>
      <c r="B4" s="29" t="s">
        <v>16</v>
      </c>
      <c r="C4" s="30"/>
      <c r="D4" s="30"/>
      <c r="E4" s="29">
        <v>11122.4</v>
      </c>
      <c r="F4" s="29"/>
      <c r="G4" s="29"/>
      <c r="H4" s="29"/>
      <c r="I4" s="29"/>
      <c r="J4" s="29"/>
      <c r="K4" s="29"/>
      <c r="L4" s="29"/>
      <c r="M4" s="29"/>
      <c r="N4" s="29"/>
      <c r="O4" s="33"/>
      <c r="P4" s="36"/>
    </row>
    <row r="5" spans="1:16" s="39" customFormat="1" ht="15.75">
      <c r="A5" s="38"/>
      <c r="B5" s="29" t="s">
        <v>17</v>
      </c>
      <c r="C5" s="30"/>
      <c r="D5" s="30"/>
      <c r="E5" s="33">
        <v>10200</v>
      </c>
      <c r="F5" s="29"/>
      <c r="G5" s="29"/>
      <c r="H5" s="29"/>
      <c r="I5" s="29"/>
      <c r="J5" s="29"/>
      <c r="K5" s="29"/>
      <c r="L5" s="29"/>
      <c r="M5" s="29"/>
      <c r="N5" s="32"/>
      <c r="O5" s="33"/>
      <c r="P5" s="34"/>
    </row>
    <row r="6" spans="1:16" s="37" customFormat="1" ht="15.75">
      <c r="A6" s="40"/>
      <c r="B6" s="41"/>
      <c r="C6" s="42"/>
      <c r="D6" s="42"/>
      <c r="E6" s="43"/>
      <c r="F6" s="41"/>
      <c r="G6" s="41"/>
      <c r="H6" s="41"/>
      <c r="I6" s="41"/>
      <c r="J6" s="41"/>
      <c r="K6" s="41"/>
      <c r="L6" s="41"/>
      <c r="M6" s="41"/>
      <c r="N6" s="44"/>
      <c r="O6" s="43"/>
      <c r="P6" s="36"/>
    </row>
    <row r="7" spans="1:16" s="35" customFormat="1" ht="15.75">
      <c r="A7" s="28" t="s">
        <v>18</v>
      </c>
      <c r="B7" s="29" t="s">
        <v>16</v>
      </c>
      <c r="C7" s="30"/>
      <c r="D7" s="30"/>
      <c r="E7" s="33">
        <v>221.22</v>
      </c>
      <c r="F7" s="29">
        <f>SUM(E7:E10)</f>
        <v>221.22</v>
      </c>
      <c r="G7" s="29">
        <v>1116</v>
      </c>
      <c r="H7" s="29"/>
      <c r="I7" s="29"/>
      <c r="J7" s="33">
        <v>500</v>
      </c>
      <c r="K7" s="29">
        <f>G7-F7-SUM(H7:J7)</f>
        <v>394.78</v>
      </c>
      <c r="L7" s="29">
        <f>K7*0.2</f>
        <v>78.956</v>
      </c>
      <c r="M7" s="29">
        <f>K7-L7</f>
        <v>315.82399999999996</v>
      </c>
      <c r="N7" s="32">
        <f>M7+SUM(H7:J7)</f>
        <v>815.824</v>
      </c>
      <c r="O7" s="33"/>
      <c r="P7" s="34"/>
    </row>
    <row r="8" spans="1:16" s="37" customFormat="1" ht="15.75">
      <c r="A8" s="28" t="s">
        <v>19</v>
      </c>
      <c r="B8" s="29"/>
      <c r="C8" s="30"/>
      <c r="D8" s="30"/>
      <c r="E8" s="33"/>
      <c r="F8" s="29"/>
      <c r="G8" s="29"/>
      <c r="H8" s="29"/>
      <c r="I8" s="29"/>
      <c r="J8" s="29"/>
      <c r="K8" s="29"/>
      <c r="L8" s="29"/>
      <c r="M8" s="29"/>
      <c r="N8" s="29"/>
      <c r="O8" s="33"/>
      <c r="P8" s="36"/>
    </row>
    <row r="9" spans="1:16" s="39" customFormat="1" ht="15.75">
      <c r="A9" s="38"/>
      <c r="B9" s="29"/>
      <c r="C9" s="30"/>
      <c r="D9" s="30"/>
      <c r="E9" s="33"/>
      <c r="F9" s="29"/>
      <c r="G9" s="29"/>
      <c r="H9" s="29"/>
      <c r="I9" s="29"/>
      <c r="J9" s="29"/>
      <c r="K9" s="29"/>
      <c r="L9" s="29"/>
      <c r="M9" s="29"/>
      <c r="N9" s="32"/>
      <c r="O9" s="33"/>
      <c r="P9" s="34"/>
    </row>
    <row r="10" spans="1:16" s="37" customFormat="1" ht="15.75">
      <c r="A10" s="40"/>
      <c r="B10" s="41"/>
      <c r="C10" s="42"/>
      <c r="D10" s="42"/>
      <c r="E10" s="43"/>
      <c r="F10" s="41"/>
      <c r="G10" s="41"/>
      <c r="H10" s="41"/>
      <c r="I10" s="41"/>
      <c r="J10" s="41"/>
      <c r="K10" s="41"/>
      <c r="L10" s="41"/>
      <c r="M10" s="41"/>
      <c r="N10" s="44"/>
      <c r="O10" s="43"/>
      <c r="P10" s="36"/>
    </row>
    <row r="11" spans="1:16" s="46" customFormat="1" ht="15.75">
      <c r="A11" s="45" t="s">
        <v>13</v>
      </c>
      <c r="B11" s="2" t="s">
        <v>16</v>
      </c>
      <c r="C11" s="3"/>
      <c r="D11" s="3"/>
      <c r="E11" s="5">
        <v>112202.02</v>
      </c>
      <c r="F11" s="2">
        <f>SUM(E11:E14)</f>
        <v>235524.41999999998</v>
      </c>
      <c r="G11" s="2">
        <v>111818.1</v>
      </c>
      <c r="H11" s="2"/>
      <c r="I11" s="2"/>
      <c r="J11" s="2"/>
      <c r="K11" s="2">
        <f>G11-F11-SUM(H11:J11)</f>
        <v>-123706.31999999998</v>
      </c>
      <c r="L11" s="2">
        <f>K11*0.2</f>
        <v>-24741.263999999996</v>
      </c>
      <c r="M11" s="2">
        <f>K11-L11</f>
        <v>-98965.05599999998</v>
      </c>
      <c r="N11" s="4">
        <f>M11+SUM(H11:J11)</f>
        <v>-98965.05599999998</v>
      </c>
      <c r="O11" s="5"/>
      <c r="P11" s="6"/>
    </row>
    <row r="12" spans="1:16" s="48" customFormat="1" ht="15.75">
      <c r="A12" s="45" t="s">
        <v>20</v>
      </c>
      <c r="B12" s="2" t="s">
        <v>21</v>
      </c>
      <c r="C12" s="3"/>
      <c r="D12" s="3"/>
      <c r="E12" s="5">
        <v>112122.4</v>
      </c>
      <c r="F12" s="2"/>
      <c r="G12" s="2"/>
      <c r="H12" s="2"/>
      <c r="I12" s="2"/>
      <c r="J12" s="2"/>
      <c r="K12" s="2"/>
      <c r="L12" s="2"/>
      <c r="M12" s="2"/>
      <c r="N12" s="2"/>
      <c r="O12" s="5"/>
      <c r="P12" s="47"/>
    </row>
    <row r="13" spans="2:5" ht="15.75">
      <c r="B13" s="2" t="s">
        <v>17</v>
      </c>
      <c r="E13" s="5">
        <v>11200</v>
      </c>
    </row>
    <row r="14" spans="1:16" s="48" customFormat="1" ht="15.75">
      <c r="A14" s="49"/>
      <c r="B14" s="50"/>
      <c r="C14" s="51"/>
      <c r="D14" s="51"/>
      <c r="E14" s="52"/>
      <c r="F14" s="50"/>
      <c r="G14" s="50"/>
      <c r="H14" s="50"/>
      <c r="I14" s="50"/>
      <c r="J14" s="50"/>
      <c r="K14" s="50"/>
      <c r="L14" s="50"/>
      <c r="M14" s="50"/>
      <c r="N14" s="53"/>
      <c r="O14" s="52"/>
      <c r="P14" s="47"/>
    </row>
    <row r="15" spans="1:16" s="35" customFormat="1" ht="15.75">
      <c r="A15" s="28" t="s">
        <v>14</v>
      </c>
      <c r="B15" s="29" t="s">
        <v>16</v>
      </c>
      <c r="C15" s="30"/>
      <c r="D15" s="30"/>
      <c r="E15" s="33">
        <v>141122.22</v>
      </c>
      <c r="F15" s="29">
        <f>SUM(E15:E18)</f>
        <v>143322.22</v>
      </c>
      <c r="G15" s="29">
        <v>161181</v>
      </c>
      <c r="H15" s="29"/>
      <c r="I15" s="29"/>
      <c r="J15" s="29"/>
      <c r="K15" s="29">
        <f>G15-F15-SUM(H15:J15)</f>
        <v>17858.78</v>
      </c>
      <c r="L15" s="29">
        <f>K15*0.2</f>
        <v>3571.756</v>
      </c>
      <c r="M15" s="29">
        <f>K15-L15</f>
        <v>14287.024</v>
      </c>
      <c r="N15" s="32">
        <f>M15+SUM(H15:J15)</f>
        <v>14287.024</v>
      </c>
      <c r="O15" s="33"/>
      <c r="P15" s="34"/>
    </row>
    <row r="16" spans="1:16" s="37" customFormat="1" ht="15.75">
      <c r="A16" s="28" t="s">
        <v>20</v>
      </c>
      <c r="B16" s="29" t="s">
        <v>17</v>
      </c>
      <c r="C16" s="30"/>
      <c r="D16" s="30"/>
      <c r="E16" s="33">
        <v>2200</v>
      </c>
      <c r="F16" s="29"/>
      <c r="G16" s="29"/>
      <c r="H16" s="29"/>
      <c r="I16" s="29"/>
      <c r="J16" s="29"/>
      <c r="K16" s="29"/>
      <c r="L16" s="29"/>
      <c r="M16" s="29"/>
      <c r="N16" s="29"/>
      <c r="O16" s="33"/>
      <c r="P16" s="36"/>
    </row>
    <row r="17" spans="1:16" s="39" customFormat="1" ht="15.75">
      <c r="A17" s="38" t="s">
        <v>22</v>
      </c>
      <c r="B17" s="29"/>
      <c r="C17" s="30"/>
      <c r="D17" s="30"/>
      <c r="E17" s="29"/>
      <c r="F17" s="29"/>
      <c r="G17" s="29"/>
      <c r="H17" s="29"/>
      <c r="I17" s="29"/>
      <c r="J17" s="29"/>
      <c r="K17" s="29"/>
      <c r="L17" s="29"/>
      <c r="M17" s="29"/>
      <c r="N17" s="32"/>
      <c r="O17" s="33"/>
      <c r="P17" s="34"/>
    </row>
    <row r="18" spans="1:16" s="37" customFormat="1" ht="15.75">
      <c r="A18" s="40"/>
      <c r="B18" s="41"/>
      <c r="C18" s="42"/>
      <c r="D18" s="42"/>
      <c r="E18" s="41"/>
      <c r="F18" s="41"/>
      <c r="G18" s="41"/>
      <c r="H18" s="41"/>
      <c r="I18" s="41"/>
      <c r="J18" s="41"/>
      <c r="K18" s="41"/>
      <c r="L18" s="41"/>
      <c r="M18" s="41"/>
      <c r="N18" s="44"/>
      <c r="O18" s="43"/>
      <c r="P18" s="36"/>
    </row>
    <row r="19" spans="1:16" s="46" customFormat="1" ht="15.75">
      <c r="A19" s="45" t="s">
        <v>14</v>
      </c>
      <c r="B19" s="2" t="s">
        <v>14</v>
      </c>
      <c r="C19" s="3"/>
      <c r="D19" s="3"/>
      <c r="E19" s="2">
        <v>122212.2</v>
      </c>
      <c r="F19" s="2">
        <f>SUM(E19:E22)</f>
        <v>122212.2</v>
      </c>
      <c r="G19" s="2">
        <v>191181</v>
      </c>
      <c r="H19" s="5">
        <v>7700</v>
      </c>
      <c r="I19" s="5">
        <v>500</v>
      </c>
      <c r="J19" s="5"/>
      <c r="K19" s="2">
        <f>G19-F19-SUM(H19:J19)</f>
        <v>60768.8</v>
      </c>
      <c r="L19" s="2">
        <f>K19*0.2</f>
        <v>12153.760000000002</v>
      </c>
      <c r="M19" s="2">
        <f>K19-L19</f>
        <v>48615.04</v>
      </c>
      <c r="N19" s="4">
        <f>M19+SUM(H19:J19)</f>
        <v>56815.04</v>
      </c>
      <c r="O19" s="5"/>
      <c r="P19" s="6"/>
    </row>
    <row r="20" spans="1:16" s="48" customFormat="1" ht="15.75">
      <c r="A20" s="45" t="s">
        <v>23</v>
      </c>
      <c r="B20" s="2"/>
      <c r="C20" s="3"/>
      <c r="D20" s="3"/>
      <c r="E20" s="2"/>
      <c r="F20" s="2"/>
      <c r="G20" s="2"/>
      <c r="H20" s="5"/>
      <c r="I20" s="5"/>
      <c r="J20" s="5"/>
      <c r="K20" s="2"/>
      <c r="L20" s="2"/>
      <c r="M20" s="2"/>
      <c r="N20" s="2"/>
      <c r="O20" s="5"/>
      <c r="P20" s="47"/>
    </row>
    <row r="21" spans="1:10" ht="15.75">
      <c r="A21" s="1" t="s">
        <v>22</v>
      </c>
      <c r="H21" s="5"/>
      <c r="I21" s="5"/>
      <c r="J21" s="5"/>
    </row>
    <row r="22" spans="1:16" s="48" customFormat="1" ht="15.75">
      <c r="A22" s="49"/>
      <c r="B22" s="50"/>
      <c r="C22" s="51"/>
      <c r="D22" s="51"/>
      <c r="E22" s="50"/>
      <c r="F22" s="50"/>
      <c r="G22" s="50"/>
      <c r="H22" s="52"/>
      <c r="I22" s="52"/>
      <c r="J22" s="52"/>
      <c r="K22" s="50"/>
      <c r="L22" s="50"/>
      <c r="M22" s="50"/>
      <c r="N22" s="53"/>
      <c r="O22" s="52"/>
      <c r="P22" s="47"/>
    </row>
    <row r="23" spans="1:16" s="46" customFormat="1" ht="15.75">
      <c r="A23" s="45" t="s">
        <v>14</v>
      </c>
      <c r="B23" s="2" t="s">
        <v>14</v>
      </c>
      <c r="C23" s="3"/>
      <c r="D23" s="3"/>
      <c r="E23" s="2">
        <v>102222</v>
      </c>
      <c r="F23" s="2">
        <f>SUM(E23:E26)</f>
        <v>133087.54</v>
      </c>
      <c r="G23" s="2">
        <v>117611</v>
      </c>
      <c r="H23" s="33">
        <v>12250</v>
      </c>
      <c r="I23" s="5">
        <v>500</v>
      </c>
      <c r="J23" s="5"/>
      <c r="K23" s="2">
        <f>G23-F23-SUM(H23:J23)</f>
        <v>-28226.540000000008</v>
      </c>
      <c r="L23" s="2">
        <f>K23*0.2</f>
        <v>-5645.308000000002</v>
      </c>
      <c r="M23" s="2">
        <f>K23-L23</f>
        <v>-22581.232000000007</v>
      </c>
      <c r="N23" s="4">
        <f>M23+SUM(H23:J23)</f>
        <v>-9831.232000000007</v>
      </c>
      <c r="O23" s="5"/>
      <c r="P23" s="6"/>
    </row>
    <row r="24" spans="1:16" s="48" customFormat="1" ht="15.75">
      <c r="A24" s="45" t="s">
        <v>23</v>
      </c>
      <c r="B24" s="2" t="s">
        <v>16</v>
      </c>
      <c r="C24" s="3"/>
      <c r="D24" s="3"/>
      <c r="E24" s="2">
        <v>30220</v>
      </c>
      <c r="F24" s="2"/>
      <c r="G24" s="2"/>
      <c r="H24" s="5"/>
      <c r="I24" s="5"/>
      <c r="J24" s="5"/>
      <c r="K24" s="2"/>
      <c r="L24" s="2"/>
      <c r="M24" s="2"/>
      <c r="N24" s="2"/>
      <c r="O24" s="5"/>
      <c r="P24" s="47"/>
    </row>
    <row r="25" spans="1:10" ht="15.75">
      <c r="A25" s="1" t="s">
        <v>22</v>
      </c>
      <c r="B25" s="2" t="s">
        <v>16</v>
      </c>
      <c r="E25" s="2">
        <v>221.2</v>
      </c>
      <c r="H25" s="5"/>
      <c r="I25" s="5"/>
      <c r="J25" s="5"/>
    </row>
    <row r="26" spans="1:16" s="48" customFormat="1" ht="15.75">
      <c r="A26" s="49"/>
      <c r="B26" s="50" t="s">
        <v>16</v>
      </c>
      <c r="C26" s="51"/>
      <c r="D26" s="51"/>
      <c r="E26" s="50">
        <v>424.34</v>
      </c>
      <c r="F26" s="50"/>
      <c r="G26" s="50"/>
      <c r="H26" s="52"/>
      <c r="I26" s="52"/>
      <c r="J26" s="52"/>
      <c r="K26" s="50"/>
      <c r="L26" s="50"/>
      <c r="M26" s="50"/>
      <c r="N26" s="53"/>
      <c r="O26" s="52"/>
      <c r="P26" s="47"/>
    </row>
    <row r="27" spans="1:16" s="46" customFormat="1" ht="15.75">
      <c r="A27" s="45" t="s">
        <v>14</v>
      </c>
      <c r="B27" s="2" t="s">
        <v>21</v>
      </c>
      <c r="C27" s="3"/>
      <c r="D27" s="3"/>
      <c r="E27" s="2">
        <v>112242.2</v>
      </c>
      <c r="F27" s="2">
        <f>SUM(E27:E30)</f>
        <v>244864.59999999998</v>
      </c>
      <c r="G27" s="2">
        <v>161918.1</v>
      </c>
      <c r="H27" s="5"/>
      <c r="I27" s="5"/>
      <c r="J27" s="5"/>
      <c r="K27" s="2">
        <f>G27-F27-SUM(H27:J27)</f>
        <v>-82946.49999999997</v>
      </c>
      <c r="L27" s="2">
        <f>K27*0.2</f>
        <v>-16589.299999999996</v>
      </c>
      <c r="M27" s="2">
        <f>K27-L27</f>
        <v>-66357.19999999998</v>
      </c>
      <c r="N27" s="4">
        <f>M27+SUM(H27:J27)</f>
        <v>-66357.19999999998</v>
      </c>
      <c r="O27" s="5"/>
      <c r="P27" s="6"/>
    </row>
    <row r="28" spans="1:16" s="48" customFormat="1" ht="15.75">
      <c r="A28" s="45" t="s">
        <v>19</v>
      </c>
      <c r="B28" s="2" t="s">
        <v>24</v>
      </c>
      <c r="C28" s="3"/>
      <c r="D28" s="3"/>
      <c r="E28" s="2">
        <v>122422.4</v>
      </c>
      <c r="F28" s="2"/>
      <c r="G28" s="2"/>
      <c r="H28" s="5"/>
      <c r="I28" s="5"/>
      <c r="J28" s="5"/>
      <c r="K28" s="2"/>
      <c r="L28" s="2"/>
      <c r="M28" s="2"/>
      <c r="N28" s="2"/>
      <c r="O28" s="5"/>
      <c r="P28" s="47"/>
    </row>
    <row r="29" spans="1:10" ht="15.75">
      <c r="A29" s="1" t="s">
        <v>25</v>
      </c>
      <c r="B29" s="2" t="s">
        <v>17</v>
      </c>
      <c r="E29" s="33">
        <v>10200</v>
      </c>
      <c r="H29" s="5"/>
      <c r="I29" s="5"/>
      <c r="J29" s="5"/>
    </row>
    <row r="30" spans="1:16" s="48" customFormat="1" ht="15.75">
      <c r="A30" s="49"/>
      <c r="B30" s="50"/>
      <c r="C30" s="51"/>
      <c r="D30" s="51"/>
      <c r="E30" s="52"/>
      <c r="F30" s="50"/>
      <c r="G30" s="50"/>
      <c r="H30" s="52"/>
      <c r="I30" s="52"/>
      <c r="J30" s="52"/>
      <c r="K30" s="50"/>
      <c r="L30" s="50"/>
      <c r="M30" s="50"/>
      <c r="N30" s="53"/>
      <c r="O30" s="52"/>
      <c r="P30" s="47"/>
    </row>
    <row r="31" spans="1:16" s="46" customFormat="1" ht="15.75">
      <c r="A31" s="45" t="s">
        <v>0</v>
      </c>
      <c r="B31" s="2" t="s">
        <v>26</v>
      </c>
      <c r="C31" s="3"/>
      <c r="D31" s="3"/>
      <c r="E31" s="5">
        <v>22222</v>
      </c>
      <c r="F31" s="2">
        <f>SUM(E31:E34)</f>
        <v>22222</v>
      </c>
      <c r="G31" s="2">
        <v>198111</v>
      </c>
      <c r="H31" s="5"/>
      <c r="I31" s="5"/>
      <c r="J31" s="5">
        <v>20000</v>
      </c>
      <c r="K31" s="2">
        <f>G31-F31-SUM(H31:J31)</f>
        <v>155889</v>
      </c>
      <c r="L31" s="2">
        <f>K31*0.2</f>
        <v>31177.800000000003</v>
      </c>
      <c r="M31" s="2">
        <f>K31-L31</f>
        <v>124711.2</v>
      </c>
      <c r="N31" s="4">
        <f>M31+SUM(H31:J31)</f>
        <v>144711.2</v>
      </c>
      <c r="O31" s="5"/>
      <c r="P31" s="6"/>
    </row>
    <row r="32" spans="1:16" s="48" customFormat="1" ht="15.75">
      <c r="A32" s="45" t="s">
        <v>27</v>
      </c>
      <c r="B32" s="2"/>
      <c r="C32" s="3"/>
      <c r="D32" s="3"/>
      <c r="E32" s="5"/>
      <c r="F32" s="2"/>
      <c r="G32" s="2"/>
      <c r="H32" s="5"/>
      <c r="I32" s="5"/>
      <c r="J32" s="5"/>
      <c r="K32" s="2"/>
      <c r="L32" s="2"/>
      <c r="M32" s="2"/>
      <c r="N32" s="2"/>
      <c r="O32" s="5"/>
      <c r="P32" s="47"/>
    </row>
    <row r="33" spans="1:5" ht="15.75">
      <c r="A33" s="1" t="s">
        <v>25</v>
      </c>
      <c r="E33" s="5"/>
    </row>
    <row r="34" spans="1:16" s="48" customFormat="1" ht="15.75">
      <c r="A34" s="49"/>
      <c r="B34" s="50"/>
      <c r="C34" s="51"/>
      <c r="D34" s="51"/>
      <c r="E34" s="52"/>
      <c r="F34" s="50"/>
      <c r="G34" s="50"/>
      <c r="H34" s="50"/>
      <c r="I34" s="50"/>
      <c r="J34" s="50"/>
      <c r="K34" s="50"/>
      <c r="L34" s="50"/>
      <c r="M34" s="50"/>
      <c r="N34" s="53"/>
      <c r="O34" s="52"/>
      <c r="P34" s="47"/>
    </row>
    <row r="35" spans="1:16" s="46" customFormat="1" ht="15.75">
      <c r="A35" s="45" t="s">
        <v>28</v>
      </c>
      <c r="B35" s="2" t="s">
        <v>14</v>
      </c>
      <c r="C35" s="3"/>
      <c r="D35" s="3"/>
      <c r="E35" s="5">
        <v>122112.3</v>
      </c>
      <c r="F35" s="2">
        <f>SUM(E35:E38)</f>
        <v>144344.3</v>
      </c>
      <c r="G35" s="2">
        <v>171111.9</v>
      </c>
      <c r="H35" s="2">
        <v>8750</v>
      </c>
      <c r="I35" s="2">
        <v>500</v>
      </c>
      <c r="J35" s="2"/>
      <c r="K35" s="2">
        <f>G35-F35-SUM(H35:J35)</f>
        <v>17517.600000000006</v>
      </c>
      <c r="L35" s="2">
        <f>K35*0.2</f>
        <v>3503.5200000000013</v>
      </c>
      <c r="M35" s="2">
        <f>K35-L35</f>
        <v>14014.080000000005</v>
      </c>
      <c r="N35" s="4">
        <f>M35+SUM(H35:J35)</f>
        <v>23264.080000000005</v>
      </c>
      <c r="O35" s="5"/>
      <c r="P35" s="6"/>
    </row>
    <row r="36" spans="1:16" s="48" customFormat="1" ht="15.75">
      <c r="A36" s="45" t="s">
        <v>29</v>
      </c>
      <c r="B36" s="2" t="s">
        <v>30</v>
      </c>
      <c r="C36" s="3"/>
      <c r="D36" s="3"/>
      <c r="E36" s="5">
        <v>22232</v>
      </c>
      <c r="F36" s="2"/>
      <c r="G36" s="2"/>
      <c r="H36" s="2"/>
      <c r="I36" s="2"/>
      <c r="J36" s="2"/>
      <c r="K36" s="2"/>
      <c r="L36" s="2"/>
      <c r="M36" s="2"/>
      <c r="N36" s="2"/>
      <c r="O36" s="5"/>
      <c r="P36" s="47"/>
    </row>
    <row r="37" spans="1:5" ht="15.75">
      <c r="A37" s="1" t="s">
        <v>31</v>
      </c>
      <c r="E37" s="5"/>
    </row>
    <row r="38" spans="1:16" s="48" customFormat="1" ht="15.75">
      <c r="A38" s="49"/>
      <c r="B38" s="50"/>
      <c r="C38" s="51"/>
      <c r="D38" s="51"/>
      <c r="E38" s="52"/>
      <c r="F38" s="50"/>
      <c r="G38" s="50"/>
      <c r="H38" s="50"/>
      <c r="I38" s="50"/>
      <c r="J38" s="50"/>
      <c r="K38" s="50"/>
      <c r="L38" s="50"/>
      <c r="M38" s="50"/>
      <c r="N38" s="53"/>
      <c r="O38" s="52"/>
      <c r="P38" s="47"/>
    </row>
    <row r="39" spans="1:16" s="46" customFormat="1" ht="15.75">
      <c r="A39" s="45" t="s">
        <v>14</v>
      </c>
      <c r="B39" s="2" t="s">
        <v>16</v>
      </c>
      <c r="C39" s="3"/>
      <c r="D39" s="3"/>
      <c r="E39" s="5">
        <v>242122.32</v>
      </c>
      <c r="F39" s="2">
        <f>SUM(E39:E42)</f>
        <v>276524.52</v>
      </c>
      <c r="G39" s="2">
        <v>111191.11</v>
      </c>
      <c r="H39" s="2"/>
      <c r="I39" s="2"/>
      <c r="J39" s="2"/>
      <c r="K39" s="2">
        <f>G39-F39-SUM(H39:J39)</f>
        <v>-165333.41000000003</v>
      </c>
      <c r="L39" s="2">
        <f>K39*0.2</f>
        <v>-33066.68200000001</v>
      </c>
      <c r="M39" s="2">
        <f>K39-L39</f>
        <v>-132266.72800000003</v>
      </c>
      <c r="N39" s="4">
        <f>M39+SUM(H39:J39)</f>
        <v>-132266.72800000003</v>
      </c>
      <c r="O39" s="5"/>
      <c r="P39" s="6"/>
    </row>
    <row r="40" spans="1:16" s="48" customFormat="1" ht="15.75">
      <c r="A40" s="45" t="s">
        <v>32</v>
      </c>
      <c r="B40" s="2" t="s">
        <v>33</v>
      </c>
      <c r="C40" s="3"/>
      <c r="D40" s="3"/>
      <c r="E40" s="5">
        <v>22202.2</v>
      </c>
      <c r="F40" s="2"/>
      <c r="G40" s="2"/>
      <c r="H40" s="2"/>
      <c r="I40" s="2"/>
      <c r="J40" s="2"/>
      <c r="K40" s="2"/>
      <c r="L40" s="2"/>
      <c r="M40" s="2"/>
      <c r="N40" s="2"/>
      <c r="O40" s="5"/>
      <c r="P40" s="47"/>
    </row>
    <row r="41" spans="1:5" ht="15.75">
      <c r="A41" s="1" t="s">
        <v>34</v>
      </c>
      <c r="B41" s="2" t="s">
        <v>17</v>
      </c>
      <c r="E41" s="33">
        <v>12200</v>
      </c>
    </row>
    <row r="42" spans="1:16" s="48" customFormat="1" ht="15.75">
      <c r="A42" s="49"/>
      <c r="B42" s="50"/>
      <c r="C42" s="51"/>
      <c r="D42" s="51"/>
      <c r="E42" s="50"/>
      <c r="F42" s="50"/>
      <c r="G42" s="50"/>
      <c r="H42" s="50"/>
      <c r="I42" s="50"/>
      <c r="J42" s="52"/>
      <c r="K42" s="50"/>
      <c r="L42" s="50"/>
      <c r="M42" s="50"/>
      <c r="N42" s="53"/>
      <c r="O42" s="52"/>
      <c r="P42" s="47"/>
    </row>
    <row r="43" spans="1:16" s="46" customFormat="1" ht="15.75">
      <c r="A43" s="45" t="s">
        <v>0</v>
      </c>
      <c r="B43" s="2" t="s">
        <v>16</v>
      </c>
      <c r="C43" s="3"/>
      <c r="D43" s="3"/>
      <c r="E43" s="2">
        <v>2212.2</v>
      </c>
      <c r="F43" s="2">
        <f>SUM(E43:E46)</f>
        <v>2414.3399999999997</v>
      </c>
      <c r="G43" s="2">
        <v>11711</v>
      </c>
      <c r="H43" s="2"/>
      <c r="I43" s="2"/>
      <c r="J43" s="5">
        <v>2500</v>
      </c>
      <c r="K43" s="2">
        <f>G43-F43-SUM(H43:J43)</f>
        <v>6796.66</v>
      </c>
      <c r="L43" s="2">
        <f>K43*0.2</f>
        <v>1359.332</v>
      </c>
      <c r="M43" s="2">
        <f>K43-L43</f>
        <v>5437.3279999999995</v>
      </c>
      <c r="N43" s="4">
        <f>M43+SUM(H43:J43)</f>
        <v>7937.3279999999995</v>
      </c>
      <c r="O43" s="5"/>
      <c r="P43" s="6"/>
    </row>
    <row r="44" spans="1:16" s="48" customFormat="1" ht="15.75">
      <c r="A44" s="45" t="s">
        <v>35</v>
      </c>
      <c r="B44" s="2"/>
      <c r="C44" s="3"/>
      <c r="D44" s="3"/>
      <c r="E44" s="2">
        <v>202.14</v>
      </c>
      <c r="F44" s="2"/>
      <c r="G44" s="2"/>
      <c r="H44" s="2"/>
      <c r="I44" s="2"/>
      <c r="J44" s="5"/>
      <c r="K44" s="2"/>
      <c r="L44" s="2"/>
      <c r="M44" s="2"/>
      <c r="N44" s="2"/>
      <c r="O44" s="5"/>
      <c r="P44" s="47"/>
    </row>
    <row r="45" spans="1:10" ht="15.75">
      <c r="A45" s="1" t="s">
        <v>22</v>
      </c>
      <c r="J45" s="5"/>
    </row>
    <row r="46" spans="1:16" s="48" customFormat="1" ht="15.75">
      <c r="A46" s="49"/>
      <c r="B46" s="50"/>
      <c r="C46" s="51"/>
      <c r="D46" s="51"/>
      <c r="E46" s="50"/>
      <c r="F46" s="50"/>
      <c r="G46" s="50"/>
      <c r="H46" s="50"/>
      <c r="I46" s="50"/>
      <c r="J46" s="52"/>
      <c r="K46" s="50"/>
      <c r="L46" s="50"/>
      <c r="M46" s="50"/>
      <c r="N46" s="53"/>
      <c r="O46" s="52"/>
      <c r="P46" s="47"/>
    </row>
    <row r="47" spans="1:16" s="46" customFormat="1" ht="15.75">
      <c r="A47" s="45" t="s">
        <v>14</v>
      </c>
      <c r="B47" s="2" t="s">
        <v>16</v>
      </c>
      <c r="C47" s="3"/>
      <c r="D47" s="3"/>
      <c r="E47" s="2">
        <v>22222.22</v>
      </c>
      <c r="F47" s="2">
        <f>SUM(E47:E50)</f>
        <v>34644.44</v>
      </c>
      <c r="G47" s="2">
        <v>86611.1</v>
      </c>
      <c r="H47" s="2">
        <v>8050</v>
      </c>
      <c r="I47" s="2">
        <v>500</v>
      </c>
      <c r="J47" s="5"/>
      <c r="K47" s="2">
        <f>G47-F47-SUM(H47:J47)</f>
        <v>43416.66</v>
      </c>
      <c r="L47" s="2">
        <f>K47*0.2</f>
        <v>8683.332</v>
      </c>
      <c r="M47" s="2">
        <f>K47-L47</f>
        <v>34733.328</v>
      </c>
      <c r="N47" s="4">
        <f>M47+SUM(H47:J47)</f>
        <v>43283.328</v>
      </c>
      <c r="O47" s="5"/>
      <c r="P47" s="6"/>
    </row>
    <row r="48" spans="1:16" s="48" customFormat="1" ht="15.75">
      <c r="A48" s="45" t="s">
        <v>36</v>
      </c>
      <c r="B48" s="2" t="s">
        <v>14</v>
      </c>
      <c r="C48" s="3"/>
      <c r="D48" s="3"/>
      <c r="E48" s="2">
        <v>12422.22</v>
      </c>
      <c r="F48" s="2"/>
      <c r="G48" s="2"/>
      <c r="H48" s="2"/>
      <c r="I48" s="2"/>
      <c r="J48" s="5"/>
      <c r="K48" s="2"/>
      <c r="L48" s="2"/>
      <c r="M48" s="2"/>
      <c r="N48" s="2"/>
      <c r="O48" s="5"/>
      <c r="P48" s="47"/>
    </row>
    <row r="49" spans="1:10" ht="15.75">
      <c r="A49" s="1" t="s">
        <v>34</v>
      </c>
      <c r="J49" s="5"/>
    </row>
    <row r="50" spans="1:16" s="48" customFormat="1" ht="15.75">
      <c r="A50" s="49"/>
      <c r="B50" s="50"/>
      <c r="C50" s="51"/>
      <c r="D50" s="51"/>
      <c r="E50" s="50"/>
      <c r="F50" s="50"/>
      <c r="G50" s="50"/>
      <c r="H50" s="50"/>
      <c r="I50" s="50"/>
      <c r="J50" s="52"/>
      <c r="K50" s="50"/>
      <c r="L50" s="50"/>
      <c r="M50" s="50"/>
      <c r="N50" s="53"/>
      <c r="O50" s="52"/>
      <c r="P50" s="47"/>
    </row>
    <row r="51" spans="1:16" s="46" customFormat="1" ht="15.75">
      <c r="A51" s="45" t="s">
        <v>14</v>
      </c>
      <c r="B51" s="2" t="s">
        <v>16</v>
      </c>
      <c r="C51" s="3"/>
      <c r="D51" s="3"/>
      <c r="E51" s="2">
        <v>22222.2</v>
      </c>
      <c r="F51" s="2">
        <f>SUM(E51:E54)</f>
        <v>291705.4</v>
      </c>
      <c r="G51" s="2">
        <v>176688.1</v>
      </c>
      <c r="H51" s="2"/>
      <c r="I51" s="2"/>
      <c r="J51" s="5"/>
      <c r="K51" s="2">
        <f>G51-F51-SUM(H51:J51)</f>
        <v>-115017.30000000002</v>
      </c>
      <c r="L51" s="2">
        <f>K51*0.2</f>
        <v>-23003.460000000006</v>
      </c>
      <c r="M51" s="2">
        <f>K51-L51</f>
        <v>-92013.84000000001</v>
      </c>
      <c r="N51" s="4">
        <f>M51+SUM(H51:J51)</f>
        <v>-92013.84000000001</v>
      </c>
      <c r="O51" s="5"/>
      <c r="P51" s="6"/>
    </row>
    <row r="52" spans="1:16" s="48" customFormat="1" ht="15.75">
      <c r="A52" s="45" t="s">
        <v>37</v>
      </c>
      <c r="B52" s="2" t="s">
        <v>21</v>
      </c>
      <c r="C52" s="3"/>
      <c r="D52" s="3"/>
      <c r="E52" s="2">
        <v>112242.2</v>
      </c>
      <c r="F52" s="2"/>
      <c r="G52" s="2"/>
      <c r="H52" s="2"/>
      <c r="I52" s="2"/>
      <c r="J52" s="5"/>
      <c r="K52" s="2"/>
      <c r="L52" s="2"/>
      <c r="M52" s="2"/>
      <c r="N52" s="2"/>
      <c r="O52" s="5"/>
      <c r="P52" s="47"/>
    </row>
    <row r="53" spans="1:10" ht="15.75">
      <c r="A53" s="1" t="s">
        <v>22</v>
      </c>
      <c r="B53" s="2" t="s">
        <v>14</v>
      </c>
      <c r="E53" s="2">
        <v>143241</v>
      </c>
      <c r="J53" s="5"/>
    </row>
    <row r="54" spans="1:16" s="48" customFormat="1" ht="15.75">
      <c r="A54" s="49"/>
      <c r="B54" s="50" t="s">
        <v>17</v>
      </c>
      <c r="C54" s="51"/>
      <c r="D54" s="51"/>
      <c r="E54" s="50">
        <v>14000</v>
      </c>
      <c r="F54" s="50"/>
      <c r="G54" s="50"/>
      <c r="H54" s="50"/>
      <c r="I54" s="50"/>
      <c r="J54" s="52"/>
      <c r="K54" s="50"/>
      <c r="L54" s="50"/>
      <c r="M54" s="50"/>
      <c r="N54" s="53"/>
      <c r="O54" s="52"/>
      <c r="P54" s="47"/>
    </row>
    <row r="55" spans="1:16" s="60" customFormat="1" ht="15.75">
      <c r="A55" s="54" t="s">
        <v>14</v>
      </c>
      <c r="B55" s="55" t="s">
        <v>1</v>
      </c>
      <c r="C55" s="56"/>
      <c r="D55" s="56"/>
      <c r="E55" s="55">
        <v>222320</v>
      </c>
      <c r="F55" s="55">
        <f>SUM(E55:E58)</f>
        <v>222320</v>
      </c>
      <c r="G55" s="55">
        <v>611811</v>
      </c>
      <c r="H55" s="55">
        <v>15000</v>
      </c>
      <c r="I55" s="55"/>
      <c r="J55" s="57"/>
      <c r="K55" s="55">
        <f>G55-F55-SUM(H55:J55)</f>
        <v>374491</v>
      </c>
      <c r="L55" s="55">
        <f>K55*0.2</f>
        <v>74898.2</v>
      </c>
      <c r="M55" s="55">
        <f>K55-L55</f>
        <v>299592.8</v>
      </c>
      <c r="N55" s="58">
        <f>M55+SUM(H55:J55)</f>
        <v>314592.8</v>
      </c>
      <c r="O55" s="57"/>
      <c r="P55" s="59"/>
    </row>
    <row r="56" spans="1:16" s="62" customFormat="1" ht="15.75">
      <c r="A56" s="54" t="s">
        <v>37</v>
      </c>
      <c r="B56" s="55"/>
      <c r="C56" s="56"/>
      <c r="D56" s="56"/>
      <c r="E56" s="55"/>
      <c r="F56" s="55"/>
      <c r="G56" s="55"/>
      <c r="H56" s="55"/>
      <c r="I56" s="55"/>
      <c r="J56" s="57"/>
      <c r="K56" s="55"/>
      <c r="L56" s="55"/>
      <c r="M56" s="55"/>
      <c r="N56" s="55"/>
      <c r="O56" s="57"/>
      <c r="P56" s="61"/>
    </row>
    <row r="57" spans="1:16" s="64" customFormat="1" ht="15.75">
      <c r="A57" s="63"/>
      <c r="B57" s="55"/>
      <c r="C57" s="56"/>
      <c r="D57" s="56"/>
      <c r="E57" s="55"/>
      <c r="F57" s="55"/>
      <c r="G57" s="55"/>
      <c r="H57" s="55"/>
      <c r="I57" s="55"/>
      <c r="J57" s="57"/>
      <c r="K57" s="55"/>
      <c r="L57" s="55"/>
      <c r="M57" s="55"/>
      <c r="N57" s="58"/>
      <c r="O57" s="57"/>
      <c r="P57" s="59"/>
    </row>
    <row r="58" spans="1:16" s="62" customFormat="1" ht="15.75">
      <c r="A58" s="65"/>
      <c r="B58" s="66"/>
      <c r="C58" s="67"/>
      <c r="D58" s="67"/>
      <c r="E58" s="66"/>
      <c r="F58" s="66"/>
      <c r="G58" s="66"/>
      <c r="H58" s="66"/>
      <c r="I58" s="66"/>
      <c r="J58" s="68"/>
      <c r="K58" s="66"/>
      <c r="L58" s="66"/>
      <c r="M58" s="66"/>
      <c r="N58" s="69"/>
      <c r="O58" s="68"/>
      <c r="P58" s="61"/>
    </row>
    <row r="59" spans="1:16" s="46" customFormat="1" ht="15.75">
      <c r="A59" s="45" t="s">
        <v>14</v>
      </c>
      <c r="B59" s="2" t="s">
        <v>1</v>
      </c>
      <c r="C59" s="3"/>
      <c r="D59" s="3"/>
      <c r="E59" s="2">
        <v>222212</v>
      </c>
      <c r="F59" s="2">
        <f>SUM(E59:E62)</f>
        <v>222212</v>
      </c>
      <c r="G59" s="2">
        <v>611711</v>
      </c>
      <c r="H59" s="5">
        <v>15000</v>
      </c>
      <c r="I59" s="2"/>
      <c r="J59" s="5"/>
      <c r="K59" s="2">
        <f>G59-F59-SUM(H59:J59)</f>
        <v>374499</v>
      </c>
      <c r="L59" s="2">
        <f>K59*0.2</f>
        <v>74899.8</v>
      </c>
      <c r="M59" s="2">
        <f>K59-L59</f>
        <v>299599.2</v>
      </c>
      <c r="N59" s="4">
        <f>M59+SUM(H59:J59)</f>
        <v>314599.2</v>
      </c>
      <c r="O59" s="5"/>
      <c r="P59" s="6"/>
    </row>
    <row r="60" spans="1:16" s="48" customFormat="1" ht="15.75">
      <c r="A60" s="45" t="s">
        <v>38</v>
      </c>
      <c r="B60" s="2"/>
      <c r="C60" s="3"/>
      <c r="D60" s="3"/>
      <c r="E60" s="2"/>
      <c r="F60" s="2"/>
      <c r="G60" s="2"/>
      <c r="H60" s="2"/>
      <c r="I60" s="2"/>
      <c r="J60" s="5"/>
      <c r="K60" s="2"/>
      <c r="L60" s="2"/>
      <c r="M60" s="2"/>
      <c r="N60" s="2"/>
      <c r="O60" s="5"/>
      <c r="P60" s="47"/>
    </row>
    <row r="61" spans="1:10" ht="15.75">
      <c r="A61" s="1" t="s">
        <v>39</v>
      </c>
      <c r="J61" s="5"/>
    </row>
    <row r="62" spans="1:16" s="48" customFormat="1" ht="15.75">
      <c r="A62" s="49"/>
      <c r="B62" s="50"/>
      <c r="C62" s="51"/>
      <c r="D62" s="51"/>
      <c r="E62" s="50"/>
      <c r="F62" s="50"/>
      <c r="G62" s="50"/>
      <c r="H62" s="50"/>
      <c r="I62" s="50"/>
      <c r="J62" s="52"/>
      <c r="K62" s="50"/>
      <c r="L62" s="50"/>
      <c r="M62" s="50"/>
      <c r="N62" s="53"/>
      <c r="O62" s="52"/>
      <c r="P62" s="47"/>
    </row>
    <row r="63" spans="1:16" s="46" customFormat="1" ht="15.75">
      <c r="A63" s="45" t="s">
        <v>0</v>
      </c>
      <c r="B63" s="2" t="s">
        <v>16</v>
      </c>
      <c r="C63" s="3"/>
      <c r="D63" s="3"/>
      <c r="E63" s="2">
        <v>1422.2</v>
      </c>
      <c r="F63" s="2">
        <f>SUM(E63:E66)</f>
        <v>1422.2</v>
      </c>
      <c r="G63" s="2">
        <v>1611</v>
      </c>
      <c r="H63" s="2"/>
      <c r="I63" s="2"/>
      <c r="J63" s="5">
        <v>500</v>
      </c>
      <c r="K63" s="2">
        <f>G63-F63-SUM(H63:J63)</f>
        <v>-311.20000000000005</v>
      </c>
      <c r="L63" s="2">
        <f>K63*0.2</f>
        <v>-62.24000000000001</v>
      </c>
      <c r="M63" s="2">
        <f>K63-L63</f>
        <v>-248.96000000000004</v>
      </c>
      <c r="N63" s="4">
        <f>M63+SUM(H63:J63)</f>
        <v>251.03999999999996</v>
      </c>
      <c r="O63" s="5"/>
      <c r="P63" s="6"/>
    </row>
    <row r="64" spans="1:16" s="48" customFormat="1" ht="15.75">
      <c r="A64" s="45" t="s">
        <v>23</v>
      </c>
      <c r="B64" s="2"/>
      <c r="C64" s="3"/>
      <c r="D64" s="3"/>
      <c r="E64" s="2"/>
      <c r="F64" s="2"/>
      <c r="G64" s="2"/>
      <c r="H64" s="2"/>
      <c r="I64" s="2"/>
      <c r="J64" s="5"/>
      <c r="K64" s="2"/>
      <c r="L64" s="2"/>
      <c r="M64" s="2"/>
      <c r="N64" s="2"/>
      <c r="O64" s="5"/>
      <c r="P64" s="47"/>
    </row>
    <row r="65" spans="1:10" ht="15.75">
      <c r="A65" s="1" t="s">
        <v>34</v>
      </c>
      <c r="J65" s="5"/>
    </row>
    <row r="66" spans="1:16" s="48" customFormat="1" ht="15.75">
      <c r="A66" s="49"/>
      <c r="B66" s="50"/>
      <c r="C66" s="51"/>
      <c r="D66" s="51"/>
      <c r="E66" s="50"/>
      <c r="F66" s="50"/>
      <c r="G66" s="50"/>
      <c r="H66" s="50"/>
      <c r="I66" s="50"/>
      <c r="J66" s="50"/>
      <c r="K66" s="50"/>
      <c r="L66" s="50"/>
      <c r="M66" s="50"/>
      <c r="N66" s="53"/>
      <c r="O66" s="52"/>
      <c r="P66" s="47"/>
    </row>
    <row r="67" spans="1:16" s="46" customFormat="1" ht="15.75">
      <c r="A67" s="45" t="s">
        <v>14</v>
      </c>
      <c r="B67" s="2" t="s">
        <v>14</v>
      </c>
      <c r="C67" s="3"/>
      <c r="D67" s="3"/>
      <c r="E67" s="2">
        <v>122222</v>
      </c>
      <c r="F67" s="2">
        <f>SUM(E67:E70)</f>
        <v>122222</v>
      </c>
      <c r="G67" s="2">
        <v>116871</v>
      </c>
      <c r="H67" s="33">
        <v>7000</v>
      </c>
      <c r="I67" s="2"/>
      <c r="J67" s="2"/>
      <c r="K67" s="2">
        <f>G67-F67-SUM(H67:J67)</f>
        <v>-12351</v>
      </c>
      <c r="L67" s="2">
        <f>K67*0.2</f>
        <v>-2470.2000000000003</v>
      </c>
      <c r="M67" s="2">
        <f>K67-L67</f>
        <v>-9880.8</v>
      </c>
      <c r="N67" s="4">
        <f>M67+SUM(H67:J67)</f>
        <v>-2880.7999999999993</v>
      </c>
      <c r="O67" s="5"/>
      <c r="P67" s="6"/>
    </row>
    <row r="68" spans="1:16" s="48" customFormat="1" ht="15.75">
      <c r="A68" s="45" t="s">
        <v>38</v>
      </c>
      <c r="B68" s="2"/>
      <c r="C68" s="3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5"/>
      <c r="P68" s="47"/>
    </row>
    <row r="69" ht="15.75">
      <c r="A69" s="1" t="s">
        <v>34</v>
      </c>
    </row>
    <row r="70" spans="1:16" s="48" customFormat="1" ht="15.75">
      <c r="A70" s="49"/>
      <c r="B70" s="50"/>
      <c r="C70" s="51"/>
      <c r="D70" s="51"/>
      <c r="E70" s="50"/>
      <c r="F70" s="50"/>
      <c r="G70" s="50"/>
      <c r="H70" s="50"/>
      <c r="I70" s="50"/>
      <c r="J70" s="50"/>
      <c r="K70" s="50"/>
      <c r="L70" s="50"/>
      <c r="M70" s="50"/>
      <c r="N70" s="53"/>
      <c r="O70" s="52"/>
      <c r="P70" s="47"/>
    </row>
    <row r="71" spans="1:16" s="46" customFormat="1" ht="15.75">
      <c r="A71" s="45" t="s">
        <v>14</v>
      </c>
      <c r="B71" s="2" t="s">
        <v>21</v>
      </c>
      <c r="C71" s="3"/>
      <c r="D71" s="3"/>
      <c r="E71" s="2">
        <v>223202.4</v>
      </c>
      <c r="F71" s="2">
        <f>SUM(E71:E74)</f>
        <v>225522.4</v>
      </c>
      <c r="G71" s="2">
        <v>111197</v>
      </c>
      <c r="H71" s="70"/>
      <c r="I71" s="2"/>
      <c r="J71" s="2"/>
      <c r="K71" s="2">
        <f>G71-F71-SUM(H71:J71)</f>
        <v>-114325.4</v>
      </c>
      <c r="L71" s="2">
        <f>K71*0.2</f>
        <v>-22865.08</v>
      </c>
      <c r="M71" s="2">
        <f>K71-L71</f>
        <v>-91460.31999999999</v>
      </c>
      <c r="N71" s="4">
        <f>M71+SUM(H71:J71)</f>
        <v>-91460.31999999999</v>
      </c>
      <c r="O71" s="5"/>
      <c r="P71" s="6"/>
    </row>
    <row r="72" spans="1:16" s="48" customFormat="1" ht="15.75">
      <c r="A72" s="45" t="s">
        <v>40</v>
      </c>
      <c r="B72" s="2" t="s">
        <v>17</v>
      </c>
      <c r="C72" s="3"/>
      <c r="D72" s="3"/>
      <c r="E72" s="5">
        <v>2320</v>
      </c>
      <c r="F72" s="2"/>
      <c r="G72" s="2"/>
      <c r="H72" s="2"/>
      <c r="I72" s="2"/>
      <c r="J72" s="2"/>
      <c r="K72" s="2"/>
      <c r="L72" s="2"/>
      <c r="M72" s="2"/>
      <c r="N72" s="2"/>
      <c r="O72" s="5"/>
      <c r="P72" s="47"/>
    </row>
    <row r="73" ht="15.75">
      <c r="A73" s="1" t="s">
        <v>34</v>
      </c>
    </row>
    <row r="74" spans="1:16" s="48" customFormat="1" ht="15.75">
      <c r="A74" s="49"/>
      <c r="B74" s="50"/>
      <c r="C74" s="51"/>
      <c r="D74" s="51"/>
      <c r="E74" s="50"/>
      <c r="F74" s="50"/>
      <c r="G74" s="50"/>
      <c r="H74" s="50"/>
      <c r="I74" s="50"/>
      <c r="J74" s="50"/>
      <c r="K74" s="50"/>
      <c r="L74" s="50"/>
      <c r="M74" s="50"/>
      <c r="N74" s="53"/>
      <c r="O74" s="52"/>
      <c r="P74" s="47"/>
    </row>
    <row r="75" spans="1:16" s="46" customFormat="1" ht="15.75">
      <c r="A75" s="45" t="s">
        <v>41</v>
      </c>
      <c r="B75" s="2" t="s">
        <v>16</v>
      </c>
      <c r="C75" s="3"/>
      <c r="D75" s="3"/>
      <c r="E75" s="5">
        <v>243212.4</v>
      </c>
      <c r="F75" s="2">
        <f>SUM(E75:E78)</f>
        <v>263212.4</v>
      </c>
      <c r="G75" s="2">
        <v>611911.8</v>
      </c>
      <c r="H75" s="2"/>
      <c r="I75" s="2"/>
      <c r="J75" s="2"/>
      <c r="K75" s="2">
        <f>G75-F75-SUM(H75:J75)</f>
        <v>348699.4</v>
      </c>
      <c r="L75" s="2">
        <f>K75*0.2</f>
        <v>69739.88</v>
      </c>
      <c r="M75" s="2">
        <f>K75-L75</f>
        <v>278959.52</v>
      </c>
      <c r="N75" s="4">
        <f>M75+SUM(H75:J75)</f>
        <v>278959.52</v>
      </c>
      <c r="O75" s="5"/>
      <c r="P75" s="6"/>
    </row>
    <row r="76" spans="1:16" s="48" customFormat="1" ht="15.75">
      <c r="A76" s="45"/>
      <c r="B76" s="2" t="s">
        <v>0</v>
      </c>
      <c r="C76" s="3"/>
      <c r="D76" s="3"/>
      <c r="E76" s="5">
        <v>20000</v>
      </c>
      <c r="F76" s="2"/>
      <c r="G76" s="2"/>
      <c r="H76" s="2"/>
      <c r="I76" s="2"/>
      <c r="J76" s="2"/>
      <c r="K76" s="2"/>
      <c r="L76" s="2"/>
      <c r="M76" s="2"/>
      <c r="N76" s="2"/>
      <c r="O76" s="5"/>
      <c r="P76" s="47"/>
    </row>
    <row r="77" spans="1:5" ht="15.75">
      <c r="A77" s="1" t="s">
        <v>34</v>
      </c>
      <c r="E77" s="5"/>
    </row>
    <row r="78" spans="1:16" s="48" customFormat="1" ht="15.75">
      <c r="A78" s="49"/>
      <c r="B78" s="50"/>
      <c r="C78" s="51"/>
      <c r="D78" s="51"/>
      <c r="E78" s="52"/>
      <c r="F78" s="50"/>
      <c r="G78" s="50"/>
      <c r="H78" s="50"/>
      <c r="I78" s="50"/>
      <c r="J78" s="50"/>
      <c r="K78" s="50"/>
      <c r="L78" s="50"/>
      <c r="M78" s="50"/>
      <c r="N78" s="53"/>
      <c r="O78" s="52"/>
      <c r="P78" s="47"/>
    </row>
    <row r="79" spans="1:16" s="46" customFormat="1" ht="15.75">
      <c r="A79" s="45" t="s">
        <v>41</v>
      </c>
      <c r="B79" s="2" t="s">
        <v>16</v>
      </c>
      <c r="C79" s="3"/>
      <c r="D79" s="3"/>
      <c r="E79" s="5">
        <v>242400.44</v>
      </c>
      <c r="F79" s="2">
        <f>SUM(E79:E82)</f>
        <v>262400.44</v>
      </c>
      <c r="G79" s="2">
        <v>611191.81</v>
      </c>
      <c r="H79" s="2"/>
      <c r="I79" s="2"/>
      <c r="J79" s="2"/>
      <c r="K79" s="2">
        <f>G79-F79-SUM(H79:J79)</f>
        <v>348791.37000000005</v>
      </c>
      <c r="L79" s="2">
        <f>K79*0.2</f>
        <v>69758.27400000002</v>
      </c>
      <c r="M79" s="2">
        <f>K79-L79</f>
        <v>279033.096</v>
      </c>
      <c r="N79" s="4">
        <f>M79+SUM(H79:J79)</f>
        <v>279033.096</v>
      </c>
      <c r="O79" s="5"/>
      <c r="P79" s="6"/>
    </row>
    <row r="80" spans="1:16" s="48" customFormat="1" ht="15.75">
      <c r="A80" s="45"/>
      <c r="B80" s="2" t="s">
        <v>0</v>
      </c>
      <c r="C80" s="3"/>
      <c r="D80" s="3"/>
      <c r="E80" s="5">
        <v>20000</v>
      </c>
      <c r="F80" s="2"/>
      <c r="G80" s="2"/>
      <c r="H80" s="2"/>
      <c r="I80" s="2"/>
      <c r="J80" s="2"/>
      <c r="K80" s="2"/>
      <c r="L80" s="2"/>
      <c r="M80" s="2"/>
      <c r="N80" s="2"/>
      <c r="O80" s="5"/>
      <c r="P80" s="47"/>
    </row>
    <row r="81" spans="1:5" ht="15.75">
      <c r="A81" s="1" t="s">
        <v>22</v>
      </c>
      <c r="E81" s="5"/>
    </row>
    <row r="82" spans="1:16" s="48" customFormat="1" ht="15.75">
      <c r="A82" s="49"/>
      <c r="B82" s="50"/>
      <c r="C82" s="51"/>
      <c r="D82" s="51"/>
      <c r="E82" s="52"/>
      <c r="F82" s="50"/>
      <c r="G82" s="50"/>
      <c r="H82" s="50"/>
      <c r="I82" s="50"/>
      <c r="J82" s="50"/>
      <c r="K82" s="50"/>
      <c r="L82" s="50"/>
      <c r="M82" s="50"/>
      <c r="N82" s="53"/>
      <c r="O82" s="52"/>
      <c r="P82" s="47"/>
    </row>
    <row r="83" spans="1:16" s="46" customFormat="1" ht="15.75">
      <c r="A83" s="45" t="s">
        <v>41</v>
      </c>
      <c r="B83" s="2" t="s">
        <v>16</v>
      </c>
      <c r="C83" s="3"/>
      <c r="D83" s="3"/>
      <c r="E83" s="5">
        <v>422222.2</v>
      </c>
      <c r="F83" s="2">
        <f>SUM(E83:E86)</f>
        <v>442222.2</v>
      </c>
      <c r="G83" s="2">
        <v>166181.11</v>
      </c>
      <c r="H83" s="2"/>
      <c r="I83" s="2"/>
      <c r="J83" s="2"/>
      <c r="K83" s="2">
        <f>G83-F83-SUM(H83:J83)</f>
        <v>-276041.09</v>
      </c>
      <c r="L83" s="2">
        <f>K83*0.2</f>
        <v>-55208.21800000001</v>
      </c>
      <c r="M83" s="2">
        <f>K83-L83</f>
        <v>-220832.87200000003</v>
      </c>
      <c r="N83" s="4">
        <f>M83+SUM(H83:J83)</f>
        <v>-220832.87200000003</v>
      </c>
      <c r="O83" s="5"/>
      <c r="P83" s="6"/>
    </row>
    <row r="84" spans="1:16" s="48" customFormat="1" ht="15.75">
      <c r="A84" s="45"/>
      <c r="B84" s="2" t="s">
        <v>0</v>
      </c>
      <c r="C84" s="3"/>
      <c r="D84" s="3"/>
      <c r="E84" s="5">
        <v>20000</v>
      </c>
      <c r="F84" s="2"/>
      <c r="G84" s="2"/>
      <c r="H84" s="2"/>
      <c r="I84" s="2"/>
      <c r="J84" s="2"/>
      <c r="K84" s="2"/>
      <c r="L84" s="2"/>
      <c r="M84" s="2"/>
      <c r="N84" s="2"/>
      <c r="O84" s="5"/>
      <c r="P84" s="47"/>
    </row>
    <row r="85" spans="1:5" ht="15.75">
      <c r="A85" s="1" t="s">
        <v>22</v>
      </c>
      <c r="E85" s="5"/>
    </row>
    <row r="86" spans="1:16" s="48" customFormat="1" ht="15.75">
      <c r="A86" s="49"/>
      <c r="B86" s="50"/>
      <c r="C86" s="51"/>
      <c r="D86" s="51"/>
      <c r="E86" s="50"/>
      <c r="F86" s="50"/>
      <c r="G86" s="50"/>
      <c r="H86" s="50"/>
      <c r="I86" s="50"/>
      <c r="J86" s="50"/>
      <c r="K86" s="50"/>
      <c r="L86" s="50"/>
      <c r="M86" s="50"/>
      <c r="N86" s="53"/>
      <c r="O86" s="52"/>
      <c r="P86" s="47"/>
    </row>
    <row r="87" spans="1:16" s="46" customFormat="1" ht="15.75">
      <c r="A87" s="45" t="s">
        <v>14</v>
      </c>
      <c r="B87" s="2" t="s">
        <v>16</v>
      </c>
      <c r="C87" s="3"/>
      <c r="D87" s="3"/>
      <c r="E87" s="2">
        <v>3312.2</v>
      </c>
      <c r="F87" s="2">
        <f>SUM(E87:E90)</f>
        <v>147978.4</v>
      </c>
      <c r="G87" s="2">
        <v>188118.18</v>
      </c>
      <c r="H87" s="5">
        <v>11200</v>
      </c>
      <c r="I87" s="5">
        <v>500</v>
      </c>
      <c r="J87" s="2"/>
      <c r="K87" s="2">
        <f>G87-F87-SUM(H87:J87)</f>
        <v>28439.78</v>
      </c>
      <c r="L87" s="2">
        <f>K87*0.2</f>
        <v>5687.956</v>
      </c>
      <c r="M87" s="2">
        <f>K87-L87</f>
        <v>22751.824</v>
      </c>
      <c r="N87" s="4">
        <f>M87+SUM(H87:J87)</f>
        <v>34451.824</v>
      </c>
      <c r="O87" s="5"/>
      <c r="P87" s="6"/>
    </row>
    <row r="88" spans="1:16" s="48" customFormat="1" ht="15.75">
      <c r="A88" s="45" t="s">
        <v>42</v>
      </c>
      <c r="B88" s="2" t="s">
        <v>16</v>
      </c>
      <c r="C88" s="3"/>
      <c r="D88" s="3"/>
      <c r="E88" s="2">
        <v>22220</v>
      </c>
      <c r="F88" s="2"/>
      <c r="G88" s="2"/>
      <c r="H88" s="2"/>
      <c r="I88" s="2"/>
      <c r="J88" s="2"/>
      <c r="K88" s="2"/>
      <c r="L88" s="2"/>
      <c r="M88" s="2"/>
      <c r="N88" s="2"/>
      <c r="O88" s="5"/>
      <c r="P88" s="47"/>
    </row>
    <row r="89" spans="1:5" ht="15.75">
      <c r="A89" s="1" t="s">
        <v>34</v>
      </c>
      <c r="B89" s="2" t="s">
        <v>14</v>
      </c>
      <c r="E89" s="2">
        <v>122222.2</v>
      </c>
    </row>
    <row r="90" spans="1:16" s="48" customFormat="1" ht="15.75">
      <c r="A90" s="49"/>
      <c r="B90" s="50" t="s">
        <v>43</v>
      </c>
      <c r="C90" s="51"/>
      <c r="D90" s="51"/>
      <c r="E90" s="50">
        <v>224</v>
      </c>
      <c r="F90" s="50"/>
      <c r="G90" s="50"/>
      <c r="H90" s="50"/>
      <c r="I90" s="50"/>
      <c r="J90" s="50"/>
      <c r="K90" s="50"/>
      <c r="L90" s="50"/>
      <c r="M90" s="50"/>
      <c r="N90" s="53"/>
      <c r="O90" s="52"/>
      <c r="P90" s="47"/>
    </row>
    <row r="91" spans="1:16" s="46" customFormat="1" ht="15.75">
      <c r="A91" s="45" t="s">
        <v>14</v>
      </c>
      <c r="B91" s="2" t="s">
        <v>16</v>
      </c>
      <c r="C91" s="3"/>
      <c r="D91" s="3"/>
      <c r="E91" s="2">
        <v>141200</v>
      </c>
      <c r="F91" s="2">
        <f>SUM(E91:E94)</f>
        <v>141200</v>
      </c>
      <c r="G91" s="2">
        <v>111111</v>
      </c>
      <c r="H91" s="5">
        <v>7700</v>
      </c>
      <c r="I91" s="2"/>
      <c r="J91" s="2"/>
      <c r="K91" s="2">
        <f>G91-F91-SUM(H91:J91)</f>
        <v>-37789</v>
      </c>
      <c r="L91" s="2">
        <f>K91*0.2</f>
        <v>-7557.8</v>
      </c>
      <c r="M91" s="2">
        <f>K91-L91</f>
        <v>-30231.2</v>
      </c>
      <c r="N91" s="4">
        <f>M91+SUM(H91:J91)</f>
        <v>-22531.2</v>
      </c>
      <c r="O91" s="5"/>
      <c r="P91" s="6"/>
    </row>
    <row r="92" spans="1:16" s="48" customFormat="1" ht="15.75">
      <c r="A92" s="45" t="s">
        <v>38</v>
      </c>
      <c r="B92" s="2"/>
      <c r="C92" s="3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5"/>
      <c r="P92" s="47"/>
    </row>
    <row r="93" ht="15.75">
      <c r="A93" s="1" t="s">
        <v>22</v>
      </c>
    </row>
    <row r="94" spans="1:16" s="48" customFormat="1" ht="15.75">
      <c r="A94" s="49"/>
      <c r="B94" s="50"/>
      <c r="C94" s="51"/>
      <c r="D94" s="51"/>
      <c r="E94" s="50"/>
      <c r="F94" s="50"/>
      <c r="G94" s="50"/>
      <c r="H94" s="50"/>
      <c r="I94" s="50"/>
      <c r="J94" s="50"/>
      <c r="K94" s="50"/>
      <c r="L94" s="50"/>
      <c r="M94" s="50"/>
      <c r="N94" s="53"/>
      <c r="O94" s="52"/>
      <c r="P94" s="47"/>
    </row>
    <row r="95" spans="1:16" s="46" customFormat="1" ht="15.75">
      <c r="A95" s="45" t="s">
        <v>14</v>
      </c>
      <c r="B95" s="2" t="s">
        <v>16</v>
      </c>
      <c r="C95" s="3"/>
      <c r="D95" s="3"/>
      <c r="E95" s="2">
        <v>224222.22</v>
      </c>
      <c r="F95" s="2">
        <f>SUM(E95:E98)</f>
        <v>234842.46</v>
      </c>
      <c r="G95" s="2">
        <v>118117.1</v>
      </c>
      <c r="H95" s="2"/>
      <c r="I95" s="2"/>
      <c r="J95" s="2"/>
      <c r="K95" s="2">
        <f>G95-F95-SUM(H95:J95)</f>
        <v>-116725.35999999999</v>
      </c>
      <c r="L95" s="2">
        <f>K95*0.2</f>
        <v>-23345.072</v>
      </c>
      <c r="M95" s="2">
        <f>K95-L95</f>
        <v>-93380.28799999999</v>
      </c>
      <c r="N95" s="4">
        <f>M95+SUM(H95:J95)</f>
        <v>-93380.28799999999</v>
      </c>
      <c r="O95" s="5"/>
      <c r="P95" s="6"/>
    </row>
    <row r="96" spans="1:16" s="48" customFormat="1" ht="15.75">
      <c r="A96" s="45" t="s">
        <v>38</v>
      </c>
      <c r="B96" s="2" t="s">
        <v>16</v>
      </c>
      <c r="C96" s="3"/>
      <c r="D96" s="3"/>
      <c r="E96" s="2">
        <v>420.24</v>
      </c>
      <c r="F96" s="2"/>
      <c r="G96" s="2"/>
      <c r="H96" s="2"/>
      <c r="I96" s="2"/>
      <c r="J96" s="2"/>
      <c r="K96" s="2"/>
      <c r="L96" s="2"/>
      <c r="M96" s="2"/>
      <c r="N96" s="2"/>
      <c r="O96" s="5"/>
      <c r="P96" s="47"/>
    </row>
    <row r="97" spans="1:5" ht="15.75">
      <c r="A97" s="1" t="s">
        <v>44</v>
      </c>
      <c r="B97" s="2" t="s">
        <v>17</v>
      </c>
      <c r="E97" s="5">
        <v>10200</v>
      </c>
    </row>
    <row r="98" spans="1:16" s="48" customFormat="1" ht="15.75">
      <c r="A98" s="49"/>
      <c r="B98" s="50"/>
      <c r="C98" s="51"/>
      <c r="D98" s="51"/>
      <c r="E98" s="50"/>
      <c r="F98" s="50"/>
      <c r="G98" s="50"/>
      <c r="H98" s="50"/>
      <c r="I98" s="50"/>
      <c r="J98" s="50"/>
      <c r="K98" s="50"/>
      <c r="L98" s="50"/>
      <c r="M98" s="50"/>
      <c r="N98" s="53"/>
      <c r="O98" s="52"/>
      <c r="P98" s="47"/>
    </row>
    <row r="99" spans="1:16" s="46" customFormat="1" ht="15.75">
      <c r="A99" s="45" t="s">
        <v>14</v>
      </c>
      <c r="B99" s="2" t="s">
        <v>16</v>
      </c>
      <c r="C99" s="3"/>
      <c r="D99" s="3"/>
      <c r="E99" s="2">
        <v>2232.02</v>
      </c>
      <c r="F99" s="2">
        <f>SUM(E99:E102)</f>
        <v>25086.239999999998</v>
      </c>
      <c r="G99" s="2">
        <v>78119</v>
      </c>
      <c r="H99" s="2"/>
      <c r="I99" s="2"/>
      <c r="J99" s="2"/>
      <c r="K99" s="2">
        <f>G99-F99-SUM(H99:J99)</f>
        <v>53032.76</v>
      </c>
      <c r="L99" s="2">
        <f>K99*0.2</f>
        <v>10606.552000000001</v>
      </c>
      <c r="M99" s="2">
        <f>K99-L99</f>
        <v>42426.208</v>
      </c>
      <c r="N99" s="4">
        <f>M99+SUM(H99:J99)</f>
        <v>42426.208</v>
      </c>
      <c r="O99" s="5"/>
      <c r="P99" s="6"/>
    </row>
    <row r="100" spans="1:16" s="48" customFormat="1" ht="15.75">
      <c r="A100" s="45" t="s">
        <v>38</v>
      </c>
      <c r="B100" s="2" t="s">
        <v>16</v>
      </c>
      <c r="C100" s="3"/>
      <c r="D100" s="3"/>
      <c r="E100" s="2">
        <v>422.22</v>
      </c>
      <c r="F100" s="2"/>
      <c r="G100" s="2"/>
      <c r="H100" s="2"/>
      <c r="I100" s="2"/>
      <c r="J100" s="2"/>
      <c r="K100" s="2"/>
      <c r="L100" s="2"/>
      <c r="M100" s="2"/>
      <c r="N100" s="2"/>
      <c r="O100" s="5"/>
      <c r="P100" s="47"/>
    </row>
    <row r="101" spans="1:5" ht="15.75">
      <c r="A101" s="1" t="s">
        <v>45</v>
      </c>
      <c r="B101" s="2" t="s">
        <v>1</v>
      </c>
      <c r="E101" s="2">
        <v>20232</v>
      </c>
    </row>
    <row r="102" spans="1:16" s="48" customFormat="1" ht="15.75">
      <c r="A102" s="49"/>
      <c r="B102" s="50" t="s">
        <v>46</v>
      </c>
      <c r="C102" s="51"/>
      <c r="D102" s="51"/>
      <c r="E102" s="50">
        <v>2200</v>
      </c>
      <c r="F102" s="50"/>
      <c r="G102" s="50"/>
      <c r="H102" s="50"/>
      <c r="I102" s="50"/>
      <c r="J102" s="50"/>
      <c r="K102" s="50"/>
      <c r="L102" s="50"/>
      <c r="M102" s="50"/>
      <c r="N102" s="53"/>
      <c r="O102" s="52"/>
      <c r="P102" s="47"/>
    </row>
    <row r="103" spans="1:16" s="46" customFormat="1" ht="15.75">
      <c r="A103" s="45" t="s">
        <v>41</v>
      </c>
      <c r="B103" s="2" t="s">
        <v>16</v>
      </c>
      <c r="C103" s="3"/>
      <c r="D103" s="3"/>
      <c r="E103" s="2">
        <v>222022.22</v>
      </c>
      <c r="F103" s="2">
        <f>SUM(E103:E108)</f>
        <v>512976.86</v>
      </c>
      <c r="G103" s="2">
        <v>617111.8</v>
      </c>
      <c r="H103" s="2"/>
      <c r="I103" s="2"/>
      <c r="J103" s="2"/>
      <c r="K103" s="2">
        <f>G103-F103-SUM(H103:J103)</f>
        <v>104134.94000000006</v>
      </c>
      <c r="L103" s="2">
        <f>K103*0.2</f>
        <v>20826.988000000012</v>
      </c>
      <c r="M103" s="2">
        <f>K103-L103</f>
        <v>83307.95200000005</v>
      </c>
      <c r="N103" s="4">
        <f>M103+SUM(H103:J103)</f>
        <v>83307.95200000005</v>
      </c>
      <c r="O103" s="5"/>
      <c r="P103" s="6"/>
    </row>
    <row r="104" spans="1:16" s="48" customFormat="1" ht="15.75">
      <c r="A104" s="45"/>
      <c r="B104" s="2" t="s">
        <v>16</v>
      </c>
      <c r="C104" s="3"/>
      <c r="D104" s="3"/>
      <c r="E104" s="2">
        <v>13211.22</v>
      </c>
      <c r="F104" s="2"/>
      <c r="G104" s="2"/>
      <c r="H104" s="2"/>
      <c r="I104" s="2"/>
      <c r="J104" s="2"/>
      <c r="K104" s="2"/>
      <c r="L104" s="2"/>
      <c r="M104" s="2"/>
      <c r="N104" s="2"/>
      <c r="O104" s="5"/>
      <c r="P104" s="47"/>
    </row>
    <row r="105" spans="1:5" ht="15.75">
      <c r="A105" s="1" t="s">
        <v>47</v>
      </c>
      <c r="B105" s="2" t="s">
        <v>16</v>
      </c>
      <c r="E105" s="2">
        <v>200</v>
      </c>
    </row>
    <row r="106" spans="2:5" ht="15.75">
      <c r="B106" s="2" t="s">
        <v>48</v>
      </c>
      <c r="E106" s="2">
        <v>124322.2</v>
      </c>
    </row>
    <row r="107" spans="2:10" ht="15.75">
      <c r="B107" s="2" t="s">
        <v>49</v>
      </c>
      <c r="E107" s="2">
        <v>131221.22</v>
      </c>
      <c r="J107" s="5"/>
    </row>
    <row r="108" spans="1:16" s="48" customFormat="1" ht="15.75">
      <c r="A108" s="49"/>
      <c r="B108" s="50" t="s">
        <v>1</v>
      </c>
      <c r="C108" s="51"/>
      <c r="D108" s="51"/>
      <c r="E108" s="52">
        <v>22000</v>
      </c>
      <c r="F108" s="50"/>
      <c r="G108" s="50"/>
      <c r="H108" s="50"/>
      <c r="I108" s="50"/>
      <c r="J108" s="52"/>
      <c r="K108" s="50"/>
      <c r="L108" s="50"/>
      <c r="M108" s="50"/>
      <c r="N108" s="53"/>
      <c r="O108" s="52"/>
      <c r="P108" s="47"/>
    </row>
    <row r="109" spans="1:16" s="46" customFormat="1" ht="15.75">
      <c r="A109" s="45" t="s">
        <v>0</v>
      </c>
      <c r="B109" s="2" t="s">
        <v>16</v>
      </c>
      <c r="C109" s="3"/>
      <c r="D109" s="3"/>
      <c r="E109" s="2">
        <v>2244</v>
      </c>
      <c r="F109" s="2">
        <f>SUM(E109:E112)</f>
        <v>2244</v>
      </c>
      <c r="G109" s="2">
        <v>19711</v>
      </c>
      <c r="H109" s="2"/>
      <c r="I109" s="2"/>
      <c r="J109" s="71">
        <v>4000</v>
      </c>
      <c r="K109" s="2">
        <f>G109-F109-SUM(H109:J109)</f>
        <v>13467</v>
      </c>
      <c r="L109" s="2">
        <f>K109*0.2</f>
        <v>2693.4</v>
      </c>
      <c r="M109" s="2">
        <f>K109-L109</f>
        <v>10773.6</v>
      </c>
      <c r="N109" s="4">
        <f>M109+SUM(H109:J109)</f>
        <v>14773.6</v>
      </c>
      <c r="O109" s="5"/>
      <c r="P109" s="6"/>
    </row>
    <row r="110" spans="1:16" s="48" customFormat="1" ht="15.75">
      <c r="A110" s="45"/>
      <c r="B110" s="2"/>
      <c r="C110" s="3"/>
      <c r="D110" s="3"/>
      <c r="E110" s="2"/>
      <c r="F110" s="2"/>
      <c r="G110" s="2"/>
      <c r="H110" s="2"/>
      <c r="I110" s="2"/>
      <c r="J110" s="5"/>
      <c r="K110" s="2"/>
      <c r="L110" s="2"/>
      <c r="M110" s="2"/>
      <c r="N110" s="2"/>
      <c r="O110" s="5"/>
      <c r="P110" s="47"/>
    </row>
    <row r="111" spans="1:10" ht="15.75">
      <c r="A111" s="1" t="s">
        <v>50</v>
      </c>
      <c r="J111" s="5"/>
    </row>
    <row r="112" spans="1:16" s="48" customFormat="1" ht="15.75">
      <c r="A112" s="49"/>
      <c r="B112" s="50"/>
      <c r="C112" s="51"/>
      <c r="D112" s="51"/>
      <c r="E112" s="50"/>
      <c r="F112" s="50"/>
      <c r="G112" s="50"/>
      <c r="H112" s="50"/>
      <c r="I112" s="50"/>
      <c r="J112" s="52"/>
      <c r="K112" s="50"/>
      <c r="L112" s="50"/>
      <c r="M112" s="50"/>
      <c r="N112" s="53"/>
      <c r="O112" s="52"/>
      <c r="P112" s="47"/>
    </row>
    <row r="113" spans="1:16" s="46" customFormat="1" ht="15.75">
      <c r="A113" s="45" t="s">
        <v>14</v>
      </c>
      <c r="B113" s="2" t="s">
        <v>16</v>
      </c>
      <c r="C113" s="3"/>
      <c r="D113" s="3"/>
      <c r="E113" s="2">
        <v>2322</v>
      </c>
      <c r="F113" s="2">
        <f>SUM(E113:E118)</f>
        <v>254586.22999999998</v>
      </c>
      <c r="G113" s="2">
        <v>117181.1</v>
      </c>
      <c r="H113" s="2"/>
      <c r="I113" s="2"/>
      <c r="J113" s="5"/>
      <c r="K113" s="2">
        <f>G113-F113-SUM(H113:J113)</f>
        <v>-137405.12999999998</v>
      </c>
      <c r="L113" s="2">
        <f>K113*0.2</f>
        <v>-27481.025999999998</v>
      </c>
      <c r="M113" s="2">
        <f>K113-L113</f>
        <v>-109924.10399999998</v>
      </c>
      <c r="N113" s="4">
        <f>M113+SUM(H113:J113)</f>
        <v>-109924.10399999998</v>
      </c>
      <c r="O113" s="5"/>
      <c r="P113" s="6"/>
    </row>
    <row r="114" spans="1:16" s="48" customFormat="1" ht="15.75">
      <c r="A114" s="45"/>
      <c r="B114" s="2" t="s">
        <v>16</v>
      </c>
      <c r="C114" s="3"/>
      <c r="D114" s="3"/>
      <c r="E114" s="2">
        <v>200</v>
      </c>
      <c r="F114" s="2"/>
      <c r="G114" s="2"/>
      <c r="H114" s="2"/>
      <c r="I114" s="2"/>
      <c r="J114" s="5"/>
      <c r="K114" s="2"/>
      <c r="L114" s="2"/>
      <c r="M114" s="2"/>
      <c r="N114" s="2"/>
      <c r="O114" s="5"/>
      <c r="P114" s="47"/>
    </row>
    <row r="115" spans="1:10" ht="15.75">
      <c r="A115" s="1" t="s">
        <v>50</v>
      </c>
      <c r="B115" s="2" t="s">
        <v>14</v>
      </c>
      <c r="E115" s="2">
        <v>123222</v>
      </c>
      <c r="J115" s="5"/>
    </row>
    <row r="116" spans="2:10" ht="15.75">
      <c r="B116" s="2" t="s">
        <v>51</v>
      </c>
      <c r="E116" s="2">
        <v>114422.23</v>
      </c>
      <c r="J116" s="5"/>
    </row>
    <row r="117" spans="2:10" ht="15.75">
      <c r="B117" s="2" t="s">
        <v>17</v>
      </c>
      <c r="E117" s="5">
        <v>14420</v>
      </c>
      <c r="J117" s="5"/>
    </row>
    <row r="118" spans="1:16" s="48" customFormat="1" ht="15.75">
      <c r="A118" s="49"/>
      <c r="B118" s="50"/>
      <c r="C118" s="51"/>
      <c r="D118" s="51"/>
      <c r="E118" s="72"/>
      <c r="F118" s="50"/>
      <c r="G118" s="50"/>
      <c r="H118" s="50"/>
      <c r="I118" s="50"/>
      <c r="J118" s="52"/>
      <c r="K118" s="50"/>
      <c r="L118" s="50"/>
      <c r="M118" s="50"/>
      <c r="N118" s="53"/>
      <c r="O118" s="52"/>
      <c r="P118" s="47"/>
    </row>
    <row r="119" spans="1:16" s="46" customFormat="1" ht="15.75">
      <c r="A119" s="45" t="s">
        <v>14</v>
      </c>
      <c r="B119" s="2" t="s">
        <v>16</v>
      </c>
      <c r="C119" s="3"/>
      <c r="D119" s="3"/>
      <c r="E119" s="2">
        <v>22222.32</v>
      </c>
      <c r="F119" s="2">
        <f>SUM(E119:E124)</f>
        <v>180866.56</v>
      </c>
      <c r="G119" s="2">
        <v>111116.1</v>
      </c>
      <c r="I119" s="2"/>
      <c r="J119" s="5"/>
      <c r="K119" s="2">
        <f>G119-F119-SUM(H119:J119)</f>
        <v>-69750.45999999999</v>
      </c>
      <c r="L119" s="2">
        <f>K119*0.2</f>
        <v>-13950.091999999999</v>
      </c>
      <c r="M119" s="2">
        <f>K119-L119</f>
        <v>-55800.367999999995</v>
      </c>
      <c r="N119" s="4">
        <f>M119+SUM(H119:J119)</f>
        <v>-55800.367999999995</v>
      </c>
      <c r="O119" s="5"/>
      <c r="P119" s="6"/>
    </row>
    <row r="120" spans="1:16" s="48" customFormat="1" ht="15.75">
      <c r="A120" s="45" t="s">
        <v>38</v>
      </c>
      <c r="B120" s="2" t="s">
        <v>16</v>
      </c>
      <c r="C120" s="3"/>
      <c r="D120" s="3"/>
      <c r="E120" s="2">
        <v>200</v>
      </c>
      <c r="F120" s="2"/>
      <c r="G120" s="2"/>
      <c r="H120" s="2"/>
      <c r="I120" s="2"/>
      <c r="J120" s="5"/>
      <c r="K120" s="2"/>
      <c r="L120" s="2"/>
      <c r="M120" s="2"/>
      <c r="N120" s="2"/>
      <c r="O120" s="5"/>
      <c r="P120" s="47"/>
    </row>
    <row r="121" spans="1:10" ht="15.75">
      <c r="A121" s="1" t="s">
        <v>52</v>
      </c>
      <c r="B121" s="2" t="s">
        <v>51</v>
      </c>
      <c r="E121" s="2">
        <v>144222.24</v>
      </c>
      <c r="J121" s="5"/>
    </row>
    <row r="122" spans="2:10" ht="15.75">
      <c r="B122" s="2" t="s">
        <v>17</v>
      </c>
      <c r="E122" s="33">
        <v>14222</v>
      </c>
      <c r="J122" s="5"/>
    </row>
    <row r="123" ht="15.75">
      <c r="J123" s="5"/>
    </row>
    <row r="124" spans="1:16" s="48" customFormat="1" ht="15.75">
      <c r="A124" s="49"/>
      <c r="B124" s="50"/>
      <c r="C124" s="51"/>
      <c r="D124" s="51"/>
      <c r="E124" s="72"/>
      <c r="F124" s="50"/>
      <c r="G124" s="50"/>
      <c r="H124" s="50"/>
      <c r="I124" s="50"/>
      <c r="J124" s="52"/>
      <c r="K124" s="50"/>
      <c r="L124" s="50"/>
      <c r="M124" s="50"/>
      <c r="N124" s="53"/>
      <c r="O124" s="52"/>
      <c r="P124" s="47"/>
    </row>
    <row r="125" spans="1:16" s="46" customFormat="1" ht="15.75">
      <c r="A125" s="45" t="s">
        <v>0</v>
      </c>
      <c r="B125" s="2" t="s">
        <v>16</v>
      </c>
      <c r="C125" s="3"/>
      <c r="D125" s="3"/>
      <c r="E125" s="2">
        <v>22403.21</v>
      </c>
      <c r="F125" s="2">
        <f>SUM(E125:E130)</f>
        <v>22403.21</v>
      </c>
      <c r="G125" s="2">
        <v>99111</v>
      </c>
      <c r="H125" s="2"/>
      <c r="I125" s="2"/>
      <c r="J125" s="5">
        <v>10000</v>
      </c>
      <c r="K125" s="2">
        <f>G125-F125-SUM(H125:J125)</f>
        <v>66707.79000000001</v>
      </c>
      <c r="L125" s="2">
        <f>K125*0.2</f>
        <v>13341.558000000003</v>
      </c>
      <c r="M125" s="2">
        <f>K125-L125</f>
        <v>53366.232</v>
      </c>
      <c r="N125" s="4">
        <f>M125+SUM(H125:J125)</f>
        <v>63366.232</v>
      </c>
      <c r="O125" s="5"/>
      <c r="P125" s="6"/>
    </row>
    <row r="126" spans="1:16" s="48" customFormat="1" ht="15.75">
      <c r="A126" s="45" t="s">
        <v>38</v>
      </c>
      <c r="B126" s="2"/>
      <c r="C126" s="3"/>
      <c r="D126" s="3"/>
      <c r="E126" s="2"/>
      <c r="F126" s="2"/>
      <c r="G126" s="2"/>
      <c r="H126" s="2"/>
      <c r="I126" s="2"/>
      <c r="J126" s="5"/>
      <c r="K126" s="2"/>
      <c r="L126" s="2"/>
      <c r="M126" s="2"/>
      <c r="N126" s="2"/>
      <c r="O126" s="5"/>
      <c r="P126" s="47"/>
    </row>
    <row r="127" spans="1:10" ht="15.75">
      <c r="A127" s="1" t="s">
        <v>53</v>
      </c>
      <c r="J127" s="5"/>
    </row>
    <row r="128" ht="15.75">
      <c r="J128" s="5"/>
    </row>
    <row r="129" ht="15.75">
      <c r="J129" s="5"/>
    </row>
    <row r="130" spans="1:16" s="48" customFormat="1" ht="15.75">
      <c r="A130" s="49"/>
      <c r="B130" s="50"/>
      <c r="C130" s="51"/>
      <c r="D130" s="51"/>
      <c r="E130" s="72"/>
      <c r="F130" s="50"/>
      <c r="G130" s="50"/>
      <c r="H130" s="50"/>
      <c r="I130" s="50"/>
      <c r="J130" s="52"/>
      <c r="K130" s="50"/>
      <c r="L130" s="50"/>
      <c r="M130" s="50"/>
      <c r="N130" s="53"/>
      <c r="O130" s="52"/>
      <c r="P130" s="47"/>
    </row>
    <row r="131" spans="1:16" s="46" customFormat="1" ht="15.75">
      <c r="A131" s="45" t="s">
        <v>0</v>
      </c>
      <c r="B131" s="2" t="s">
        <v>51</v>
      </c>
      <c r="C131" s="3"/>
      <c r="D131" s="3"/>
      <c r="E131" s="2">
        <v>2202.02</v>
      </c>
      <c r="F131" s="2">
        <f>SUM(E131:E136)</f>
        <v>2202.02</v>
      </c>
      <c r="G131" s="2">
        <v>11116</v>
      </c>
      <c r="H131" s="2"/>
      <c r="I131" s="2"/>
      <c r="J131" s="5">
        <v>2000</v>
      </c>
      <c r="K131" s="2">
        <f>G131-F131-SUM(H131:J131)</f>
        <v>6913.98</v>
      </c>
      <c r="L131" s="2">
        <f>K131*0.2</f>
        <v>1382.796</v>
      </c>
      <c r="M131" s="2">
        <f>K131-L131</f>
        <v>5531.183999999999</v>
      </c>
      <c r="N131" s="4">
        <f>M131+SUM(H131:J131)</f>
        <v>7531.183999999999</v>
      </c>
      <c r="O131" s="5"/>
      <c r="P131" s="6"/>
    </row>
    <row r="132" spans="1:16" s="48" customFormat="1" ht="15.75">
      <c r="A132" s="45" t="s">
        <v>38</v>
      </c>
      <c r="B132" s="2"/>
      <c r="C132" s="3"/>
      <c r="D132" s="3"/>
      <c r="E132" s="2"/>
      <c r="F132" s="2"/>
      <c r="G132" s="2"/>
      <c r="H132" s="2"/>
      <c r="I132" s="2"/>
      <c r="J132" s="5"/>
      <c r="K132" s="2"/>
      <c r="L132" s="2"/>
      <c r="M132" s="2"/>
      <c r="N132" s="2"/>
      <c r="O132" s="5"/>
      <c r="P132" s="47"/>
    </row>
    <row r="133" spans="1:10" ht="15.75">
      <c r="A133" s="1" t="s">
        <v>54</v>
      </c>
      <c r="J133" s="5"/>
    </row>
    <row r="134" ht="15.75">
      <c r="J134" s="5"/>
    </row>
    <row r="135" ht="15.75">
      <c r="J135" s="5"/>
    </row>
    <row r="136" spans="1:16" s="48" customFormat="1" ht="15.75">
      <c r="A136" s="49"/>
      <c r="B136" s="50"/>
      <c r="C136" s="51"/>
      <c r="D136" s="51"/>
      <c r="E136" s="72"/>
      <c r="F136" s="50"/>
      <c r="G136" s="50"/>
      <c r="H136" s="50"/>
      <c r="I136" s="50"/>
      <c r="J136" s="52"/>
      <c r="K136" s="50"/>
      <c r="L136" s="50"/>
      <c r="M136" s="50"/>
      <c r="N136" s="53"/>
      <c r="O136" s="52"/>
      <c r="P136" s="47"/>
    </row>
    <row r="137" spans="1:16" s="46" customFormat="1" ht="15.75">
      <c r="A137" s="45" t="s">
        <v>14</v>
      </c>
      <c r="B137" s="2" t="s">
        <v>16</v>
      </c>
      <c r="C137" s="3"/>
      <c r="D137" s="3"/>
      <c r="E137" s="2">
        <v>222020.2</v>
      </c>
      <c r="F137" s="2">
        <f>SUM(E137:E142)</f>
        <v>234440.2</v>
      </c>
      <c r="G137" s="2">
        <v>111811</v>
      </c>
      <c r="H137" s="2"/>
      <c r="I137" s="2"/>
      <c r="J137" s="5"/>
      <c r="K137" s="2">
        <f>G137-F137-SUM(H137:J137)</f>
        <v>-122629.20000000001</v>
      </c>
      <c r="L137" s="2">
        <f>K137*0.2</f>
        <v>-24525.840000000004</v>
      </c>
      <c r="M137" s="2">
        <f>K137-L137</f>
        <v>-98103.36000000002</v>
      </c>
      <c r="N137" s="4">
        <f>M137+SUM(H137:J137)</f>
        <v>-98103.36000000002</v>
      </c>
      <c r="O137" s="5"/>
      <c r="P137" s="6"/>
    </row>
    <row r="138" spans="1:16" s="48" customFormat="1" ht="15.75">
      <c r="A138" s="45" t="s">
        <v>42</v>
      </c>
      <c r="B138" s="2" t="s">
        <v>16</v>
      </c>
      <c r="C138" s="3"/>
      <c r="D138" s="3"/>
      <c r="E138" s="2">
        <v>200</v>
      </c>
      <c r="F138" s="2"/>
      <c r="G138" s="2"/>
      <c r="H138" s="2"/>
      <c r="I138" s="2"/>
      <c r="J138" s="5"/>
      <c r="K138" s="2"/>
      <c r="L138" s="2"/>
      <c r="M138" s="2"/>
      <c r="N138" s="2"/>
      <c r="O138" s="5"/>
      <c r="P138" s="47"/>
    </row>
    <row r="139" spans="1:10" ht="15.75">
      <c r="A139" s="1" t="s">
        <v>50</v>
      </c>
      <c r="B139" s="2" t="s">
        <v>17</v>
      </c>
      <c r="E139" s="33">
        <v>12220</v>
      </c>
      <c r="J139" s="5"/>
    </row>
    <row r="140" ht="15.75">
      <c r="J140" s="5"/>
    </row>
    <row r="141" ht="15.75">
      <c r="J141" s="5"/>
    </row>
    <row r="142" spans="1:16" s="48" customFormat="1" ht="15.75">
      <c r="A142" s="49"/>
      <c r="B142" s="50"/>
      <c r="C142" s="51"/>
      <c r="D142" s="51"/>
      <c r="E142" s="72"/>
      <c r="F142" s="50"/>
      <c r="G142" s="50"/>
      <c r="H142" s="50"/>
      <c r="I142" s="50"/>
      <c r="J142" s="52"/>
      <c r="K142" s="50"/>
      <c r="L142" s="50"/>
      <c r="M142" s="50"/>
      <c r="N142" s="53"/>
      <c r="O142" s="52"/>
      <c r="P142" s="47"/>
    </row>
    <row r="143" spans="1:16" s="46" customFormat="1" ht="15.75">
      <c r="A143" s="45" t="s">
        <v>41</v>
      </c>
      <c r="B143" s="2" t="s">
        <v>55</v>
      </c>
      <c r="C143" s="3"/>
      <c r="D143" s="3"/>
      <c r="E143" s="2">
        <v>124022</v>
      </c>
      <c r="F143" s="2">
        <f>SUM(E143:E148)</f>
        <v>804366.46</v>
      </c>
      <c r="G143" s="2">
        <v>1111817.18</v>
      </c>
      <c r="H143" s="2"/>
      <c r="I143" s="2"/>
      <c r="J143" s="5"/>
      <c r="K143" s="2">
        <f>G143-F143-SUM(H143:J143)</f>
        <v>307450.72</v>
      </c>
      <c r="L143" s="2">
        <f>K143*0.2</f>
        <v>61490.144</v>
      </c>
      <c r="M143" s="2">
        <f>K143-L143</f>
        <v>245960.57599999997</v>
      </c>
      <c r="N143" s="4">
        <f>M143+SUM(H143:J143)</f>
        <v>245960.57599999997</v>
      </c>
      <c r="O143" s="5"/>
      <c r="P143" s="6"/>
    </row>
    <row r="144" spans="1:16" s="48" customFormat="1" ht="15.75">
      <c r="A144" s="45" t="s">
        <v>50</v>
      </c>
      <c r="B144" s="2" t="s">
        <v>43</v>
      </c>
      <c r="C144" s="3"/>
      <c r="D144" s="3"/>
      <c r="E144" s="2">
        <v>224002.34</v>
      </c>
      <c r="F144" s="2"/>
      <c r="G144" s="2"/>
      <c r="H144" s="2"/>
      <c r="I144" s="2"/>
      <c r="J144" s="5"/>
      <c r="K144" s="2"/>
      <c r="L144" s="2"/>
      <c r="M144" s="2"/>
      <c r="N144" s="2"/>
      <c r="O144" s="5"/>
      <c r="P144" s="47"/>
    </row>
    <row r="145" spans="2:10" ht="15.75">
      <c r="B145" s="2" t="s">
        <v>56</v>
      </c>
      <c r="E145" s="2">
        <v>431122.12</v>
      </c>
      <c r="J145" s="5"/>
    </row>
    <row r="146" spans="2:10" ht="15.75">
      <c r="B146" s="2" t="s">
        <v>57</v>
      </c>
      <c r="E146" s="2">
        <v>2220</v>
      </c>
      <c r="J146" s="5"/>
    </row>
    <row r="147" spans="2:10" ht="15.75">
      <c r="B147" s="2" t="s">
        <v>1</v>
      </c>
      <c r="E147" s="5">
        <v>23000</v>
      </c>
      <c r="J147" s="5"/>
    </row>
    <row r="148" spans="1:16" s="48" customFormat="1" ht="15.75">
      <c r="A148" s="49"/>
      <c r="B148" s="50"/>
      <c r="C148" s="51"/>
      <c r="D148" s="51"/>
      <c r="E148" s="72"/>
      <c r="F148" s="50"/>
      <c r="G148" s="50"/>
      <c r="H148" s="50"/>
      <c r="I148" s="50"/>
      <c r="J148" s="52"/>
      <c r="K148" s="50"/>
      <c r="L148" s="50"/>
      <c r="M148" s="50"/>
      <c r="N148" s="53"/>
      <c r="O148" s="52"/>
      <c r="P148" s="47"/>
    </row>
    <row r="149" spans="1:16" s="46" customFormat="1" ht="15.75">
      <c r="A149" s="1" t="s">
        <v>14</v>
      </c>
      <c r="B149" s="2" t="s">
        <v>16</v>
      </c>
      <c r="C149" s="3"/>
      <c r="D149" s="3"/>
      <c r="E149" s="2">
        <v>122021.12</v>
      </c>
      <c r="F149" s="2">
        <f>SUM(E149:E154)</f>
        <v>273441.36</v>
      </c>
      <c r="G149" s="2">
        <v>119911.1</v>
      </c>
      <c r="I149" s="2"/>
      <c r="J149" s="5"/>
      <c r="K149" s="2">
        <f>G149-F149-SUM(H149:J149)</f>
        <v>-153530.25999999998</v>
      </c>
      <c r="L149" s="2">
        <f>K149*0.2</f>
        <v>-30706.051999999996</v>
      </c>
      <c r="M149" s="2">
        <f>K149-L149</f>
        <v>-122824.20799999998</v>
      </c>
      <c r="N149" s="4">
        <f>M149+SUM(H149:J149)</f>
        <v>-122824.20799999998</v>
      </c>
      <c r="O149" s="5"/>
      <c r="P149" s="6"/>
    </row>
    <row r="150" spans="1:16" s="48" customFormat="1" ht="15.75">
      <c r="A150" s="1" t="s">
        <v>38</v>
      </c>
      <c r="B150" s="2" t="s">
        <v>57</v>
      </c>
      <c r="C150" s="3"/>
      <c r="D150" s="3"/>
      <c r="E150" s="2">
        <v>141220.24</v>
      </c>
      <c r="F150" s="2"/>
      <c r="G150" s="2"/>
      <c r="H150" s="2"/>
      <c r="I150" s="2"/>
      <c r="J150" s="5"/>
      <c r="K150" s="2"/>
      <c r="L150" s="2"/>
      <c r="M150" s="2"/>
      <c r="N150" s="2"/>
      <c r="O150" s="5"/>
      <c r="P150" s="47"/>
    </row>
    <row r="151" spans="1:10" ht="15.75">
      <c r="A151" s="1" t="s">
        <v>52</v>
      </c>
      <c r="B151" s="2" t="s">
        <v>58</v>
      </c>
      <c r="E151" s="2">
        <v>10200</v>
      </c>
      <c r="J151" s="5"/>
    </row>
    <row r="152" spans="5:10" ht="15.75">
      <c r="E152" s="33"/>
      <c r="J152" s="5"/>
    </row>
    <row r="153" ht="15.75">
      <c r="J153" s="5"/>
    </row>
    <row r="154" spans="1:16" s="48" customFormat="1" ht="15.75">
      <c r="A154" s="49"/>
      <c r="B154" s="50"/>
      <c r="C154" s="51"/>
      <c r="D154" s="51"/>
      <c r="E154" s="72"/>
      <c r="F154" s="50"/>
      <c r="G154" s="50"/>
      <c r="H154" s="50"/>
      <c r="I154" s="50"/>
      <c r="J154" s="52"/>
      <c r="K154" s="50"/>
      <c r="L154" s="50"/>
      <c r="M154" s="50"/>
      <c r="N154" s="53"/>
      <c r="O154" s="52"/>
      <c r="P154" s="47"/>
    </row>
    <row r="155" spans="1:16" s="46" customFormat="1" ht="15.75">
      <c r="A155" s="45" t="s">
        <v>14</v>
      </c>
      <c r="B155" s="2" t="s">
        <v>24</v>
      </c>
      <c r="C155" s="3"/>
      <c r="D155" s="3"/>
      <c r="E155" s="2">
        <v>144111.2</v>
      </c>
      <c r="F155" s="2">
        <f>SUM(E155:E160)</f>
        <v>144111.2</v>
      </c>
      <c r="G155" s="2">
        <v>117111.1</v>
      </c>
      <c r="H155" s="73">
        <v>7000</v>
      </c>
      <c r="I155" s="2"/>
      <c r="J155" s="2"/>
      <c r="K155" s="2">
        <f>G155-F155-SUM(H155:J155)</f>
        <v>-34000.100000000006</v>
      </c>
      <c r="L155" s="2">
        <f>K155*0.2</f>
        <v>-6800.020000000001</v>
      </c>
      <c r="M155" s="2">
        <f>K155-L155</f>
        <v>-27200.080000000005</v>
      </c>
      <c r="N155" s="4">
        <f>M155+SUM(H155:J155)</f>
        <v>-20200.080000000005</v>
      </c>
      <c r="O155" s="5"/>
      <c r="P155" s="6"/>
    </row>
    <row r="156" spans="1:16" s="48" customFormat="1" ht="15.75">
      <c r="A156" s="45" t="s">
        <v>40</v>
      </c>
      <c r="B156" s="2"/>
      <c r="C156" s="3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5"/>
      <c r="P156" s="47"/>
    </row>
    <row r="157" ht="15.75">
      <c r="A157" s="1" t="s">
        <v>52</v>
      </c>
    </row>
    <row r="158" ht="15.75">
      <c r="E158" s="33"/>
    </row>
    <row r="160" spans="1:16" s="48" customFormat="1" ht="15.75">
      <c r="A160" s="49"/>
      <c r="B160" s="50"/>
      <c r="C160" s="51"/>
      <c r="D160" s="51"/>
      <c r="E160" s="72"/>
      <c r="F160" s="50"/>
      <c r="G160" s="50"/>
      <c r="H160" s="50"/>
      <c r="I160" s="50"/>
      <c r="J160" s="50"/>
      <c r="K160" s="50"/>
      <c r="L160" s="50"/>
      <c r="M160" s="50"/>
      <c r="N160" s="53"/>
      <c r="O160" s="52"/>
      <c r="P160" s="47"/>
    </row>
    <row r="161" spans="1:16" s="46" customFormat="1" ht="15.75">
      <c r="A161" s="45" t="s">
        <v>41</v>
      </c>
      <c r="B161" s="2" t="s">
        <v>1</v>
      </c>
      <c r="C161" s="3"/>
      <c r="D161" s="3"/>
      <c r="E161" s="2">
        <v>23222</v>
      </c>
      <c r="F161" s="2">
        <f>SUM(E161:E166)</f>
        <v>431098.62000000005</v>
      </c>
      <c r="G161" s="2">
        <v>181711.16</v>
      </c>
      <c r="I161" s="2"/>
      <c r="J161" s="2"/>
      <c r="K161" s="2">
        <f>G161-F161-SUM(H161:J161)</f>
        <v>-249387.46000000005</v>
      </c>
      <c r="L161" s="2">
        <f>K161*0.2</f>
        <v>-49877.49200000001</v>
      </c>
      <c r="M161" s="2">
        <f>K161-L161</f>
        <v>-199509.96800000005</v>
      </c>
      <c r="N161" s="4">
        <f>M161+SUM(H161:J161)</f>
        <v>-199509.96800000005</v>
      </c>
      <c r="O161" s="5"/>
      <c r="P161" s="6"/>
    </row>
    <row r="162" spans="1:16" s="48" customFormat="1" ht="15.75">
      <c r="A162" s="45" t="s">
        <v>59</v>
      </c>
      <c r="B162" s="2" t="s">
        <v>60</v>
      </c>
      <c r="C162" s="3"/>
      <c r="D162" s="3"/>
      <c r="E162" s="2">
        <v>223242.2</v>
      </c>
      <c r="F162" s="2"/>
      <c r="G162" s="2"/>
      <c r="H162" s="2"/>
      <c r="I162" s="2"/>
      <c r="J162" s="2"/>
      <c r="K162" s="2"/>
      <c r="L162" s="2"/>
      <c r="M162" s="2"/>
      <c r="N162" s="2"/>
      <c r="O162" s="5"/>
      <c r="P162" s="47"/>
    </row>
    <row r="163" spans="2:5" ht="15.75">
      <c r="B163" s="2" t="s">
        <v>16</v>
      </c>
      <c r="E163" s="2">
        <v>22212.22</v>
      </c>
    </row>
    <row r="164" spans="2:5" ht="15.75">
      <c r="B164" s="2" t="s">
        <v>16</v>
      </c>
      <c r="E164" s="33">
        <v>142422.2</v>
      </c>
    </row>
    <row r="165" spans="2:5" ht="15.75">
      <c r="B165" s="2" t="s">
        <v>61</v>
      </c>
      <c r="E165" s="5">
        <v>20000</v>
      </c>
    </row>
    <row r="166" spans="1:16" s="48" customFormat="1" ht="15.75">
      <c r="A166" s="49"/>
      <c r="B166" s="50"/>
      <c r="C166" s="51"/>
      <c r="D166" s="51"/>
      <c r="E166" s="72"/>
      <c r="F166" s="50"/>
      <c r="G166" s="50"/>
      <c r="H166" s="50"/>
      <c r="I166" s="50"/>
      <c r="J166" s="50"/>
      <c r="K166" s="50"/>
      <c r="L166" s="50"/>
      <c r="M166" s="50"/>
      <c r="N166" s="53"/>
      <c r="O166" s="52"/>
      <c r="P166" s="47"/>
    </row>
    <row r="167" spans="1:16" s="46" customFormat="1" ht="15.75">
      <c r="A167" s="45" t="s">
        <v>14</v>
      </c>
      <c r="B167" s="2" t="s">
        <v>62</v>
      </c>
      <c r="C167" s="3"/>
      <c r="D167" s="3"/>
      <c r="E167" s="2">
        <v>322223.2</v>
      </c>
      <c r="F167" s="2">
        <f>SUM(E167:E172)</f>
        <v>456435.2</v>
      </c>
      <c r="G167" s="2">
        <v>619198.11</v>
      </c>
      <c r="I167" s="2"/>
      <c r="J167" s="2"/>
      <c r="K167" s="2">
        <f>G167-F167-SUM(H167:J167)</f>
        <v>162762.90999999997</v>
      </c>
      <c r="L167" s="2">
        <f>K167*0.2</f>
        <v>32552.581999999995</v>
      </c>
      <c r="M167" s="2">
        <f>K167-L167</f>
        <v>130210.32799999998</v>
      </c>
      <c r="N167" s="4">
        <f>M167+SUM(H167:J167)</f>
        <v>130210.32799999998</v>
      </c>
      <c r="O167" s="5"/>
      <c r="P167" s="6"/>
    </row>
    <row r="168" spans="1:16" s="48" customFormat="1" ht="15.75">
      <c r="A168" s="45" t="s">
        <v>38</v>
      </c>
      <c r="B168" s="2" t="s">
        <v>63</v>
      </c>
      <c r="C168" s="3"/>
      <c r="D168" s="3"/>
      <c r="E168" s="2">
        <v>122212</v>
      </c>
      <c r="F168" s="2"/>
      <c r="G168" s="2"/>
      <c r="H168" s="2"/>
      <c r="I168" s="2"/>
      <c r="J168" s="2"/>
      <c r="K168" s="2"/>
      <c r="L168" s="2"/>
      <c r="M168" s="2"/>
      <c r="N168" s="2"/>
      <c r="O168" s="5"/>
      <c r="P168" s="47"/>
    </row>
    <row r="169" spans="1:5" ht="15.75">
      <c r="A169" s="1" t="s">
        <v>50</v>
      </c>
      <c r="B169" s="2" t="s">
        <v>64</v>
      </c>
      <c r="E169" s="2">
        <v>12000</v>
      </c>
    </row>
    <row r="170" ht="15.75">
      <c r="E170" s="33"/>
    </row>
    <row r="172" spans="1:16" s="48" customFormat="1" ht="15.75">
      <c r="A172" s="49"/>
      <c r="B172" s="50"/>
      <c r="C172" s="51"/>
      <c r="D172" s="51"/>
      <c r="E172" s="72"/>
      <c r="F172" s="50"/>
      <c r="G172" s="50"/>
      <c r="H172" s="50"/>
      <c r="I172" s="50"/>
      <c r="J172" s="50"/>
      <c r="K172" s="50"/>
      <c r="L172" s="50"/>
      <c r="M172" s="50"/>
      <c r="N172" s="53"/>
      <c r="O172" s="52"/>
      <c r="P172" s="47"/>
    </row>
    <row r="173" spans="1:16" s="46" customFormat="1" ht="15.75">
      <c r="A173" s="45" t="s">
        <v>14</v>
      </c>
      <c r="B173" s="2" t="s">
        <v>16</v>
      </c>
      <c r="C173" s="3"/>
      <c r="D173" s="3"/>
      <c r="E173" s="2">
        <v>22222.42</v>
      </c>
      <c r="F173" s="2">
        <f>SUM(E173:E178)</f>
        <v>157184.63</v>
      </c>
      <c r="G173" s="2">
        <v>197811.9</v>
      </c>
      <c r="I173" s="2"/>
      <c r="J173" s="2"/>
      <c r="K173" s="2">
        <f>G173-F173-SUM(H173:J173)</f>
        <v>40627.26999999999</v>
      </c>
      <c r="L173" s="2">
        <f>K173*0.2</f>
        <v>8125.453999999998</v>
      </c>
      <c r="M173" s="2">
        <f>K173-L173</f>
        <v>32501.81599999999</v>
      </c>
      <c r="N173" s="4">
        <f>M173+SUM(H173:J173)</f>
        <v>32501.81599999999</v>
      </c>
      <c r="O173" s="5"/>
      <c r="P173" s="6"/>
    </row>
    <row r="174" spans="1:16" s="48" customFormat="1" ht="15.75">
      <c r="A174" s="45" t="s">
        <v>40</v>
      </c>
      <c r="B174" s="2" t="s">
        <v>16</v>
      </c>
      <c r="C174" s="3"/>
      <c r="D174" s="3"/>
      <c r="E174" s="2">
        <v>300</v>
      </c>
      <c r="F174" s="2"/>
      <c r="G174" s="2"/>
      <c r="H174" s="2"/>
      <c r="I174" s="2"/>
      <c r="J174" s="2"/>
      <c r="K174" s="2"/>
      <c r="L174" s="2"/>
      <c r="M174" s="2"/>
      <c r="N174" s="2"/>
      <c r="O174" s="5"/>
      <c r="P174" s="47"/>
    </row>
    <row r="175" spans="1:5" ht="15.75">
      <c r="A175" s="1" t="s">
        <v>50</v>
      </c>
      <c r="B175" s="2" t="s">
        <v>51</v>
      </c>
      <c r="E175" s="2">
        <v>122442.21</v>
      </c>
    </row>
    <row r="176" spans="2:5" ht="15.75">
      <c r="B176" s="2" t="s">
        <v>65</v>
      </c>
      <c r="E176" s="33">
        <v>12220</v>
      </c>
    </row>
    <row r="178" spans="1:16" s="48" customFormat="1" ht="15.75">
      <c r="A178" s="49"/>
      <c r="B178" s="50"/>
      <c r="C178" s="51"/>
      <c r="D178" s="51"/>
      <c r="E178" s="72"/>
      <c r="F178" s="50"/>
      <c r="G178" s="50"/>
      <c r="H178" s="50"/>
      <c r="I178" s="50"/>
      <c r="J178" s="50"/>
      <c r="K178" s="50"/>
      <c r="L178" s="50"/>
      <c r="M178" s="50"/>
      <c r="N178" s="53"/>
      <c r="O178" s="52"/>
      <c r="P178" s="47"/>
    </row>
    <row r="179" spans="1:16" s="46" customFormat="1" ht="15.75">
      <c r="A179" s="45" t="s">
        <v>14</v>
      </c>
      <c r="B179" s="2" t="s">
        <v>16</v>
      </c>
      <c r="C179" s="3"/>
      <c r="D179" s="3"/>
      <c r="E179" s="2">
        <v>322122.2</v>
      </c>
      <c r="F179" s="2">
        <f>SUM(E179:E184)</f>
        <v>556143.4</v>
      </c>
      <c r="G179" s="2">
        <v>171919.1</v>
      </c>
      <c r="I179" s="2"/>
      <c r="J179" s="2"/>
      <c r="K179" s="2">
        <f>G179-F179-SUM(H179:J179)</f>
        <v>-384224.30000000005</v>
      </c>
      <c r="L179" s="2">
        <f>K179*0.2</f>
        <v>-76844.86000000002</v>
      </c>
      <c r="M179" s="2">
        <f>K179-L179</f>
        <v>-307379.44000000006</v>
      </c>
      <c r="N179" s="4">
        <f>M179+SUM(H179:J179)</f>
        <v>-307379.44000000006</v>
      </c>
      <c r="O179" s="5"/>
      <c r="P179" s="6"/>
    </row>
    <row r="180" spans="1:16" s="48" customFormat="1" ht="15.75">
      <c r="A180" s="45" t="s">
        <v>40</v>
      </c>
      <c r="B180" s="2" t="s">
        <v>16</v>
      </c>
      <c r="C180" s="3"/>
      <c r="D180" s="3"/>
      <c r="E180" s="2">
        <v>222021.2</v>
      </c>
      <c r="F180" s="2"/>
      <c r="G180" s="2"/>
      <c r="H180" s="2"/>
      <c r="I180" s="2"/>
      <c r="J180" s="2"/>
      <c r="K180" s="2"/>
      <c r="L180" s="2"/>
      <c r="M180" s="2"/>
      <c r="N180" s="2"/>
      <c r="O180" s="5"/>
      <c r="P180" s="47"/>
    </row>
    <row r="181" spans="1:5" ht="15.75">
      <c r="A181" s="1" t="s">
        <v>50</v>
      </c>
      <c r="B181" s="2" t="s">
        <v>64</v>
      </c>
      <c r="E181" s="2">
        <v>12000</v>
      </c>
    </row>
    <row r="182" ht="15.75">
      <c r="E182" s="33"/>
    </row>
    <row r="184" spans="1:16" s="48" customFormat="1" ht="15.75">
      <c r="A184" s="49"/>
      <c r="B184" s="50"/>
      <c r="C184" s="51"/>
      <c r="D184" s="51"/>
      <c r="E184" s="72"/>
      <c r="F184" s="50"/>
      <c r="G184" s="50"/>
      <c r="H184" s="50"/>
      <c r="I184" s="50"/>
      <c r="J184" s="50"/>
      <c r="K184" s="50"/>
      <c r="L184" s="50"/>
      <c r="M184" s="50"/>
      <c r="N184" s="53"/>
      <c r="O184" s="52"/>
      <c r="P184" s="47"/>
    </row>
    <row r="185" spans="1:16" s="46" customFormat="1" ht="15.75">
      <c r="A185" s="45" t="s">
        <v>14</v>
      </c>
      <c r="B185" s="2" t="s">
        <v>16</v>
      </c>
      <c r="C185" s="3"/>
      <c r="D185" s="3"/>
      <c r="E185" s="2">
        <v>131220</v>
      </c>
      <c r="F185" s="2">
        <f>SUM(E185:E190)</f>
        <v>131220</v>
      </c>
      <c r="G185" s="2">
        <v>111111</v>
      </c>
      <c r="H185" s="73">
        <v>7000</v>
      </c>
      <c r="I185" s="2"/>
      <c r="J185" s="2"/>
      <c r="K185" s="2">
        <f>G185-F185-SUM(H185:J185)</f>
        <v>-27109</v>
      </c>
      <c r="L185" s="2">
        <f>K185*0.2</f>
        <v>-5421.8</v>
      </c>
      <c r="M185" s="2">
        <f>K185-L185</f>
        <v>-21687.2</v>
      </c>
      <c r="N185" s="4">
        <f>M185+SUM(H185:J185)</f>
        <v>-14687.2</v>
      </c>
      <c r="O185" s="5"/>
      <c r="P185" s="6"/>
    </row>
    <row r="186" spans="1:16" s="48" customFormat="1" ht="15.75">
      <c r="A186" s="45" t="s">
        <v>66</v>
      </c>
      <c r="B186" s="2"/>
      <c r="C186" s="3"/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5"/>
      <c r="P186" s="47"/>
    </row>
    <row r="187" ht="15.75">
      <c r="A187" s="1" t="s">
        <v>50</v>
      </c>
    </row>
    <row r="188" ht="15.75">
      <c r="E188" s="33"/>
    </row>
    <row r="190" spans="1:16" s="48" customFormat="1" ht="15.75">
      <c r="A190" s="49"/>
      <c r="B190" s="50"/>
      <c r="C190" s="51"/>
      <c r="D190" s="51"/>
      <c r="E190" s="72"/>
      <c r="F190" s="50"/>
      <c r="G190" s="50"/>
      <c r="H190" s="50"/>
      <c r="I190" s="50"/>
      <c r="J190" s="50"/>
      <c r="K190" s="50"/>
      <c r="L190" s="50"/>
      <c r="M190" s="50"/>
      <c r="N190" s="53"/>
      <c r="O190" s="52"/>
      <c r="P190" s="47"/>
    </row>
    <row r="191" spans="1:16" s="46" customFormat="1" ht="15.75">
      <c r="A191" s="45" t="s">
        <v>0</v>
      </c>
      <c r="B191" s="2" t="s">
        <v>14</v>
      </c>
      <c r="C191" s="3"/>
      <c r="D191" s="3"/>
      <c r="E191" s="2">
        <v>222.4</v>
      </c>
      <c r="F191" s="2">
        <f>SUM(E191:E195)</f>
        <v>222.4</v>
      </c>
      <c r="G191" s="2">
        <v>1961</v>
      </c>
      <c r="H191" s="46">
        <v>765</v>
      </c>
      <c r="I191" s="2"/>
      <c r="J191" s="5">
        <v>500</v>
      </c>
      <c r="K191" s="2">
        <f>G191-F191-SUM(H191:J191)</f>
        <v>473.5999999999999</v>
      </c>
      <c r="L191" s="2">
        <f>K191*0.2</f>
        <v>94.71999999999998</v>
      </c>
      <c r="M191" s="2">
        <f>K191-L191</f>
        <v>378.87999999999994</v>
      </c>
      <c r="N191" s="4">
        <f>M191+SUM(H191:J191)</f>
        <v>1643.8799999999999</v>
      </c>
      <c r="O191" s="5" t="s">
        <v>67</v>
      </c>
      <c r="P191" s="6"/>
    </row>
    <row r="192" spans="1:16" s="48" customFormat="1" ht="15.75">
      <c r="A192" s="45" t="s">
        <v>68</v>
      </c>
      <c r="B192" s="2"/>
      <c r="C192" s="3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5"/>
      <c r="P192" s="47"/>
    </row>
    <row r="193" ht="15.75">
      <c r="A193" s="1" t="s">
        <v>44</v>
      </c>
    </row>
    <row r="195" spans="1:16" s="48" customFormat="1" ht="15.75">
      <c r="A195" s="49"/>
      <c r="B195" s="50"/>
      <c r="C195" s="51"/>
      <c r="D195" s="51"/>
      <c r="E195" s="72"/>
      <c r="F195" s="50"/>
      <c r="G195" s="50"/>
      <c r="H195" s="50"/>
      <c r="I195" s="50"/>
      <c r="J195" s="50"/>
      <c r="K195" s="50"/>
      <c r="L195" s="50"/>
      <c r="M195" s="50"/>
      <c r="N195" s="53"/>
      <c r="O195" s="52"/>
      <c r="P195" s="47"/>
    </row>
    <row r="196" spans="1:16" s="46" customFormat="1" ht="15.75">
      <c r="A196" s="45" t="s">
        <v>14</v>
      </c>
      <c r="B196" s="2" t="s">
        <v>16</v>
      </c>
      <c r="C196" s="3"/>
      <c r="D196" s="3"/>
      <c r="E196" s="2">
        <v>22402.02</v>
      </c>
      <c r="F196" s="2">
        <f>SUM(E196:E200)</f>
        <v>44966.25</v>
      </c>
      <c r="G196" s="2">
        <v>111119</v>
      </c>
      <c r="H196" s="74">
        <v>8800</v>
      </c>
      <c r="I196" s="2">
        <v>500</v>
      </c>
      <c r="J196" s="2"/>
      <c r="K196" s="2">
        <f>G196-F196-SUM(H196:J196)</f>
        <v>56852.75</v>
      </c>
      <c r="L196" s="2">
        <f>K196*0.2</f>
        <v>11370.550000000001</v>
      </c>
      <c r="M196" s="2">
        <f>K196-L196</f>
        <v>45482.2</v>
      </c>
      <c r="N196" s="4">
        <f>M196+SUM(H196:J196)</f>
        <v>54782.2</v>
      </c>
      <c r="O196" s="5"/>
      <c r="P196" s="6"/>
    </row>
    <row r="197" spans="1:16" s="48" customFormat="1" ht="15.75">
      <c r="A197" s="45" t="s">
        <v>69</v>
      </c>
      <c r="B197" s="2" t="s">
        <v>51</v>
      </c>
      <c r="C197" s="3"/>
      <c r="D197" s="3"/>
      <c r="E197" s="2">
        <v>20322.23</v>
      </c>
      <c r="F197" s="2"/>
      <c r="G197" s="2"/>
      <c r="H197" s="2"/>
      <c r="I197" s="2"/>
      <c r="J197" s="2"/>
      <c r="K197" s="2"/>
      <c r="L197" s="2"/>
      <c r="M197" s="2"/>
      <c r="N197" s="2"/>
      <c r="O197" s="5"/>
      <c r="P197" s="47"/>
    </row>
    <row r="198" spans="1:5" ht="15.75">
      <c r="A198" s="1" t="s">
        <v>44</v>
      </c>
      <c r="B198" s="2" t="s">
        <v>51</v>
      </c>
      <c r="E198" s="2">
        <v>2242</v>
      </c>
    </row>
    <row r="200" spans="1:16" s="48" customFormat="1" ht="15.75">
      <c r="A200" s="49"/>
      <c r="B200" s="50"/>
      <c r="C200" s="51"/>
      <c r="D200" s="51"/>
      <c r="E200" s="72"/>
      <c r="F200" s="50"/>
      <c r="G200" s="50"/>
      <c r="H200" s="50"/>
      <c r="I200" s="50"/>
      <c r="J200" s="50"/>
      <c r="K200" s="50"/>
      <c r="L200" s="50"/>
      <c r="M200" s="50"/>
      <c r="N200" s="53"/>
      <c r="O200" s="52"/>
      <c r="P200" s="47"/>
    </row>
    <row r="201" spans="1:16" s="46" customFormat="1" ht="15.75">
      <c r="A201" s="45" t="s">
        <v>14</v>
      </c>
      <c r="B201" s="2" t="s">
        <v>16</v>
      </c>
      <c r="C201" s="3"/>
      <c r="D201" s="3"/>
      <c r="E201" s="2">
        <v>22342.2</v>
      </c>
      <c r="F201" s="2">
        <f>SUM(E201:E205)</f>
        <v>148994.42</v>
      </c>
      <c r="G201" s="2">
        <v>191191.1</v>
      </c>
      <c r="I201" s="2"/>
      <c r="J201" s="2"/>
      <c r="K201" s="2">
        <f>G201-F201-SUM(H201:J201)</f>
        <v>42196.67999999999</v>
      </c>
      <c r="L201" s="2">
        <f>K201*0.2</f>
        <v>8439.336</v>
      </c>
      <c r="M201" s="2">
        <f>K201-L201</f>
        <v>33757.344</v>
      </c>
      <c r="N201" s="4">
        <f>M201+SUM(H201:J201)</f>
        <v>33757.344</v>
      </c>
      <c r="O201" s="5"/>
      <c r="P201" s="6"/>
    </row>
    <row r="202" spans="1:16" s="48" customFormat="1" ht="15.75">
      <c r="A202" s="45" t="s">
        <v>70</v>
      </c>
      <c r="B202" s="2" t="s">
        <v>51</v>
      </c>
      <c r="C202" s="3"/>
      <c r="D202" s="3"/>
      <c r="E202" s="2">
        <v>112232.22</v>
      </c>
      <c r="F202" s="2"/>
      <c r="G202" s="2"/>
      <c r="H202" s="2"/>
      <c r="I202" s="2"/>
      <c r="J202" s="2"/>
      <c r="K202" s="2"/>
      <c r="L202" s="2"/>
      <c r="M202" s="2"/>
      <c r="N202" s="2"/>
      <c r="O202" s="5"/>
      <c r="P202" s="47"/>
    </row>
    <row r="203" spans="1:5" ht="15.75">
      <c r="A203" s="1" t="s">
        <v>50</v>
      </c>
      <c r="B203" s="2" t="s">
        <v>65</v>
      </c>
      <c r="E203" s="57">
        <v>14420</v>
      </c>
    </row>
    <row r="205" spans="1:16" s="48" customFormat="1" ht="15.75">
      <c r="A205" s="49"/>
      <c r="B205" s="50"/>
      <c r="C205" s="51"/>
      <c r="D205" s="51"/>
      <c r="E205" s="72"/>
      <c r="F205" s="50"/>
      <c r="G205" s="50"/>
      <c r="H205" s="50"/>
      <c r="I205" s="50"/>
      <c r="J205" s="50"/>
      <c r="K205" s="50"/>
      <c r="L205" s="50"/>
      <c r="M205" s="50"/>
      <c r="N205" s="53"/>
      <c r="O205" s="52"/>
      <c r="P205" s="47"/>
    </row>
    <row r="206" spans="1:16" s="46" customFormat="1" ht="15.75">
      <c r="A206" s="45" t="s">
        <v>14</v>
      </c>
      <c r="B206" s="2" t="s">
        <v>16</v>
      </c>
      <c r="C206" s="3"/>
      <c r="D206" s="3"/>
      <c r="E206" s="2">
        <v>243220.22</v>
      </c>
      <c r="F206" s="2">
        <f>SUM(E206:E210)</f>
        <v>254220.22</v>
      </c>
      <c r="G206" s="2">
        <v>161111.11</v>
      </c>
      <c r="I206" s="2"/>
      <c r="J206" s="2"/>
      <c r="K206" s="2">
        <f>G206-F206-SUM(H206:J206)</f>
        <v>-93109.11000000002</v>
      </c>
      <c r="L206" s="2">
        <f>K206*0.2</f>
        <v>-18621.822000000004</v>
      </c>
      <c r="M206" s="2">
        <f>K206-L206</f>
        <v>-74487.28800000002</v>
      </c>
      <c r="N206" s="4">
        <f>M206+SUM(H206:J206)</f>
        <v>-74487.28800000002</v>
      </c>
      <c r="O206" s="5"/>
      <c r="P206" s="6"/>
    </row>
    <row r="207" spans="1:16" s="48" customFormat="1" ht="15.75">
      <c r="A207" s="45" t="s">
        <v>71</v>
      </c>
      <c r="B207" s="2" t="s">
        <v>64</v>
      </c>
      <c r="C207" s="3"/>
      <c r="D207" s="3"/>
      <c r="E207" s="5">
        <v>11000</v>
      </c>
      <c r="F207" s="2"/>
      <c r="G207" s="2"/>
      <c r="H207" s="2"/>
      <c r="I207" s="2"/>
      <c r="J207" s="2"/>
      <c r="K207" s="2"/>
      <c r="L207" s="2"/>
      <c r="M207" s="2"/>
      <c r="N207" s="2"/>
      <c r="O207" s="5"/>
      <c r="P207" s="47"/>
    </row>
    <row r="208" ht="15.75">
      <c r="A208" s="1" t="s">
        <v>47</v>
      </c>
    </row>
    <row r="210" spans="1:16" s="48" customFormat="1" ht="15.75">
      <c r="A210" s="49"/>
      <c r="B210" s="50"/>
      <c r="C210" s="51"/>
      <c r="D210" s="51"/>
      <c r="E210" s="72"/>
      <c r="F210" s="50"/>
      <c r="G210" s="50"/>
      <c r="H210" s="50"/>
      <c r="I210" s="50"/>
      <c r="J210" s="50"/>
      <c r="K210" s="50"/>
      <c r="L210" s="50"/>
      <c r="M210" s="50"/>
      <c r="N210" s="53"/>
      <c r="O210" s="52"/>
      <c r="P210" s="47"/>
    </row>
    <row r="211" spans="1:16" s="46" customFormat="1" ht="15.75">
      <c r="A211" s="45" t="s">
        <v>14</v>
      </c>
      <c r="B211" s="2" t="s">
        <v>51</v>
      </c>
      <c r="C211" s="3"/>
      <c r="D211" s="3"/>
      <c r="E211" s="2">
        <v>114422.23</v>
      </c>
      <c r="F211" s="2">
        <f>SUM(E211:E215)</f>
        <v>145624.11</v>
      </c>
      <c r="G211" s="2">
        <v>171111.1</v>
      </c>
      <c r="I211" s="2"/>
      <c r="J211" s="2"/>
      <c r="K211" s="2">
        <f>G211-F211-SUM(H211:J211)</f>
        <v>25486.99000000002</v>
      </c>
      <c r="L211" s="2">
        <f>K211*0.2</f>
        <v>5097.398000000005</v>
      </c>
      <c r="M211" s="2">
        <f>K211-L211</f>
        <v>20389.592000000015</v>
      </c>
      <c r="N211" s="4">
        <f>M211+SUM(H211:J211)</f>
        <v>20389.592000000015</v>
      </c>
      <c r="O211" s="5"/>
      <c r="P211" s="6"/>
    </row>
    <row r="212" spans="1:16" s="48" customFormat="1" ht="15.75">
      <c r="A212" s="45" t="s">
        <v>72</v>
      </c>
      <c r="B212" s="2" t="s">
        <v>24</v>
      </c>
      <c r="C212" s="3"/>
      <c r="D212" s="3"/>
      <c r="E212" s="2">
        <v>121222</v>
      </c>
      <c r="F212" s="2"/>
      <c r="G212" s="2"/>
      <c r="H212" s="2"/>
      <c r="I212" s="2"/>
      <c r="J212" s="2"/>
      <c r="K212" s="2"/>
      <c r="L212" s="2"/>
      <c r="M212" s="2"/>
      <c r="N212" s="2"/>
      <c r="O212" s="5"/>
      <c r="P212" s="47"/>
    </row>
    <row r="213" spans="1:5" ht="15.75">
      <c r="A213" s="1" t="s">
        <v>59</v>
      </c>
      <c r="B213" s="2" t="s">
        <v>73</v>
      </c>
      <c r="E213" s="5">
        <v>12200</v>
      </c>
    </row>
    <row r="214" spans="2:5" ht="29.25" customHeight="1">
      <c r="B214" s="75" t="s">
        <v>74</v>
      </c>
      <c r="C214" s="76"/>
      <c r="D214" s="76"/>
      <c r="E214" s="77">
        <v>-102220.12</v>
      </c>
    </row>
    <row r="215" spans="1:16" s="48" customFormat="1" ht="15.75">
      <c r="A215" s="49"/>
      <c r="B215" s="78"/>
      <c r="C215" s="79"/>
      <c r="D215" s="79"/>
      <c r="E215" s="72"/>
      <c r="F215" s="50"/>
      <c r="G215" s="50"/>
      <c r="H215" s="50"/>
      <c r="I215" s="50"/>
      <c r="J215" s="50"/>
      <c r="K215" s="50"/>
      <c r="L215" s="50"/>
      <c r="M215" s="50"/>
      <c r="N215" s="53"/>
      <c r="O215" s="52"/>
      <c r="P215" s="47"/>
    </row>
    <row r="216" spans="1:16" s="46" customFormat="1" ht="15.75">
      <c r="A216" s="45" t="s">
        <v>0</v>
      </c>
      <c r="B216" s="2" t="s">
        <v>16</v>
      </c>
      <c r="C216" s="3"/>
      <c r="D216" s="3"/>
      <c r="E216" s="2">
        <v>22222.22</v>
      </c>
      <c r="F216" s="2">
        <f>SUM(E216:E220)</f>
        <v>44625.32</v>
      </c>
      <c r="G216" s="2">
        <v>111981</v>
      </c>
      <c r="I216" s="2"/>
      <c r="J216" s="2"/>
      <c r="K216" s="2">
        <f>G216-F216-SUM(H216:J216)</f>
        <v>67355.68</v>
      </c>
      <c r="L216" s="2">
        <f>K216*0.2</f>
        <v>13471.135999999999</v>
      </c>
      <c r="M216" s="2">
        <f>K216-L216</f>
        <v>53884.543999999994</v>
      </c>
      <c r="N216" s="4">
        <f>M216+SUM(H216:J216)</f>
        <v>53884.543999999994</v>
      </c>
      <c r="O216" s="5"/>
      <c r="P216" s="6"/>
    </row>
    <row r="217" spans="1:16" s="48" customFormat="1" ht="15.75">
      <c r="A217" s="45" t="s">
        <v>71</v>
      </c>
      <c r="B217" s="2" t="s">
        <v>51</v>
      </c>
      <c r="C217" s="3"/>
      <c r="D217" s="3"/>
      <c r="E217" s="55">
        <v>22403.1</v>
      </c>
      <c r="F217" s="2"/>
      <c r="G217" s="2"/>
      <c r="H217" s="2"/>
      <c r="I217" s="2"/>
      <c r="J217" s="2"/>
      <c r="K217" s="2"/>
      <c r="L217" s="2"/>
      <c r="M217" s="2"/>
      <c r="N217" s="2"/>
      <c r="O217" s="5"/>
      <c r="P217" s="47"/>
    </row>
    <row r="218" ht="15.75">
      <c r="A218" s="1" t="s">
        <v>59</v>
      </c>
    </row>
    <row r="220" spans="1:16" s="48" customFormat="1" ht="15.75">
      <c r="A220" s="49"/>
      <c r="B220" s="50"/>
      <c r="C220" s="51"/>
      <c r="D220" s="51"/>
      <c r="E220" s="72"/>
      <c r="F220" s="50"/>
      <c r="G220" s="50"/>
      <c r="H220" s="50"/>
      <c r="I220" s="50"/>
      <c r="J220" s="50"/>
      <c r="K220" s="50"/>
      <c r="L220" s="50"/>
      <c r="M220" s="50"/>
      <c r="N220" s="53"/>
      <c r="O220" s="52"/>
      <c r="P220" s="47"/>
    </row>
    <row r="221" spans="1:16" s="46" customFormat="1" ht="15.75">
      <c r="A221" s="45" t="s">
        <v>0</v>
      </c>
      <c r="B221" s="2" t="s">
        <v>16</v>
      </c>
      <c r="C221" s="3"/>
      <c r="D221" s="3"/>
      <c r="E221" s="2">
        <v>22042</v>
      </c>
      <c r="F221" s="2">
        <f>SUM(E221:E225)</f>
        <v>22042</v>
      </c>
      <c r="G221" s="2">
        <v>111871</v>
      </c>
      <c r="I221" s="2"/>
      <c r="J221" s="5">
        <v>28000</v>
      </c>
      <c r="K221" s="2">
        <f>G221-F221-SUM(H221:J221)</f>
        <v>61829</v>
      </c>
      <c r="L221" s="2">
        <f>K221*0.2</f>
        <v>12365.800000000001</v>
      </c>
      <c r="M221" s="2">
        <f>K221-L221</f>
        <v>49463.2</v>
      </c>
      <c r="N221" s="4">
        <f>M221+SUM(H221:J221)</f>
        <v>77463.2</v>
      </c>
      <c r="O221" s="5"/>
      <c r="P221" s="6"/>
    </row>
    <row r="222" spans="1:16" s="48" customFormat="1" ht="15.75">
      <c r="A222" s="45" t="s">
        <v>71</v>
      </c>
      <c r="B222" s="2"/>
      <c r="C222" s="3"/>
      <c r="D222" s="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5"/>
      <c r="P222" s="47"/>
    </row>
    <row r="223" ht="15.75">
      <c r="A223" s="1" t="s">
        <v>47</v>
      </c>
    </row>
    <row r="225" spans="1:16" s="48" customFormat="1" ht="15.75">
      <c r="A225" s="49"/>
      <c r="B225" s="50"/>
      <c r="C225" s="51"/>
      <c r="D225" s="51"/>
      <c r="E225" s="72"/>
      <c r="F225" s="50"/>
      <c r="G225" s="50"/>
      <c r="H225" s="50"/>
      <c r="I225" s="50"/>
      <c r="J225" s="50"/>
      <c r="K225" s="50"/>
      <c r="L225" s="50"/>
      <c r="M225" s="50"/>
      <c r="N225" s="53"/>
      <c r="O225" s="52"/>
      <c r="P225" s="47"/>
    </row>
    <row r="226" spans="1:16" s="46" customFormat="1" ht="15.75">
      <c r="A226" s="45" t="s">
        <v>14</v>
      </c>
      <c r="B226" s="2" t="s">
        <v>16</v>
      </c>
      <c r="C226" s="3"/>
      <c r="D226" s="3"/>
      <c r="E226" s="2">
        <v>133202</v>
      </c>
      <c r="F226" s="2">
        <f>SUM(E226:E230)</f>
        <v>156422.41999999998</v>
      </c>
      <c r="G226" s="2">
        <v>111187.11</v>
      </c>
      <c r="H226" s="80">
        <v>7500</v>
      </c>
      <c r="I226" s="2">
        <v>500</v>
      </c>
      <c r="J226" s="2"/>
      <c r="K226" s="2">
        <f>G226-F226-SUM(H226:J226)</f>
        <v>-53235.30999999998</v>
      </c>
      <c r="L226" s="2">
        <f>K226*0.2</f>
        <v>-10647.061999999998</v>
      </c>
      <c r="M226" s="2">
        <f>K226-L226</f>
        <v>-42588.247999999985</v>
      </c>
      <c r="N226" s="4">
        <f>M226+SUM(H226:J226)</f>
        <v>-34588.247999999985</v>
      </c>
      <c r="O226" s="5"/>
      <c r="P226" s="6"/>
    </row>
    <row r="227" spans="1:16" s="48" customFormat="1" ht="15.75">
      <c r="A227" s="45" t="s">
        <v>75</v>
      </c>
      <c r="B227" s="2" t="s">
        <v>57</v>
      </c>
      <c r="C227" s="3"/>
      <c r="D227" s="3"/>
      <c r="E227" s="2">
        <v>23220.42</v>
      </c>
      <c r="F227" s="2"/>
      <c r="G227" s="2"/>
      <c r="H227" s="2"/>
      <c r="I227" s="2"/>
      <c r="J227" s="2"/>
      <c r="K227" s="2"/>
      <c r="L227" s="2"/>
      <c r="M227" s="2"/>
      <c r="N227" s="2"/>
      <c r="O227" s="5"/>
      <c r="P227" s="47"/>
    </row>
    <row r="228" ht="15.75">
      <c r="A228" s="1" t="s">
        <v>59</v>
      </c>
    </row>
    <row r="230" spans="1:16" s="48" customFormat="1" ht="15.75">
      <c r="A230" s="49"/>
      <c r="B230" s="50"/>
      <c r="C230" s="51"/>
      <c r="D230" s="51"/>
      <c r="E230" s="72"/>
      <c r="F230" s="50"/>
      <c r="G230" s="50"/>
      <c r="H230" s="50"/>
      <c r="I230" s="50"/>
      <c r="J230" s="50"/>
      <c r="K230" s="50"/>
      <c r="L230" s="50"/>
      <c r="M230" s="50"/>
      <c r="N230" s="53"/>
      <c r="O230" s="52"/>
      <c r="P230" s="47"/>
    </row>
    <row r="231" spans="1:16" s="46" customFormat="1" ht="15.75">
      <c r="A231" s="45" t="s">
        <v>76</v>
      </c>
      <c r="B231" s="2" t="s">
        <v>77</v>
      </c>
      <c r="C231" s="3"/>
      <c r="D231" s="3"/>
      <c r="E231" s="2">
        <v>13422.12</v>
      </c>
      <c r="F231" s="2">
        <f>SUM(E231:E235)</f>
        <v>13422.12</v>
      </c>
      <c r="G231" s="2">
        <v>11117.1</v>
      </c>
      <c r="I231" s="2"/>
      <c r="J231" s="2"/>
      <c r="K231" s="2">
        <f>G231-F231-SUM(H231:J231)</f>
        <v>-2305.0200000000004</v>
      </c>
      <c r="L231" s="2">
        <f>K231*0.2</f>
        <v>-461.00400000000013</v>
      </c>
      <c r="M231" s="2">
        <f>K231-L231</f>
        <v>-1844.0160000000003</v>
      </c>
      <c r="N231" s="4">
        <f>M231+SUM(H231:J231)</f>
        <v>-1844.0160000000003</v>
      </c>
      <c r="O231" s="5"/>
      <c r="P231" s="6"/>
    </row>
    <row r="232" spans="1:16" s="48" customFormat="1" ht="15.75">
      <c r="A232" s="45" t="s">
        <v>50</v>
      </c>
      <c r="B232" s="2"/>
      <c r="C232" s="3"/>
      <c r="D232" s="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5"/>
      <c r="P232" s="47"/>
    </row>
    <row r="235" spans="1:16" s="48" customFormat="1" ht="15.75">
      <c r="A235" s="49"/>
      <c r="B235" s="50"/>
      <c r="C235" s="51"/>
      <c r="D235" s="51"/>
      <c r="E235" s="72"/>
      <c r="F235" s="50"/>
      <c r="G235" s="50"/>
      <c r="H235" s="50"/>
      <c r="I235" s="50"/>
      <c r="J235" s="50"/>
      <c r="K235" s="50"/>
      <c r="L235" s="50"/>
      <c r="M235" s="50"/>
      <c r="N235" s="53"/>
      <c r="O235" s="52"/>
      <c r="P235" s="47"/>
    </row>
    <row r="236" spans="1:16" s="46" customFormat="1" ht="15.75">
      <c r="A236" s="45" t="s">
        <v>0</v>
      </c>
      <c r="B236" s="2" t="s">
        <v>51</v>
      </c>
      <c r="C236" s="3"/>
      <c r="D236" s="3"/>
      <c r="E236" s="2">
        <v>222210</v>
      </c>
      <c r="F236" s="2">
        <f>SUM(E236:E240)</f>
        <v>246627.22</v>
      </c>
      <c r="G236" s="2">
        <v>111978</v>
      </c>
      <c r="I236" s="2"/>
      <c r="J236" s="5">
        <v>80000</v>
      </c>
      <c r="K236" s="2">
        <f>G236-F236-SUM(H236:J236)</f>
        <v>-214649.22</v>
      </c>
      <c r="L236" s="2">
        <f>K236*0.2</f>
        <v>-42929.844000000005</v>
      </c>
      <c r="M236" s="2">
        <f>K236-L236</f>
        <v>-171719.376</v>
      </c>
      <c r="N236" s="4">
        <f>M236+SUM(H236:J236)</f>
        <v>-91719.37599999999</v>
      </c>
      <c r="O236" s="5"/>
      <c r="P236" s="6"/>
    </row>
    <row r="237" spans="1:16" s="48" customFormat="1" ht="15.75">
      <c r="A237" s="45" t="s">
        <v>78</v>
      </c>
      <c r="B237" s="2" t="s">
        <v>77</v>
      </c>
      <c r="C237" s="3"/>
      <c r="D237" s="3"/>
      <c r="E237" s="2">
        <v>24214</v>
      </c>
      <c r="F237" s="2"/>
      <c r="G237" s="2"/>
      <c r="H237" s="2"/>
      <c r="I237" s="2"/>
      <c r="J237" s="2"/>
      <c r="K237" s="2"/>
      <c r="L237" s="2"/>
      <c r="M237" s="2"/>
      <c r="N237" s="2"/>
      <c r="O237" s="5"/>
      <c r="P237" s="47"/>
    </row>
    <row r="238" spans="2:5" ht="15.75">
      <c r="B238" s="2" t="s">
        <v>77</v>
      </c>
      <c r="E238" s="2">
        <v>203.22</v>
      </c>
    </row>
    <row r="240" spans="1:16" s="48" customFormat="1" ht="15.75">
      <c r="A240" s="49"/>
      <c r="B240" s="50"/>
      <c r="C240" s="51"/>
      <c r="D240" s="51"/>
      <c r="E240" s="72"/>
      <c r="F240" s="50"/>
      <c r="G240" s="50"/>
      <c r="H240" s="50"/>
      <c r="I240" s="50"/>
      <c r="J240" s="50"/>
      <c r="K240" s="50"/>
      <c r="L240" s="50"/>
      <c r="M240" s="50"/>
      <c r="N240" s="53"/>
      <c r="O240" s="52"/>
      <c r="P240" s="47"/>
    </row>
    <row r="241" spans="1:16" s="46" customFormat="1" ht="15.75">
      <c r="A241" s="45" t="s">
        <v>14</v>
      </c>
      <c r="B241" s="2" t="s">
        <v>14</v>
      </c>
      <c r="C241" s="3"/>
      <c r="D241" s="3"/>
      <c r="E241" s="2">
        <v>122200</v>
      </c>
      <c r="F241" s="2">
        <f>SUM(E241:E245)</f>
        <v>122200</v>
      </c>
      <c r="G241" s="2">
        <v>191111</v>
      </c>
      <c r="H241" s="80">
        <v>7500</v>
      </c>
      <c r="I241" s="2">
        <v>500</v>
      </c>
      <c r="J241" s="2"/>
      <c r="K241" s="2">
        <f>G241-F241-SUM(H241:J241)</f>
        <v>60911</v>
      </c>
      <c r="L241" s="2">
        <f>K241*0.2</f>
        <v>12182.2</v>
      </c>
      <c r="M241" s="2">
        <f>K241-L241</f>
        <v>48728.8</v>
      </c>
      <c r="N241" s="4">
        <f>M241+SUM(H241:J241)</f>
        <v>56728.8</v>
      </c>
      <c r="O241" s="5"/>
      <c r="P241" s="6"/>
    </row>
    <row r="242" spans="1:16" s="48" customFormat="1" ht="15.75">
      <c r="A242" s="45" t="s">
        <v>50</v>
      </c>
      <c r="B242" s="2"/>
      <c r="C242" s="3"/>
      <c r="D242" s="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5"/>
      <c r="P242" s="47"/>
    </row>
    <row r="243" ht="15.75">
      <c r="A243" s="1" t="s">
        <v>38</v>
      </c>
    </row>
    <row r="245" spans="1:16" s="48" customFormat="1" ht="15.75">
      <c r="A245" s="49"/>
      <c r="B245" s="50"/>
      <c r="C245" s="51"/>
      <c r="D245" s="51"/>
      <c r="E245" s="72"/>
      <c r="F245" s="50"/>
      <c r="G245" s="50"/>
      <c r="H245" s="50"/>
      <c r="I245" s="50"/>
      <c r="J245" s="50"/>
      <c r="K245" s="50"/>
      <c r="L245" s="50"/>
      <c r="M245" s="50"/>
      <c r="N245" s="53"/>
      <c r="O245" s="52"/>
      <c r="P245" s="47"/>
    </row>
    <row r="246" spans="1:16" s="46" customFormat="1" ht="15.75">
      <c r="A246" s="45" t="s">
        <v>17</v>
      </c>
      <c r="B246" s="2" t="s">
        <v>77</v>
      </c>
      <c r="C246" s="3"/>
      <c r="D246" s="3"/>
      <c r="E246" s="2">
        <v>12222.2</v>
      </c>
      <c r="F246" s="2">
        <f>SUM(E246:E250)</f>
        <v>12222.2</v>
      </c>
      <c r="G246" s="2">
        <v>19111</v>
      </c>
      <c r="I246" s="2"/>
      <c r="J246" s="2"/>
      <c r="K246" s="2">
        <f>G246-F246-SUM(H246:J246)</f>
        <v>6888.799999999999</v>
      </c>
      <c r="L246" s="2">
        <f>K246*0.2</f>
        <v>1377.76</v>
      </c>
      <c r="M246" s="2">
        <f>K246-L246</f>
        <v>5511.039999999999</v>
      </c>
      <c r="N246" s="4">
        <f>M246+SUM(H246:J246)</f>
        <v>5511.039999999999</v>
      </c>
      <c r="O246" s="5"/>
      <c r="P246" s="6"/>
    </row>
    <row r="247" spans="1:16" s="48" customFormat="1" ht="15.75">
      <c r="A247" s="45" t="s">
        <v>52</v>
      </c>
      <c r="B247" s="2"/>
      <c r="C247" s="3"/>
      <c r="D247" s="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5"/>
      <c r="P247" s="47"/>
    </row>
    <row r="250" spans="1:16" s="48" customFormat="1" ht="15.75">
      <c r="A250" s="49"/>
      <c r="B250" s="50"/>
      <c r="C250" s="51"/>
      <c r="D250" s="51"/>
      <c r="E250" s="72"/>
      <c r="F250" s="50"/>
      <c r="G250" s="50"/>
      <c r="H250" s="50"/>
      <c r="I250" s="50"/>
      <c r="J250" s="50"/>
      <c r="K250" s="50"/>
      <c r="L250" s="50"/>
      <c r="M250" s="50"/>
      <c r="N250" s="53"/>
      <c r="O250" s="52"/>
      <c r="P250" s="47"/>
    </row>
    <row r="251" spans="1:16" s="46" customFormat="1" ht="15.75">
      <c r="A251" s="45" t="s">
        <v>14</v>
      </c>
      <c r="B251" s="2" t="s">
        <v>51</v>
      </c>
      <c r="C251" s="3"/>
      <c r="D251" s="3"/>
      <c r="E251" s="2">
        <v>112221.22</v>
      </c>
      <c r="F251" s="2">
        <f>SUM(E251:E255)</f>
        <v>146423.42</v>
      </c>
      <c r="G251" s="2">
        <v>196111</v>
      </c>
      <c r="I251" s="2"/>
      <c r="J251" s="2"/>
      <c r="K251" s="2">
        <f>G251-F251-SUM(H251:J251)</f>
        <v>49687.57999999999</v>
      </c>
      <c r="L251" s="2">
        <f>K251*0.2</f>
        <v>9937.515999999998</v>
      </c>
      <c r="M251" s="2">
        <f>K251-L251</f>
        <v>39750.06399999999</v>
      </c>
      <c r="N251" s="4">
        <f>M251+SUM(H251:J251)</f>
        <v>39750.06399999999</v>
      </c>
      <c r="O251" s="5"/>
      <c r="P251" s="6"/>
    </row>
    <row r="252" spans="1:16" s="48" customFormat="1" ht="15.75">
      <c r="A252" s="45" t="s">
        <v>79</v>
      </c>
      <c r="B252" s="2" t="s">
        <v>77</v>
      </c>
      <c r="C252" s="3"/>
      <c r="D252" s="3"/>
      <c r="E252" s="2">
        <v>22202.2</v>
      </c>
      <c r="F252" s="2"/>
      <c r="G252" s="2"/>
      <c r="H252" s="2"/>
      <c r="I252" s="2"/>
      <c r="J252" s="2"/>
      <c r="K252" s="2"/>
      <c r="L252" s="2"/>
      <c r="M252" s="2"/>
      <c r="N252" s="2"/>
      <c r="O252" s="5"/>
      <c r="P252" s="47"/>
    </row>
    <row r="253" spans="1:5" ht="15.75">
      <c r="A253" s="1" t="s">
        <v>80</v>
      </c>
      <c r="B253" s="2" t="s">
        <v>81</v>
      </c>
      <c r="E253" s="2">
        <v>12000</v>
      </c>
    </row>
    <row r="254" ht="15.75">
      <c r="A254" s="1" t="s">
        <v>82</v>
      </c>
    </row>
    <row r="255" spans="1:16" s="48" customFormat="1" ht="15.75">
      <c r="A255" s="49" t="s">
        <v>0</v>
      </c>
      <c r="B255" s="50"/>
      <c r="C255" s="51"/>
      <c r="D255" s="51"/>
      <c r="E255" s="72"/>
      <c r="F255" s="50"/>
      <c r="G255" s="50"/>
      <c r="H255" s="50"/>
      <c r="I255" s="50"/>
      <c r="J255" s="50"/>
      <c r="K255" s="50"/>
      <c r="L255" s="50"/>
      <c r="M255" s="50"/>
      <c r="N255" s="53"/>
      <c r="O255" s="52"/>
      <c r="P255" s="47"/>
    </row>
    <row r="256" spans="1:16" s="46" customFormat="1" ht="23.25" customHeight="1">
      <c r="A256" s="45" t="s">
        <v>56</v>
      </c>
      <c r="B256" s="2" t="s">
        <v>77</v>
      </c>
      <c r="C256" s="3"/>
      <c r="D256" s="3"/>
      <c r="E256" s="2">
        <v>22221.42</v>
      </c>
      <c r="F256" s="2">
        <f>SUM(E256:E260)</f>
        <v>24421.42</v>
      </c>
      <c r="G256" s="2">
        <v>117771.11</v>
      </c>
      <c r="I256" s="2"/>
      <c r="J256" s="2"/>
      <c r="K256" s="2">
        <f>G256-F256-SUM(H256:J256)</f>
        <v>93349.69</v>
      </c>
      <c r="L256" s="2">
        <f>K256*0.2</f>
        <v>18669.938000000002</v>
      </c>
      <c r="M256" s="2">
        <f>K256-L256</f>
        <v>74679.75200000001</v>
      </c>
      <c r="N256" s="4">
        <f>M256+SUM(H256:J256)</f>
        <v>74679.75200000001</v>
      </c>
      <c r="O256" s="5"/>
      <c r="P256" s="6"/>
    </row>
    <row r="257" spans="1:16" s="48" customFormat="1" ht="15.75">
      <c r="A257" s="45" t="s">
        <v>38</v>
      </c>
      <c r="B257" s="2" t="s">
        <v>83</v>
      </c>
      <c r="C257" s="3"/>
      <c r="D257" s="3"/>
      <c r="E257" s="2">
        <v>2200</v>
      </c>
      <c r="F257" s="2"/>
      <c r="G257" s="2"/>
      <c r="H257" s="2"/>
      <c r="I257" s="2"/>
      <c r="J257" s="2"/>
      <c r="K257" s="2"/>
      <c r="L257" s="2"/>
      <c r="M257" s="2"/>
      <c r="N257" s="2"/>
      <c r="O257" s="5"/>
      <c r="P257" s="47"/>
    </row>
    <row r="258" ht="15.75">
      <c r="A258" s="1" t="s">
        <v>47</v>
      </c>
    </row>
    <row r="260" spans="1:16" s="48" customFormat="1" ht="15.75">
      <c r="A260" s="49"/>
      <c r="B260" s="50"/>
      <c r="C260" s="51"/>
      <c r="D260" s="51"/>
      <c r="E260" s="72"/>
      <c r="F260" s="50"/>
      <c r="G260" s="50"/>
      <c r="H260" s="50"/>
      <c r="I260" s="50"/>
      <c r="J260" s="50"/>
      <c r="K260" s="50"/>
      <c r="L260" s="50"/>
      <c r="M260" s="50"/>
      <c r="N260" s="53"/>
      <c r="O260" s="52"/>
      <c r="P260" s="47"/>
    </row>
    <row r="261" spans="1:16" s="46" customFormat="1" ht="15.75">
      <c r="A261" s="45" t="s">
        <v>14</v>
      </c>
      <c r="B261" s="2" t="s">
        <v>77</v>
      </c>
      <c r="C261" s="3"/>
      <c r="D261" s="3"/>
      <c r="E261" s="2">
        <v>22220</v>
      </c>
      <c r="F261" s="2">
        <f>SUM(E261:E265)</f>
        <v>22220</v>
      </c>
      <c r="G261" s="2">
        <v>98811</v>
      </c>
      <c r="I261" s="2"/>
      <c r="J261" s="2"/>
      <c r="K261" s="2">
        <f>G261-F261-SUM(H261:J261)</f>
        <v>76591</v>
      </c>
      <c r="L261" s="2">
        <f>K261*0.2</f>
        <v>15318.2</v>
      </c>
      <c r="M261" s="2">
        <f>K261-L261</f>
        <v>61272.8</v>
      </c>
      <c r="N261" s="4">
        <f>M261+SUM(H261:J261)</f>
        <v>61272.8</v>
      </c>
      <c r="O261" s="5"/>
      <c r="P261" s="6"/>
    </row>
    <row r="262" spans="1:16" s="48" customFormat="1" ht="15.75">
      <c r="A262" s="45" t="s">
        <v>38</v>
      </c>
      <c r="B262" s="2"/>
      <c r="C262" s="3"/>
      <c r="D262" s="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5"/>
      <c r="P262" s="47"/>
    </row>
    <row r="263" ht="15.75">
      <c r="A263" s="1" t="s">
        <v>47</v>
      </c>
    </row>
    <row r="265" spans="1:16" s="48" customFormat="1" ht="15.75">
      <c r="A265" s="49"/>
      <c r="B265" s="50"/>
      <c r="C265" s="51"/>
      <c r="D265" s="51"/>
      <c r="E265" s="72"/>
      <c r="F265" s="50"/>
      <c r="G265" s="50"/>
      <c r="H265" s="50"/>
      <c r="I265" s="50"/>
      <c r="J265" s="50"/>
      <c r="K265" s="50"/>
      <c r="L265" s="50"/>
      <c r="M265" s="50"/>
      <c r="N265" s="53"/>
      <c r="O265" s="52"/>
      <c r="P265" s="47"/>
    </row>
    <row r="266" spans="1:16" s="46" customFormat="1" ht="15.75">
      <c r="A266" s="45" t="s">
        <v>14</v>
      </c>
      <c r="B266" s="2" t="s">
        <v>77</v>
      </c>
      <c r="C266" s="3"/>
      <c r="D266" s="3"/>
      <c r="E266" s="2">
        <v>22220</v>
      </c>
      <c r="F266" s="2">
        <f>SUM(E266:E270)</f>
        <v>22220</v>
      </c>
      <c r="G266" s="2">
        <v>81111</v>
      </c>
      <c r="H266" s="74">
        <v>4700</v>
      </c>
      <c r="I266" s="2"/>
      <c r="J266" s="2"/>
      <c r="K266" s="2">
        <f>G266-F266-SUM(H266:J266)</f>
        <v>54191</v>
      </c>
      <c r="L266" s="2">
        <f>K266*0.2</f>
        <v>10838.2</v>
      </c>
      <c r="M266" s="2">
        <f>K266-L266</f>
        <v>43352.8</v>
      </c>
      <c r="N266" s="4">
        <f>M266+SUM(H266:J266)</f>
        <v>48052.8</v>
      </c>
      <c r="O266" s="5" t="s">
        <v>84</v>
      </c>
      <c r="P266" s="6"/>
    </row>
    <row r="267" spans="1:16" s="48" customFormat="1" ht="15.75">
      <c r="A267" s="45" t="s">
        <v>71</v>
      </c>
      <c r="B267" s="2"/>
      <c r="C267" s="3"/>
      <c r="D267" s="3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5"/>
      <c r="P267" s="47"/>
    </row>
    <row r="268" ht="15.75">
      <c r="A268" s="1" t="s">
        <v>85</v>
      </c>
    </row>
    <row r="270" spans="1:16" s="48" customFormat="1" ht="15.75">
      <c r="A270" s="49"/>
      <c r="B270" s="50"/>
      <c r="C270" s="51"/>
      <c r="D270" s="51"/>
      <c r="E270" s="72"/>
      <c r="F270" s="50"/>
      <c r="G270" s="50"/>
      <c r="H270" s="50"/>
      <c r="I270" s="50"/>
      <c r="J270" s="50"/>
      <c r="K270" s="50"/>
      <c r="L270" s="50"/>
      <c r="M270" s="50"/>
      <c r="N270" s="53"/>
      <c r="O270" s="52"/>
      <c r="P270" s="47"/>
    </row>
    <row r="271" spans="1:16" s="46" customFormat="1" ht="15.75">
      <c r="A271" s="45" t="s">
        <v>14</v>
      </c>
      <c r="B271" s="2" t="s">
        <v>77</v>
      </c>
      <c r="C271" s="3"/>
      <c r="D271" s="3"/>
      <c r="E271" s="2">
        <v>122122.2</v>
      </c>
      <c r="F271" s="2">
        <f>SUM(E271:E275)</f>
        <v>122122.2</v>
      </c>
      <c r="G271" s="2">
        <v>118611</v>
      </c>
      <c r="H271" s="46">
        <v>6800</v>
      </c>
      <c r="I271" s="2"/>
      <c r="J271" s="2"/>
      <c r="K271" s="2">
        <f>G271-F271-SUM(H271:J271)</f>
        <v>-10311.199999999997</v>
      </c>
      <c r="L271" s="2">
        <f>K271*0.2</f>
        <v>-2062.2399999999993</v>
      </c>
      <c r="M271" s="2">
        <f>K271-L271</f>
        <v>-8248.959999999997</v>
      </c>
      <c r="N271" s="4">
        <f>M271+SUM(H271:J271)</f>
        <v>-1448.9599999999973</v>
      </c>
      <c r="O271" s="5" t="s">
        <v>86</v>
      </c>
      <c r="P271" s="6"/>
    </row>
    <row r="272" spans="1:16" s="48" customFormat="1" ht="15.75">
      <c r="A272" s="45" t="s">
        <v>87</v>
      </c>
      <c r="B272" s="2"/>
      <c r="C272" s="3"/>
      <c r="D272" s="3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5"/>
      <c r="P272" s="47"/>
    </row>
    <row r="273" ht="15.75">
      <c r="A273" s="1" t="s">
        <v>88</v>
      </c>
    </row>
    <row r="275" spans="1:16" s="48" customFormat="1" ht="15.75">
      <c r="A275" s="49"/>
      <c r="B275" s="50"/>
      <c r="C275" s="51"/>
      <c r="D275" s="51"/>
      <c r="E275" s="72"/>
      <c r="F275" s="50"/>
      <c r="G275" s="50"/>
      <c r="H275" s="50"/>
      <c r="I275" s="50"/>
      <c r="J275" s="50"/>
      <c r="K275" s="50"/>
      <c r="L275" s="50"/>
      <c r="M275" s="50"/>
      <c r="N275" s="53"/>
      <c r="O275" s="52"/>
      <c r="P275" s="47"/>
    </row>
    <row r="276" spans="1:16" s="46" customFormat="1" ht="15.75">
      <c r="A276" s="45" t="s">
        <v>17</v>
      </c>
      <c r="B276" s="2" t="s">
        <v>1</v>
      </c>
      <c r="C276" s="3"/>
      <c r="D276" s="3"/>
      <c r="E276" s="2">
        <v>12222.22</v>
      </c>
      <c r="F276" s="2">
        <f>SUM(E276:E280)</f>
        <v>12222.22</v>
      </c>
      <c r="G276" s="2">
        <v>11111.1</v>
      </c>
      <c r="I276" s="2"/>
      <c r="J276" s="2"/>
      <c r="K276" s="2">
        <f>G276-F276-SUM(H276:J276)</f>
        <v>-1111.119999999999</v>
      </c>
      <c r="L276" s="2">
        <f>K276*0.2</f>
        <v>-222.22399999999982</v>
      </c>
      <c r="M276" s="2">
        <f>K276-L276</f>
        <v>-888.8959999999992</v>
      </c>
      <c r="N276" s="4">
        <f>M276+SUM(H276:J276)</f>
        <v>-888.8959999999992</v>
      </c>
      <c r="O276" s="5"/>
      <c r="P276" s="6"/>
    </row>
    <row r="277" spans="1:16" s="48" customFormat="1" ht="15.75">
      <c r="A277" s="45" t="s">
        <v>89</v>
      </c>
      <c r="B277" s="2"/>
      <c r="C277" s="3"/>
      <c r="D277" s="3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5"/>
      <c r="P277" s="47"/>
    </row>
    <row r="278" ht="15.75">
      <c r="A278" s="81" t="s">
        <v>90</v>
      </c>
    </row>
    <row r="280" spans="1:16" s="48" customFormat="1" ht="15.75">
      <c r="A280" s="49"/>
      <c r="B280" s="50"/>
      <c r="C280" s="51"/>
      <c r="D280" s="51"/>
      <c r="E280" s="72"/>
      <c r="F280" s="50"/>
      <c r="G280" s="50"/>
      <c r="H280" s="50"/>
      <c r="I280" s="50"/>
      <c r="J280" s="50"/>
      <c r="K280" s="50"/>
      <c r="L280" s="50"/>
      <c r="M280" s="50"/>
      <c r="N280" s="53"/>
      <c r="O280" s="52"/>
      <c r="P280" s="47"/>
    </row>
    <row r="281" spans="1:16" s="46" customFormat="1" ht="15.75">
      <c r="A281" s="45" t="s">
        <v>14</v>
      </c>
      <c r="B281" s="2" t="s">
        <v>48</v>
      </c>
      <c r="C281" s="3"/>
      <c r="D281" s="3"/>
      <c r="E281" s="2">
        <v>34222.04</v>
      </c>
      <c r="F281" s="2">
        <f>SUM(E281:E285)</f>
        <v>44422.04</v>
      </c>
      <c r="G281" s="2">
        <v>16171.1</v>
      </c>
      <c r="I281" s="2"/>
      <c r="J281" s="2"/>
      <c r="K281" s="2">
        <f>G281-F281-SUM(H281:J281)</f>
        <v>-28250.940000000002</v>
      </c>
      <c r="L281" s="2">
        <f>K281*0.2</f>
        <v>-5650.188000000001</v>
      </c>
      <c r="M281" s="2">
        <f>K281-L281</f>
        <v>-22600.752</v>
      </c>
      <c r="N281" s="4">
        <f>M281+SUM(H281:J281)</f>
        <v>-22600.752</v>
      </c>
      <c r="O281" s="5" t="s">
        <v>91</v>
      </c>
      <c r="P281" s="6"/>
    </row>
    <row r="282" spans="1:16" s="48" customFormat="1" ht="15.75">
      <c r="A282" s="45" t="s">
        <v>92</v>
      </c>
      <c r="B282" s="2" t="s">
        <v>93</v>
      </c>
      <c r="C282" s="3"/>
      <c r="D282" s="3"/>
      <c r="E282" s="5">
        <v>10200</v>
      </c>
      <c r="F282" s="2"/>
      <c r="G282" s="2"/>
      <c r="H282" s="2"/>
      <c r="I282" s="2"/>
      <c r="J282" s="2"/>
      <c r="K282" s="2"/>
      <c r="L282" s="2"/>
      <c r="M282" s="2"/>
      <c r="N282" s="2"/>
      <c r="O282" s="5"/>
      <c r="P282" s="47"/>
    </row>
    <row r="283" ht="15.75">
      <c r="A283" s="1" t="s">
        <v>90</v>
      </c>
    </row>
    <row r="285" spans="1:16" s="48" customFormat="1" ht="15.75">
      <c r="A285" s="49"/>
      <c r="B285" s="50"/>
      <c r="C285" s="51"/>
      <c r="D285" s="51"/>
      <c r="E285" s="72"/>
      <c r="F285" s="50"/>
      <c r="G285" s="50"/>
      <c r="H285" s="50"/>
      <c r="I285" s="50"/>
      <c r="J285" s="50"/>
      <c r="K285" s="50"/>
      <c r="L285" s="50"/>
      <c r="M285" s="50"/>
      <c r="N285" s="53"/>
      <c r="O285" s="52"/>
      <c r="P285" s="47"/>
    </row>
    <row r="286" spans="1:16" s="46" customFormat="1" ht="15.75">
      <c r="A286" s="45" t="s">
        <v>14</v>
      </c>
      <c r="B286" s="2" t="s">
        <v>14</v>
      </c>
      <c r="C286" s="3"/>
      <c r="D286" s="3"/>
      <c r="E286" s="2">
        <v>122000</v>
      </c>
      <c r="F286" s="2">
        <f>SUM(E286:E290)</f>
        <v>122000</v>
      </c>
      <c r="G286" s="2">
        <v>111111</v>
      </c>
      <c r="H286" s="80">
        <v>8400</v>
      </c>
      <c r="I286" s="57">
        <v>500</v>
      </c>
      <c r="J286" s="2"/>
      <c r="K286" s="2">
        <f>G286-F286-SUM(H286:J286)</f>
        <v>-19789</v>
      </c>
      <c r="L286" s="2">
        <f>K286*0.2</f>
        <v>-3957.8</v>
      </c>
      <c r="M286" s="2">
        <f>K286-L286</f>
        <v>-15831.2</v>
      </c>
      <c r="N286" s="4">
        <f>M286+SUM(H286:J286)</f>
        <v>-6931.200000000001</v>
      </c>
      <c r="O286" s="5"/>
      <c r="P286" s="6"/>
    </row>
    <row r="287" spans="1:16" s="48" customFormat="1" ht="15.75">
      <c r="A287" s="45" t="s">
        <v>94</v>
      </c>
      <c r="B287" s="2"/>
      <c r="C287" s="3"/>
      <c r="D287" s="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5"/>
      <c r="P287" s="47"/>
    </row>
    <row r="288" ht="15.75">
      <c r="A288" s="1" t="s">
        <v>95</v>
      </c>
    </row>
    <row r="289" ht="15.75">
      <c r="A289" s="1" t="s">
        <v>96</v>
      </c>
    </row>
    <row r="290" spans="1:16" s="48" customFormat="1" ht="15.75">
      <c r="A290" s="49"/>
      <c r="B290" s="50"/>
      <c r="C290" s="51"/>
      <c r="D290" s="51"/>
      <c r="E290" s="72"/>
      <c r="F290" s="50"/>
      <c r="G290" s="50"/>
      <c r="H290" s="50"/>
      <c r="I290" s="50"/>
      <c r="J290" s="50"/>
      <c r="K290" s="50"/>
      <c r="L290" s="50"/>
      <c r="M290" s="50"/>
      <c r="N290" s="53"/>
      <c r="O290" s="52"/>
      <c r="P290" s="47"/>
    </row>
    <row r="291" spans="1:16" s="46" customFormat="1" ht="15.75">
      <c r="A291" s="45" t="s">
        <v>14</v>
      </c>
      <c r="B291" s="2" t="s">
        <v>14</v>
      </c>
      <c r="C291" s="3"/>
      <c r="D291" s="3"/>
      <c r="E291" s="2">
        <v>123220</v>
      </c>
      <c r="F291" s="2">
        <f>SUM(E291:E295)</f>
        <v>123220</v>
      </c>
      <c r="G291" s="2">
        <v>191191</v>
      </c>
      <c r="H291" s="46">
        <v>14660</v>
      </c>
      <c r="I291" s="2"/>
      <c r="J291" s="2"/>
      <c r="K291" s="2">
        <f>G291-F291-SUM(H291:J291)</f>
        <v>53311</v>
      </c>
      <c r="L291" s="2">
        <f>K291*0.2</f>
        <v>10662.2</v>
      </c>
      <c r="M291" s="2">
        <f>K291-L291</f>
        <v>42648.8</v>
      </c>
      <c r="N291" s="4">
        <f>M291+SUM(H291:J291)</f>
        <v>57308.8</v>
      </c>
      <c r="O291" s="5"/>
      <c r="P291" s="6"/>
    </row>
    <row r="292" spans="1:16" s="48" customFormat="1" ht="15.75">
      <c r="A292" s="45" t="s">
        <v>97</v>
      </c>
      <c r="B292" s="2"/>
      <c r="C292" s="3"/>
      <c r="D292" s="3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5"/>
      <c r="P292" s="47"/>
    </row>
    <row r="293" ht="15.75">
      <c r="A293" s="1" t="s">
        <v>96</v>
      </c>
    </row>
    <row r="295" spans="1:16" s="48" customFormat="1" ht="15.75">
      <c r="A295" s="49"/>
      <c r="B295" s="50"/>
      <c r="C295" s="51"/>
      <c r="D295" s="51"/>
      <c r="E295" s="72"/>
      <c r="F295" s="50"/>
      <c r="G295" s="50"/>
      <c r="H295" s="50"/>
      <c r="I295" s="50"/>
      <c r="J295" s="50"/>
      <c r="K295" s="50"/>
      <c r="L295" s="50"/>
      <c r="M295" s="50"/>
      <c r="N295" s="53"/>
      <c r="O295" s="52"/>
      <c r="P295" s="47"/>
    </row>
    <row r="296" spans="1:16" s="46" customFormat="1" ht="15.75">
      <c r="A296" s="45" t="s">
        <v>14</v>
      </c>
      <c r="B296" s="2" t="s">
        <v>48</v>
      </c>
      <c r="C296" s="3"/>
      <c r="D296" s="3"/>
      <c r="E296" s="2">
        <v>241.34</v>
      </c>
      <c r="F296" s="2">
        <f>SUM(E296:E300)</f>
        <v>241.34</v>
      </c>
      <c r="G296" s="2">
        <v>911.1</v>
      </c>
      <c r="I296" s="2"/>
      <c r="J296" s="2"/>
      <c r="K296" s="2">
        <f>G296-F296-SUM(H296:J296)</f>
        <v>669.76</v>
      </c>
      <c r="L296" s="2">
        <f>K296*0.2</f>
        <v>133.952</v>
      </c>
      <c r="M296" s="2">
        <f>K296-L296</f>
        <v>535.808</v>
      </c>
      <c r="N296" s="4">
        <f>M296+SUM(H296:J296)</f>
        <v>535.808</v>
      </c>
      <c r="O296" s="5"/>
      <c r="P296" s="6"/>
    </row>
    <row r="297" spans="1:16" s="48" customFormat="1" ht="15.75">
      <c r="A297" s="45" t="s">
        <v>96</v>
      </c>
      <c r="B297" s="2"/>
      <c r="C297" s="3"/>
      <c r="D297" s="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5"/>
      <c r="P297" s="47"/>
    </row>
    <row r="300" spans="1:16" s="48" customFormat="1" ht="15.75">
      <c r="A300" s="49"/>
      <c r="B300" s="50"/>
      <c r="C300" s="51"/>
      <c r="D300" s="51"/>
      <c r="E300" s="72"/>
      <c r="F300" s="50"/>
      <c r="G300" s="50"/>
      <c r="H300" s="50"/>
      <c r="I300" s="50"/>
      <c r="J300" s="50"/>
      <c r="K300" s="50"/>
      <c r="L300" s="50"/>
      <c r="M300" s="50"/>
      <c r="N300" s="53"/>
      <c r="O300" s="52"/>
      <c r="P300" s="47"/>
    </row>
    <row r="301" spans="1:16" s="46" customFormat="1" ht="15.75">
      <c r="A301" s="45" t="s">
        <v>14</v>
      </c>
      <c r="B301" s="2" t="s">
        <v>77</v>
      </c>
      <c r="C301" s="3"/>
      <c r="D301" s="3"/>
      <c r="E301" s="2">
        <v>202.2</v>
      </c>
      <c r="F301" s="2">
        <f>SUM(E301:E305)</f>
        <v>122424.4</v>
      </c>
      <c r="G301" s="2">
        <v>177611.1</v>
      </c>
      <c r="H301" s="74">
        <v>6800</v>
      </c>
      <c r="I301" s="2"/>
      <c r="J301" s="2"/>
      <c r="K301" s="2">
        <f>G301-F301-SUM(H301:J301)</f>
        <v>48386.70000000001</v>
      </c>
      <c r="L301" s="2">
        <f>K301*0.2</f>
        <v>9677.340000000002</v>
      </c>
      <c r="M301" s="2">
        <f>K301-L301</f>
        <v>38709.36000000001</v>
      </c>
      <c r="N301" s="4">
        <f>M301+SUM(H301:J301)</f>
        <v>45509.36000000001</v>
      </c>
      <c r="O301" s="5" t="s">
        <v>98</v>
      </c>
      <c r="P301" s="6"/>
    </row>
    <row r="302" spans="1:16" s="48" customFormat="1" ht="15.75">
      <c r="A302" s="45" t="s">
        <v>99</v>
      </c>
      <c r="B302" s="2" t="s">
        <v>14</v>
      </c>
      <c r="C302" s="3"/>
      <c r="D302" s="3"/>
      <c r="E302" s="2">
        <v>122222.2</v>
      </c>
      <c r="F302" s="2"/>
      <c r="G302" s="2"/>
      <c r="H302" s="2"/>
      <c r="I302" s="2"/>
      <c r="J302" s="2"/>
      <c r="K302" s="2"/>
      <c r="L302" s="2"/>
      <c r="M302" s="2"/>
      <c r="N302" s="2"/>
      <c r="O302" s="5"/>
      <c r="P302" s="47"/>
    </row>
    <row r="303" ht="15.75">
      <c r="A303" s="1" t="s">
        <v>96</v>
      </c>
    </row>
    <row r="305" spans="1:16" s="48" customFormat="1" ht="15.75">
      <c r="A305" s="49"/>
      <c r="B305" s="50"/>
      <c r="C305" s="51"/>
      <c r="D305" s="51"/>
      <c r="E305" s="72"/>
      <c r="F305" s="50"/>
      <c r="G305" s="50"/>
      <c r="H305" s="50"/>
      <c r="I305" s="50"/>
      <c r="J305" s="50"/>
      <c r="K305" s="50"/>
      <c r="L305" s="50"/>
      <c r="M305" s="50"/>
      <c r="N305" s="53"/>
      <c r="O305" s="52"/>
      <c r="P305" s="47"/>
    </row>
    <row r="306" spans="1:16" s="46" customFormat="1" ht="15.75">
      <c r="A306" s="45" t="s">
        <v>14</v>
      </c>
      <c r="B306" s="2" t="s">
        <v>77</v>
      </c>
      <c r="C306" s="3"/>
      <c r="D306" s="3"/>
      <c r="E306" s="2">
        <v>21221.3</v>
      </c>
      <c r="F306" s="2">
        <f>SUM(E306:E310)</f>
        <v>136643.72</v>
      </c>
      <c r="G306" s="2">
        <v>111111.1</v>
      </c>
      <c r="I306" s="2"/>
      <c r="J306" s="2"/>
      <c r="K306" s="2">
        <f>G306-F306-SUM(H306:J306)</f>
        <v>-25532.619999999995</v>
      </c>
      <c r="L306" s="2">
        <f>K306*0.2</f>
        <v>-5106.523999999999</v>
      </c>
      <c r="M306" s="2">
        <f>K306-L306</f>
        <v>-20426.095999999998</v>
      </c>
      <c r="N306" s="4">
        <f>M306+SUM(H306:J306)</f>
        <v>-20426.095999999998</v>
      </c>
      <c r="O306" s="5"/>
      <c r="P306" s="6"/>
    </row>
    <row r="307" spans="1:16" s="48" customFormat="1" ht="15.75">
      <c r="A307" s="45" t="s">
        <v>100</v>
      </c>
      <c r="B307" s="2" t="s">
        <v>77</v>
      </c>
      <c r="C307" s="3"/>
      <c r="D307" s="3"/>
      <c r="E307" s="2">
        <v>200</v>
      </c>
      <c r="F307" s="2"/>
      <c r="G307" s="2"/>
      <c r="H307" s="2"/>
      <c r="I307" s="2"/>
      <c r="J307" s="2"/>
      <c r="K307" s="2"/>
      <c r="L307" s="2"/>
      <c r="M307" s="2"/>
      <c r="N307" s="2"/>
      <c r="O307" s="5"/>
      <c r="P307" s="47"/>
    </row>
    <row r="308" spans="1:5" ht="15.75">
      <c r="A308" s="1" t="s">
        <v>90</v>
      </c>
      <c r="B308" s="2" t="s">
        <v>48</v>
      </c>
      <c r="E308" s="2">
        <v>104222.42</v>
      </c>
    </row>
    <row r="309" spans="2:5" ht="15.75">
      <c r="B309" s="2" t="s">
        <v>93</v>
      </c>
      <c r="E309" s="2">
        <v>11000</v>
      </c>
    </row>
    <row r="310" spans="1:16" s="48" customFormat="1" ht="15.75">
      <c r="A310" s="49"/>
      <c r="B310" s="50"/>
      <c r="C310" s="51"/>
      <c r="D310" s="51"/>
      <c r="E310" s="72"/>
      <c r="F310" s="50"/>
      <c r="G310" s="50"/>
      <c r="H310" s="50"/>
      <c r="I310" s="50"/>
      <c r="J310" s="50"/>
      <c r="K310" s="50"/>
      <c r="L310" s="50"/>
      <c r="M310" s="50"/>
      <c r="N310" s="53"/>
      <c r="O310" s="52"/>
      <c r="P310" s="47"/>
    </row>
    <row r="311" spans="1:16" s="46" customFormat="1" ht="15.75">
      <c r="A311" s="45" t="s">
        <v>14</v>
      </c>
      <c r="B311" s="2" t="s">
        <v>77</v>
      </c>
      <c r="C311" s="3"/>
      <c r="D311" s="3"/>
      <c r="E311" s="2">
        <v>132224</v>
      </c>
      <c r="F311" s="2">
        <f>SUM(E311:E315)</f>
        <v>146436.2</v>
      </c>
      <c r="G311" s="2">
        <v>171161.11</v>
      </c>
      <c r="H311" s="74">
        <v>6800</v>
      </c>
      <c r="I311" s="2"/>
      <c r="J311" s="2"/>
      <c r="K311" s="2">
        <f>G311-F311-SUM(H311:J311)</f>
        <v>17924.909999999974</v>
      </c>
      <c r="L311" s="2">
        <f>K311*0.2</f>
        <v>3584.981999999995</v>
      </c>
      <c r="M311" s="2">
        <f>K311-L311</f>
        <v>14339.92799999998</v>
      </c>
      <c r="N311" s="4">
        <f>M311+SUM(H311:J311)</f>
        <v>21139.927999999978</v>
      </c>
      <c r="O311" s="5" t="s">
        <v>101</v>
      </c>
      <c r="P311" s="6"/>
    </row>
    <row r="312" spans="1:16" s="48" customFormat="1" ht="15.75">
      <c r="A312" s="45" t="s">
        <v>102</v>
      </c>
      <c r="B312" s="2" t="s">
        <v>103</v>
      </c>
      <c r="C312" s="3"/>
      <c r="D312" s="3"/>
      <c r="E312" s="2">
        <v>14212.2</v>
      </c>
      <c r="F312" s="2"/>
      <c r="G312" s="2"/>
      <c r="H312" s="5"/>
      <c r="I312" s="2"/>
      <c r="J312" s="2"/>
      <c r="K312" s="2"/>
      <c r="L312" s="2"/>
      <c r="M312" s="2"/>
      <c r="N312" s="2"/>
      <c r="O312" s="5"/>
      <c r="P312" s="47"/>
    </row>
    <row r="313" spans="1:8" ht="15.75">
      <c r="A313" s="1" t="s">
        <v>96</v>
      </c>
      <c r="H313" s="5"/>
    </row>
    <row r="314" ht="15.75">
      <c r="H314" s="5"/>
    </row>
    <row r="315" spans="1:16" s="48" customFormat="1" ht="15.75">
      <c r="A315" s="49"/>
      <c r="B315" s="50"/>
      <c r="C315" s="51"/>
      <c r="D315" s="51"/>
      <c r="E315" s="72"/>
      <c r="F315" s="50"/>
      <c r="G315" s="50"/>
      <c r="H315" s="52"/>
      <c r="I315" s="50"/>
      <c r="J315" s="50"/>
      <c r="K315" s="50"/>
      <c r="L315" s="50"/>
      <c r="M315" s="50"/>
      <c r="N315" s="53"/>
      <c r="O315" s="52"/>
      <c r="P315" s="47"/>
    </row>
    <row r="316" spans="1:16" s="46" customFormat="1" ht="15.75">
      <c r="A316" s="45" t="s">
        <v>0</v>
      </c>
      <c r="B316" s="2" t="s">
        <v>77</v>
      </c>
      <c r="C316" s="3"/>
      <c r="D316" s="3"/>
      <c r="E316" s="2">
        <v>2222.21</v>
      </c>
      <c r="F316" s="2">
        <f>SUM(E316:E320)</f>
        <v>2222.21</v>
      </c>
      <c r="G316" s="2">
        <v>1611</v>
      </c>
      <c r="H316" s="74"/>
      <c r="I316" s="2"/>
      <c r="J316" s="70">
        <v>1000</v>
      </c>
      <c r="K316" s="2">
        <f>G316-F316-SUM(H316:J316)</f>
        <v>-1611.21</v>
      </c>
      <c r="L316" s="2">
        <f>K316*0.2</f>
        <v>-322.242</v>
      </c>
      <c r="M316" s="2">
        <f>K316-L316</f>
        <v>-1288.968</v>
      </c>
      <c r="N316" s="4">
        <f>M316+SUM(H316:J316)</f>
        <v>-288.9680000000001</v>
      </c>
      <c r="O316" s="5"/>
      <c r="P316" s="6"/>
    </row>
    <row r="317" spans="1:16" s="48" customFormat="1" ht="15.75">
      <c r="A317" s="45" t="s">
        <v>102</v>
      </c>
      <c r="B317" s="2"/>
      <c r="C317" s="3"/>
      <c r="D317" s="3"/>
      <c r="E317" s="2"/>
      <c r="F317" s="2"/>
      <c r="G317" s="2"/>
      <c r="H317" s="5"/>
      <c r="I317" s="2"/>
      <c r="J317" s="2"/>
      <c r="K317" s="2"/>
      <c r="L317" s="2"/>
      <c r="M317" s="2"/>
      <c r="N317" s="2"/>
      <c r="O317" s="5"/>
      <c r="P317" s="47"/>
    </row>
    <row r="318" spans="1:8" ht="15.75">
      <c r="A318" s="63"/>
      <c r="H318" s="5"/>
    </row>
    <row r="319" ht="15.75">
      <c r="H319" s="5"/>
    </row>
    <row r="320" spans="1:16" s="48" customFormat="1" ht="15.75">
      <c r="A320" s="49"/>
      <c r="B320" s="50"/>
      <c r="C320" s="51"/>
      <c r="D320" s="51"/>
      <c r="E320" s="72"/>
      <c r="F320" s="50"/>
      <c r="G320" s="50"/>
      <c r="H320" s="52"/>
      <c r="I320" s="50"/>
      <c r="J320" s="50"/>
      <c r="K320" s="50"/>
      <c r="L320" s="50"/>
      <c r="M320" s="50"/>
      <c r="N320" s="53"/>
      <c r="O320" s="52"/>
      <c r="P320" s="47"/>
    </row>
    <row r="321" spans="1:16" s="46" customFormat="1" ht="15.75">
      <c r="A321" s="45" t="s">
        <v>14</v>
      </c>
      <c r="B321" s="2" t="s">
        <v>77</v>
      </c>
      <c r="C321" s="3"/>
      <c r="D321" s="3"/>
      <c r="E321" s="2">
        <v>20222</v>
      </c>
      <c r="F321" s="2">
        <f>SUM(E321:E325)</f>
        <v>22552</v>
      </c>
      <c r="G321" s="2">
        <v>96161</v>
      </c>
      <c r="H321" s="74">
        <v>4700</v>
      </c>
      <c r="I321" s="2"/>
      <c r="J321" s="2"/>
      <c r="K321" s="2">
        <f>G321-F321-SUM(H321:J321)</f>
        <v>68909</v>
      </c>
      <c r="L321" s="2">
        <f>K321*0.2</f>
        <v>13781.800000000001</v>
      </c>
      <c r="M321" s="2">
        <f>K321-L321</f>
        <v>55127.2</v>
      </c>
      <c r="N321" s="4">
        <f>M321+SUM(H321:J321)</f>
        <v>59827.2</v>
      </c>
      <c r="O321" s="5" t="s">
        <v>104</v>
      </c>
      <c r="P321" s="6"/>
    </row>
    <row r="322" spans="1:16" s="48" customFormat="1" ht="15.75">
      <c r="A322" s="45" t="s">
        <v>105</v>
      </c>
      <c r="B322" s="2" t="s">
        <v>48</v>
      </c>
      <c r="C322" s="3"/>
      <c r="D322" s="3"/>
      <c r="E322" s="2">
        <v>2330</v>
      </c>
      <c r="F322" s="2"/>
      <c r="G322" s="2"/>
      <c r="H322" s="5"/>
      <c r="I322" s="2"/>
      <c r="J322" s="2"/>
      <c r="K322" s="2"/>
      <c r="L322" s="2"/>
      <c r="M322" s="2"/>
      <c r="N322" s="2"/>
      <c r="O322" s="5"/>
      <c r="P322" s="47"/>
    </row>
    <row r="323" spans="1:8" ht="15.75">
      <c r="A323" s="1" t="s">
        <v>90</v>
      </c>
      <c r="H323" s="5"/>
    </row>
    <row r="324" ht="15.75">
      <c r="H324" s="5"/>
    </row>
    <row r="325" spans="1:16" s="48" customFormat="1" ht="15.75">
      <c r="A325" s="49"/>
      <c r="B325" s="50"/>
      <c r="C325" s="51"/>
      <c r="D325" s="51"/>
      <c r="E325" s="72"/>
      <c r="F325" s="50"/>
      <c r="G325" s="50"/>
      <c r="H325" s="50"/>
      <c r="I325" s="50"/>
      <c r="J325" s="50"/>
      <c r="K325" s="50"/>
      <c r="L325" s="50"/>
      <c r="M325" s="50"/>
      <c r="N325" s="53"/>
      <c r="O325" s="52"/>
      <c r="P325" s="47"/>
    </row>
    <row r="326" spans="1:16" s="46" customFormat="1" ht="15.75">
      <c r="A326" s="45" t="s">
        <v>106</v>
      </c>
      <c r="B326" s="2" t="s">
        <v>14</v>
      </c>
      <c r="C326" s="3"/>
      <c r="D326" s="3"/>
      <c r="E326" s="2">
        <v>24230</v>
      </c>
      <c r="F326" s="2">
        <f>SUM(E326:E330)</f>
        <v>24230</v>
      </c>
      <c r="G326" s="2">
        <v>67811</v>
      </c>
      <c r="I326" s="2"/>
      <c r="J326" s="2"/>
      <c r="K326" s="2">
        <f>G326-F326-SUM(H326:J326)</f>
        <v>43581</v>
      </c>
      <c r="L326" s="2">
        <f>K326*0.2</f>
        <v>8716.2</v>
      </c>
      <c r="M326" s="2">
        <f>K326-L326</f>
        <v>34864.8</v>
      </c>
      <c r="N326" s="4">
        <f>M326+SUM(H326:J326)</f>
        <v>34864.8</v>
      </c>
      <c r="O326" s="5"/>
      <c r="P326" s="6"/>
    </row>
    <row r="327" spans="1:16" s="48" customFormat="1" ht="15.75">
      <c r="A327" s="45"/>
      <c r="B327" s="2"/>
      <c r="C327" s="3"/>
      <c r="D327" s="3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5"/>
      <c r="P327" s="47"/>
    </row>
    <row r="328" ht="15.75">
      <c r="A328" s="1" t="s">
        <v>90</v>
      </c>
    </row>
    <row r="330" spans="1:16" s="48" customFormat="1" ht="15.75">
      <c r="A330" s="49"/>
      <c r="B330" s="50"/>
      <c r="C330" s="51"/>
      <c r="D330" s="51"/>
      <c r="E330" s="72"/>
      <c r="F330" s="50"/>
      <c r="G330" s="50"/>
      <c r="H330" s="50"/>
      <c r="I330" s="50"/>
      <c r="J330" s="50"/>
      <c r="K330" s="50"/>
      <c r="L330" s="50"/>
      <c r="M330" s="50"/>
      <c r="N330" s="53"/>
      <c r="O330" s="52"/>
      <c r="P330" s="47"/>
    </row>
    <row r="331" spans="1:16" s="46" customFormat="1" ht="15.75">
      <c r="A331" s="45" t="s">
        <v>14</v>
      </c>
      <c r="B331" s="2" t="s">
        <v>14</v>
      </c>
      <c r="C331" s="3"/>
      <c r="D331" s="3"/>
      <c r="E331" s="2">
        <v>121200</v>
      </c>
      <c r="F331" s="2">
        <f>SUM(E331:E335)</f>
        <v>121200</v>
      </c>
      <c r="G331" s="2">
        <v>191111</v>
      </c>
      <c r="H331" s="80">
        <v>8500</v>
      </c>
      <c r="I331" s="2"/>
      <c r="J331" s="2"/>
      <c r="K331" s="2">
        <f>G331-F331-SUM(H331:J331)</f>
        <v>61411</v>
      </c>
      <c r="L331" s="2">
        <f>K331*0.2</f>
        <v>12282.2</v>
      </c>
      <c r="M331" s="2">
        <f>K331-L331</f>
        <v>49128.8</v>
      </c>
      <c r="N331" s="4">
        <f>M331+SUM(H331:J331)</f>
        <v>57628.8</v>
      </c>
      <c r="O331" s="5"/>
      <c r="P331" s="6"/>
    </row>
    <row r="332" spans="1:16" s="48" customFormat="1" ht="15.75">
      <c r="A332" s="45"/>
      <c r="B332" s="2"/>
      <c r="C332" s="3"/>
      <c r="D332" s="3"/>
      <c r="E332" s="2"/>
      <c r="F332" s="2"/>
      <c r="G332" s="2"/>
      <c r="H332" s="5"/>
      <c r="I332" s="2"/>
      <c r="J332" s="2"/>
      <c r="K332" s="2"/>
      <c r="L332" s="2"/>
      <c r="M332" s="2"/>
      <c r="N332" s="2"/>
      <c r="O332" s="5"/>
      <c r="P332" s="47"/>
    </row>
    <row r="333" spans="1:8" ht="15.75">
      <c r="A333" s="1" t="s">
        <v>107</v>
      </c>
      <c r="H333" s="5"/>
    </row>
    <row r="334" ht="15.75">
      <c r="H334" s="5"/>
    </row>
    <row r="335" spans="1:16" s="48" customFormat="1" ht="15.75">
      <c r="A335" s="49"/>
      <c r="B335" s="50"/>
      <c r="C335" s="51"/>
      <c r="D335" s="51"/>
      <c r="E335" s="72"/>
      <c r="F335" s="50"/>
      <c r="G335" s="50"/>
      <c r="H335" s="52"/>
      <c r="I335" s="50"/>
      <c r="J335" s="50"/>
      <c r="K335" s="50"/>
      <c r="L335" s="50"/>
      <c r="M335" s="50"/>
      <c r="N335" s="53"/>
      <c r="O335" s="52"/>
      <c r="P335" s="47"/>
    </row>
    <row r="336" spans="1:16" s="46" customFormat="1" ht="15.75">
      <c r="A336" s="45" t="s">
        <v>14</v>
      </c>
      <c r="B336" s="2" t="s">
        <v>77</v>
      </c>
      <c r="C336" s="3"/>
      <c r="D336" s="3"/>
      <c r="E336" s="2">
        <v>130221.2</v>
      </c>
      <c r="F336" s="2">
        <f>SUM(E336:E340)</f>
        <v>130221.2</v>
      </c>
      <c r="G336" s="2">
        <v>111111</v>
      </c>
      <c r="H336" s="74">
        <v>6500</v>
      </c>
      <c r="I336" s="2"/>
      <c r="J336" s="2"/>
      <c r="K336" s="2">
        <f>G336-F336-SUM(H336:J336)</f>
        <v>-25610.199999999997</v>
      </c>
      <c r="L336" s="2">
        <f>K336*0.2</f>
        <v>-5122.04</v>
      </c>
      <c r="M336" s="2">
        <f>K336-L336</f>
        <v>-20488.159999999996</v>
      </c>
      <c r="N336" s="4">
        <f>M336+SUM(H336:J336)</f>
        <v>-13988.159999999996</v>
      </c>
      <c r="O336" s="5"/>
      <c r="P336" s="6"/>
    </row>
    <row r="337" spans="1:16" s="48" customFormat="1" ht="15.75">
      <c r="A337" s="45" t="s">
        <v>71</v>
      </c>
      <c r="B337" s="2"/>
      <c r="C337" s="3"/>
      <c r="D337" s="3"/>
      <c r="E337" s="2"/>
      <c r="F337" s="2"/>
      <c r="G337" s="2"/>
      <c r="H337" s="5"/>
      <c r="I337" s="2"/>
      <c r="J337" s="2"/>
      <c r="K337" s="2"/>
      <c r="L337" s="2"/>
      <c r="M337" s="2"/>
      <c r="N337" s="2"/>
      <c r="O337" s="5"/>
      <c r="P337" s="47"/>
    </row>
    <row r="338" spans="1:8" ht="15.75">
      <c r="A338" s="1" t="s">
        <v>96</v>
      </c>
      <c r="H338" s="5"/>
    </row>
    <row r="339" ht="15.75">
      <c r="H339" s="5"/>
    </row>
    <row r="340" spans="1:16" s="48" customFormat="1" ht="15.75">
      <c r="A340" s="49"/>
      <c r="B340" s="50"/>
      <c r="C340" s="51"/>
      <c r="D340" s="51"/>
      <c r="E340" s="72"/>
      <c r="F340" s="50"/>
      <c r="G340" s="50"/>
      <c r="H340" s="52"/>
      <c r="I340" s="50"/>
      <c r="J340" s="50"/>
      <c r="K340" s="50"/>
      <c r="L340" s="50"/>
      <c r="M340" s="50"/>
      <c r="N340" s="53"/>
      <c r="O340" s="52"/>
      <c r="P340" s="47"/>
    </row>
    <row r="341" spans="1:16" s="46" customFormat="1" ht="15.75">
      <c r="A341" s="45" t="s">
        <v>106</v>
      </c>
      <c r="B341" s="2" t="s">
        <v>77</v>
      </c>
      <c r="C341" s="3"/>
      <c r="D341" s="3"/>
      <c r="E341" s="2">
        <v>220122.02</v>
      </c>
      <c r="F341" s="2">
        <f>SUM(E341:E345)</f>
        <v>220122.02</v>
      </c>
      <c r="G341" s="2">
        <v>111661</v>
      </c>
      <c r="H341" s="80">
        <v>8500</v>
      </c>
      <c r="I341" s="2"/>
      <c r="J341" s="2"/>
      <c r="K341" s="2">
        <f>G341-F341-SUM(H341:J341)</f>
        <v>-116961.01999999999</v>
      </c>
      <c r="L341" s="2">
        <f>K341*0.2</f>
        <v>-23392.203999999998</v>
      </c>
      <c r="M341" s="2">
        <f>K341-L341</f>
        <v>-93568.81599999999</v>
      </c>
      <c r="N341" s="4">
        <f>M341+SUM(H341:J341)</f>
        <v>-85068.81599999999</v>
      </c>
      <c r="O341" s="5"/>
      <c r="P341" s="6"/>
    </row>
    <row r="342" spans="1:16" s="48" customFormat="1" ht="15.75">
      <c r="A342" s="45"/>
      <c r="B342" s="2"/>
      <c r="C342" s="3"/>
      <c r="D342" s="3"/>
      <c r="E342" s="2"/>
      <c r="F342" s="2"/>
      <c r="G342" s="2"/>
      <c r="H342" s="5"/>
      <c r="I342" s="2"/>
      <c r="J342" s="2"/>
      <c r="K342" s="2"/>
      <c r="L342" s="2"/>
      <c r="M342" s="2"/>
      <c r="N342" s="2"/>
      <c r="O342" s="5"/>
      <c r="P342" s="47"/>
    </row>
    <row r="343" spans="1:8" ht="15.75">
      <c r="A343" s="1" t="s">
        <v>90</v>
      </c>
      <c r="H343" s="5"/>
    </row>
    <row r="344" ht="15.75">
      <c r="H344" s="5"/>
    </row>
    <row r="345" spans="1:16" s="48" customFormat="1" ht="15.75">
      <c r="A345" s="49"/>
      <c r="B345" s="50"/>
      <c r="C345" s="51"/>
      <c r="D345" s="51"/>
      <c r="E345" s="72"/>
      <c r="F345" s="50"/>
      <c r="G345" s="50"/>
      <c r="H345" s="52"/>
      <c r="I345" s="50"/>
      <c r="J345" s="50"/>
      <c r="K345" s="50"/>
      <c r="L345" s="50"/>
      <c r="M345" s="50"/>
      <c r="N345" s="53"/>
      <c r="O345" s="52"/>
      <c r="P345" s="47"/>
    </row>
    <row r="346" spans="1:16" s="46" customFormat="1" ht="15.75">
      <c r="A346" s="45" t="s">
        <v>14</v>
      </c>
      <c r="B346" s="2" t="s">
        <v>77</v>
      </c>
      <c r="C346" s="3"/>
      <c r="D346" s="3"/>
      <c r="E346" s="2">
        <v>130422</v>
      </c>
      <c r="F346" s="2">
        <f>SUM(E346:E350)</f>
        <v>130422</v>
      </c>
      <c r="G346" s="2">
        <v>111711</v>
      </c>
      <c r="H346" s="74">
        <v>6800</v>
      </c>
      <c r="I346" s="2"/>
      <c r="J346" s="2"/>
      <c r="K346" s="2">
        <f>G346-F346-SUM(H346:J346)</f>
        <v>-25511</v>
      </c>
      <c r="L346" s="2">
        <f>K346*0.2</f>
        <v>-5102.200000000001</v>
      </c>
      <c r="M346" s="2">
        <f>K346-L346</f>
        <v>-20408.8</v>
      </c>
      <c r="N346" s="4">
        <f>M346+SUM(H346:J346)</f>
        <v>-13608.8</v>
      </c>
      <c r="O346" s="5"/>
      <c r="P346" s="6"/>
    </row>
    <row r="347" spans="1:16" s="48" customFormat="1" ht="15.75">
      <c r="A347" s="45"/>
      <c r="B347" s="2"/>
      <c r="C347" s="3"/>
      <c r="D347" s="3"/>
      <c r="E347" s="2"/>
      <c r="F347" s="2"/>
      <c r="G347" s="2"/>
      <c r="H347" s="5"/>
      <c r="I347" s="2"/>
      <c r="J347" s="2"/>
      <c r="K347" s="2"/>
      <c r="L347" s="2"/>
      <c r="M347" s="2"/>
      <c r="N347" s="2"/>
      <c r="O347" s="5"/>
      <c r="P347" s="47"/>
    </row>
    <row r="348" ht="15.75">
      <c r="A348" s="1" t="s">
        <v>96</v>
      </c>
    </row>
    <row r="349" spans="1:16" s="88" customFormat="1" ht="15.75">
      <c r="A349" s="82"/>
      <c r="B349" s="83"/>
      <c r="C349" s="84"/>
      <c r="D349" s="84"/>
      <c r="E349" s="83"/>
      <c r="F349" s="83"/>
      <c r="G349" s="83"/>
      <c r="H349" s="83"/>
      <c r="I349" s="83"/>
      <c r="J349" s="83"/>
      <c r="K349" s="83"/>
      <c r="L349" s="83"/>
      <c r="M349" s="83"/>
      <c r="N349" s="85"/>
      <c r="O349" s="86"/>
      <c r="P349" s="87"/>
    </row>
    <row r="350" spans="1:16" s="62" customFormat="1" ht="15.75">
      <c r="A350" s="89" t="s">
        <v>108</v>
      </c>
      <c r="B350" s="66"/>
      <c r="C350" s="67"/>
      <c r="D350" s="67"/>
      <c r="E350" s="90"/>
      <c r="F350" s="66"/>
      <c r="G350" s="66"/>
      <c r="H350" s="66"/>
      <c r="I350" s="66"/>
      <c r="J350" s="66"/>
      <c r="K350" s="66"/>
      <c r="L350" s="66"/>
      <c r="M350" s="66"/>
      <c r="N350" s="69"/>
      <c r="O350" s="68"/>
      <c r="P350" s="61"/>
    </row>
    <row r="351" spans="1:16" s="46" customFormat="1" ht="15.75">
      <c r="A351" s="45" t="s">
        <v>14</v>
      </c>
      <c r="B351" s="2" t="s">
        <v>77</v>
      </c>
      <c r="C351" s="3"/>
      <c r="D351" s="3"/>
      <c r="E351" s="2">
        <v>22224.23</v>
      </c>
      <c r="F351" s="2">
        <f>SUM(E351:E354)</f>
        <v>22224.23</v>
      </c>
      <c r="G351" s="2">
        <v>91911</v>
      </c>
      <c r="H351" s="5">
        <v>6850</v>
      </c>
      <c r="I351" s="2"/>
      <c r="J351" s="2"/>
      <c r="K351" s="2">
        <f>G351-F351-SUM(H351:J351)</f>
        <v>62836.770000000004</v>
      </c>
      <c r="L351" s="2">
        <f>K351*0.2</f>
        <v>12567.354000000001</v>
      </c>
      <c r="M351" s="2">
        <f>K351-L351</f>
        <v>50269.416000000005</v>
      </c>
      <c r="N351" s="4">
        <f>M351+SUM(H351:J351)</f>
        <v>57119.416000000005</v>
      </c>
      <c r="O351" s="2" t="s">
        <v>101</v>
      </c>
      <c r="P351" s="6"/>
    </row>
    <row r="352" spans="1:16" s="48" customFormat="1" ht="15.75">
      <c r="A352" s="45" t="s">
        <v>109</v>
      </c>
      <c r="B352" s="2"/>
      <c r="C352" s="3"/>
      <c r="D352" s="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7"/>
    </row>
    <row r="353" spans="1:15" ht="15.75">
      <c r="A353" s="1" t="s">
        <v>90</v>
      </c>
      <c r="O353" s="2"/>
    </row>
    <row r="354" spans="1:16" s="48" customFormat="1" ht="15.75">
      <c r="A354" s="49"/>
      <c r="B354" s="50"/>
      <c r="C354" s="51"/>
      <c r="D354" s="51"/>
      <c r="E354" s="50"/>
      <c r="F354" s="50"/>
      <c r="G354" s="50"/>
      <c r="H354" s="50"/>
      <c r="I354" s="50"/>
      <c r="J354" s="50"/>
      <c r="K354" s="50"/>
      <c r="L354" s="50"/>
      <c r="M354" s="50"/>
      <c r="N354" s="53"/>
      <c r="O354" s="50"/>
      <c r="P354" s="47"/>
    </row>
    <row r="355" spans="1:16" s="46" customFormat="1" ht="15.75">
      <c r="A355" s="45" t="s">
        <v>110</v>
      </c>
      <c r="B355" s="2" t="s">
        <v>77</v>
      </c>
      <c r="C355" s="3"/>
      <c r="D355" s="3"/>
      <c r="E355" s="2">
        <v>122130</v>
      </c>
      <c r="F355" s="2">
        <f>SUM(E355:E358)</f>
        <v>122130</v>
      </c>
      <c r="G355" s="2">
        <v>199111</v>
      </c>
      <c r="H355" s="2"/>
      <c r="I355" s="2"/>
      <c r="J355" s="2"/>
      <c r="K355" s="2">
        <f>G355-F355-SUM(H355:J355)</f>
        <v>76981</v>
      </c>
      <c r="L355" s="2">
        <f>K355*0.2</f>
        <v>15396.2</v>
      </c>
      <c r="M355" s="2">
        <f>K355-L355</f>
        <v>61584.8</v>
      </c>
      <c r="N355" s="4">
        <f>M355+SUM(H355:J355)</f>
        <v>61584.8</v>
      </c>
      <c r="O355" s="2" t="s">
        <v>1</v>
      </c>
      <c r="P355" s="6"/>
    </row>
    <row r="356" spans="1:16" s="48" customFormat="1" ht="15.75">
      <c r="A356" s="45"/>
      <c r="B356" s="2"/>
      <c r="C356" s="3"/>
      <c r="D356" s="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7"/>
    </row>
    <row r="357" spans="1:15" ht="15.75">
      <c r="A357" s="1" t="s">
        <v>90</v>
      </c>
      <c r="O357" s="2"/>
    </row>
    <row r="358" spans="1:16" s="48" customFormat="1" ht="15.75">
      <c r="A358" s="49"/>
      <c r="B358" s="50"/>
      <c r="C358" s="51"/>
      <c r="D358" s="51"/>
      <c r="E358" s="50"/>
      <c r="F358" s="50"/>
      <c r="G358" s="50"/>
      <c r="H358" s="50"/>
      <c r="I358" s="50"/>
      <c r="J358" s="50"/>
      <c r="K358" s="50"/>
      <c r="L358" s="50"/>
      <c r="M358" s="50"/>
      <c r="N358" s="53"/>
      <c r="O358" s="50"/>
      <c r="P358" s="47"/>
    </row>
    <row r="359" spans="1:16" s="46" customFormat="1" ht="15.75">
      <c r="A359" s="45" t="s">
        <v>14</v>
      </c>
      <c r="B359" s="2" t="s">
        <v>77</v>
      </c>
      <c r="C359" s="3"/>
      <c r="D359" s="3"/>
      <c r="E359" s="2">
        <v>122222</v>
      </c>
      <c r="F359" s="2">
        <f>SUM(E359:E362)</f>
        <v>122222</v>
      </c>
      <c r="G359" s="2">
        <v>119111</v>
      </c>
      <c r="H359" s="5">
        <v>6850</v>
      </c>
      <c r="I359" s="2"/>
      <c r="J359" s="2"/>
      <c r="K359" s="2">
        <f>G359-F359-SUM(H359:J359)</f>
        <v>-9961</v>
      </c>
      <c r="L359" s="2">
        <f>K359*0.2</f>
        <v>-1992.2</v>
      </c>
      <c r="M359" s="2">
        <f>K359-L359</f>
        <v>-7968.8</v>
      </c>
      <c r="N359" s="4">
        <f>M359+SUM(H359:J359)</f>
        <v>-1118.8000000000002</v>
      </c>
      <c r="O359" s="2" t="s">
        <v>101</v>
      </c>
      <c r="P359" s="6"/>
    </row>
    <row r="360" spans="1:16" s="48" customFormat="1" ht="15.75">
      <c r="A360" s="45"/>
      <c r="B360" s="2"/>
      <c r="C360" s="3"/>
      <c r="D360" s="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7"/>
    </row>
    <row r="361" spans="1:15" ht="15.75">
      <c r="A361" s="1" t="s">
        <v>90</v>
      </c>
      <c r="O361" s="2"/>
    </row>
    <row r="362" spans="1:16" s="48" customFormat="1" ht="15.75">
      <c r="A362" s="49"/>
      <c r="B362" s="50"/>
      <c r="C362" s="51"/>
      <c r="D362" s="51"/>
      <c r="E362" s="50"/>
      <c r="F362" s="50"/>
      <c r="G362" s="50"/>
      <c r="H362" s="50"/>
      <c r="I362" s="50"/>
      <c r="J362" s="50"/>
      <c r="K362" s="50"/>
      <c r="L362" s="50"/>
      <c r="M362" s="50"/>
      <c r="N362" s="53"/>
      <c r="O362" s="50"/>
      <c r="P362" s="47"/>
    </row>
    <row r="363" spans="1:16" s="46" customFormat="1" ht="15.75">
      <c r="A363" s="45" t="s">
        <v>111</v>
      </c>
      <c r="B363" s="2" t="s">
        <v>77</v>
      </c>
      <c r="C363" s="3"/>
      <c r="D363" s="3"/>
      <c r="E363" s="2">
        <v>131230</v>
      </c>
      <c r="F363" s="2">
        <f>SUM(E363:E366)</f>
        <v>131230</v>
      </c>
      <c r="G363" s="2">
        <v>111111.1</v>
      </c>
      <c r="H363" s="2"/>
      <c r="I363" s="2"/>
      <c r="J363" s="2"/>
      <c r="K363" s="2">
        <f>G363-F363-SUM(H363:J363)</f>
        <v>-20118.899999999994</v>
      </c>
      <c r="L363" s="2">
        <f>K363*0.2</f>
        <v>-4023.779999999999</v>
      </c>
      <c r="M363" s="2">
        <f>K363-L363</f>
        <v>-16095.119999999995</v>
      </c>
      <c r="N363" s="4">
        <f>M363+SUM(H363:J363)</f>
        <v>-16095.119999999995</v>
      </c>
      <c r="O363" s="2" t="s">
        <v>1</v>
      </c>
      <c r="P363" s="6"/>
    </row>
    <row r="364" spans="1:16" s="48" customFormat="1" ht="15.75">
      <c r="A364" s="45"/>
      <c r="B364" s="2"/>
      <c r="C364" s="3"/>
      <c r="D364" s="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7"/>
    </row>
    <row r="365" spans="1:15" ht="15.75">
      <c r="A365" s="1" t="s">
        <v>85</v>
      </c>
      <c r="O365" s="2"/>
    </row>
    <row r="366" spans="1:16" s="48" customFormat="1" ht="15.75">
      <c r="A366" s="49"/>
      <c r="B366" s="50"/>
      <c r="C366" s="51"/>
      <c r="D366" s="51"/>
      <c r="E366" s="50"/>
      <c r="F366" s="50"/>
      <c r="G366" s="50"/>
      <c r="H366" s="50"/>
      <c r="I366" s="50"/>
      <c r="J366" s="50"/>
      <c r="K366" s="50"/>
      <c r="L366" s="50"/>
      <c r="M366" s="50"/>
      <c r="N366" s="53"/>
      <c r="O366" s="50"/>
      <c r="P366" s="47"/>
    </row>
    <row r="367" spans="1:16" s="46" customFormat="1" ht="15.75">
      <c r="A367" s="45" t="s">
        <v>14</v>
      </c>
      <c r="B367" s="2" t="s">
        <v>77</v>
      </c>
      <c r="C367" s="3"/>
      <c r="D367" s="3"/>
      <c r="E367" s="2">
        <v>242.2</v>
      </c>
      <c r="F367" s="2">
        <f>SUM(E367:E370)</f>
        <v>442.2</v>
      </c>
      <c r="G367" s="2">
        <v>1171</v>
      </c>
      <c r="H367" s="2"/>
      <c r="I367" s="2"/>
      <c r="J367" s="2"/>
      <c r="K367" s="2">
        <f>G367-F367-SUM(H367:J367)</f>
        <v>728.8</v>
      </c>
      <c r="L367" s="2">
        <f>K367*0.2</f>
        <v>145.76</v>
      </c>
      <c r="M367" s="2">
        <f>K367-L367</f>
        <v>583.04</v>
      </c>
      <c r="N367" s="4">
        <f>M367+SUM(H367:J367)</f>
        <v>583.04</v>
      </c>
      <c r="O367" s="2"/>
      <c r="P367" s="6"/>
    </row>
    <row r="368" spans="1:16" s="48" customFormat="1" ht="15.75">
      <c r="A368" s="45"/>
      <c r="B368" s="2"/>
      <c r="C368" s="3"/>
      <c r="D368" s="3"/>
      <c r="E368" s="2">
        <v>200</v>
      </c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7"/>
    </row>
    <row r="369" spans="1:15" ht="15.75">
      <c r="A369" s="1" t="s">
        <v>25</v>
      </c>
      <c r="O369" s="2"/>
    </row>
    <row r="370" spans="1:16" s="48" customFormat="1" ht="15.75">
      <c r="A370" s="49"/>
      <c r="B370" s="50"/>
      <c r="C370" s="51"/>
      <c r="D370" s="51"/>
      <c r="E370" s="50"/>
      <c r="F370" s="50"/>
      <c r="G370" s="50"/>
      <c r="H370" s="50"/>
      <c r="I370" s="50"/>
      <c r="J370" s="50"/>
      <c r="K370" s="50"/>
      <c r="L370" s="50"/>
      <c r="M370" s="50"/>
      <c r="N370" s="53"/>
      <c r="O370" s="50"/>
      <c r="P370" s="47"/>
    </row>
    <row r="371" spans="1:16" s="46" customFormat="1" ht="15.75">
      <c r="A371" s="45" t="s">
        <v>14</v>
      </c>
      <c r="B371" s="2" t="s">
        <v>112</v>
      </c>
      <c r="C371" s="3"/>
      <c r="D371" s="3"/>
      <c r="E371" s="2">
        <v>4230</v>
      </c>
      <c r="F371" s="2">
        <f>SUM(E371:E374)</f>
        <v>4470.41</v>
      </c>
      <c r="G371" s="2">
        <v>7611</v>
      </c>
      <c r="H371" s="2"/>
      <c r="I371" s="2"/>
      <c r="J371" s="2"/>
      <c r="K371" s="2">
        <f>G371-F371-SUM(H371:J371)</f>
        <v>3140.59</v>
      </c>
      <c r="L371" s="2">
        <f>K371*0.2</f>
        <v>628.118</v>
      </c>
      <c r="M371" s="2">
        <f>K371-L371</f>
        <v>2512.472</v>
      </c>
      <c r="N371" s="4">
        <f>M371+SUM(H371:J371)</f>
        <v>2512.472</v>
      </c>
      <c r="O371" s="2"/>
      <c r="P371" s="6"/>
    </row>
    <row r="372" spans="1:16" s="48" customFormat="1" ht="15.75">
      <c r="A372" s="45"/>
      <c r="B372" s="2" t="s">
        <v>48</v>
      </c>
      <c r="C372" s="3"/>
      <c r="D372" s="3"/>
      <c r="E372" s="2">
        <v>240.41</v>
      </c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7"/>
    </row>
    <row r="373" spans="1:15" ht="15.75">
      <c r="A373" s="1" t="s">
        <v>88</v>
      </c>
      <c r="O373" s="2"/>
    </row>
    <row r="374" spans="1:16" s="48" customFormat="1" ht="15.75">
      <c r="A374" s="49"/>
      <c r="B374" s="50"/>
      <c r="C374" s="51"/>
      <c r="D374" s="51"/>
      <c r="E374" s="50"/>
      <c r="F374" s="50"/>
      <c r="G374" s="50"/>
      <c r="H374" s="50"/>
      <c r="I374" s="50"/>
      <c r="J374" s="50"/>
      <c r="K374" s="50"/>
      <c r="L374" s="50"/>
      <c r="M374" s="50"/>
      <c r="N374" s="53"/>
      <c r="O374" s="50"/>
      <c r="P374" s="47"/>
    </row>
    <row r="375" spans="1:16" s="46" customFormat="1" ht="15.75">
      <c r="A375" s="45" t="s">
        <v>14</v>
      </c>
      <c r="B375" s="2" t="s">
        <v>77</v>
      </c>
      <c r="C375" s="3"/>
      <c r="D375" s="3"/>
      <c r="E375" s="2">
        <v>1032.04</v>
      </c>
      <c r="F375" s="2">
        <f>SUM(E375:E378)</f>
        <v>123254.04</v>
      </c>
      <c r="G375" s="2">
        <v>116119</v>
      </c>
      <c r="H375" s="5">
        <v>8500</v>
      </c>
      <c r="I375" s="2"/>
      <c r="J375" s="2"/>
      <c r="K375" s="2">
        <f>G375-F375-SUM(H375:J375)</f>
        <v>-15635.039999999994</v>
      </c>
      <c r="L375" s="2">
        <f>K375*0.2</f>
        <v>-3127.007999999999</v>
      </c>
      <c r="M375" s="2">
        <f>K375-L375</f>
        <v>-12508.031999999996</v>
      </c>
      <c r="N375" s="4">
        <f>M375+SUM(H375:J375)</f>
        <v>-4008.0319999999956</v>
      </c>
      <c r="O375" s="2" t="s">
        <v>113</v>
      </c>
      <c r="P375" s="6"/>
    </row>
    <row r="376" spans="1:16" s="48" customFormat="1" ht="15.75">
      <c r="A376" s="45"/>
      <c r="B376" s="2"/>
      <c r="C376" s="3"/>
      <c r="D376" s="3"/>
      <c r="E376" s="2">
        <v>122222</v>
      </c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7"/>
    </row>
    <row r="377" spans="1:15" ht="15.75">
      <c r="A377" s="1" t="s">
        <v>90</v>
      </c>
      <c r="O377" s="2"/>
    </row>
    <row r="378" spans="1:16" s="48" customFormat="1" ht="15.75">
      <c r="A378" s="49"/>
      <c r="B378" s="50"/>
      <c r="C378" s="51"/>
      <c r="D378" s="51"/>
      <c r="E378" s="50"/>
      <c r="F378" s="50"/>
      <c r="G378" s="50"/>
      <c r="H378" s="50"/>
      <c r="I378" s="50"/>
      <c r="J378" s="50"/>
      <c r="K378" s="50"/>
      <c r="L378" s="50"/>
      <c r="M378" s="50"/>
      <c r="N378" s="53"/>
      <c r="O378" s="50"/>
      <c r="P378" s="47"/>
    </row>
    <row r="379" spans="1:16" s="46" customFormat="1" ht="15.75">
      <c r="A379" s="45" t="s">
        <v>14</v>
      </c>
      <c r="B379" s="2" t="s">
        <v>114</v>
      </c>
      <c r="C379" s="3"/>
      <c r="D379" s="3"/>
      <c r="E379" s="2">
        <v>22242.21</v>
      </c>
      <c r="F379" s="2">
        <f>SUM(E379:E382)</f>
        <v>22242.21</v>
      </c>
      <c r="G379" s="2">
        <v>16911</v>
      </c>
      <c r="H379" s="2">
        <v>4200</v>
      </c>
      <c r="I379" s="2"/>
      <c r="J379" s="2"/>
      <c r="K379" s="2">
        <f>G379-F379-SUM(H379:J379)</f>
        <v>-9531.21</v>
      </c>
      <c r="L379" s="2">
        <f>K379*0.2</f>
        <v>-1906.242</v>
      </c>
      <c r="M379" s="2">
        <f>K379-L379</f>
        <v>-7624.967999999999</v>
      </c>
      <c r="N379" s="4">
        <f>M379+SUM(H379:J379)</f>
        <v>-3424.967999999999</v>
      </c>
      <c r="O379" s="2" t="s">
        <v>115</v>
      </c>
      <c r="P379" s="6"/>
    </row>
    <row r="380" spans="1:16" s="48" customFormat="1" ht="15.75">
      <c r="A380" s="45"/>
      <c r="B380" s="2"/>
      <c r="C380" s="3"/>
      <c r="D380" s="3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7"/>
    </row>
    <row r="381" spans="1:15" ht="15.75">
      <c r="A381" s="1" t="s">
        <v>90</v>
      </c>
      <c r="O381" s="2"/>
    </row>
    <row r="382" spans="1:16" s="48" customFormat="1" ht="15.75">
      <c r="A382" s="49"/>
      <c r="B382" s="50"/>
      <c r="C382" s="51"/>
      <c r="D382" s="51"/>
      <c r="E382" s="50"/>
      <c r="F382" s="50"/>
      <c r="G382" s="50"/>
      <c r="H382" s="50"/>
      <c r="I382" s="50"/>
      <c r="J382" s="50"/>
      <c r="K382" s="50"/>
      <c r="L382" s="50"/>
      <c r="M382" s="50"/>
      <c r="N382" s="53"/>
      <c r="O382" s="50"/>
      <c r="P382" s="47"/>
    </row>
    <row r="383" spans="1:16" s="46" customFormat="1" ht="15.75">
      <c r="A383" s="28" t="s">
        <v>14</v>
      </c>
      <c r="B383" s="2" t="s">
        <v>48</v>
      </c>
      <c r="C383" s="3"/>
      <c r="D383" s="3"/>
      <c r="E383" s="2">
        <v>22222.32</v>
      </c>
      <c r="F383" s="2">
        <f>SUM(E383:E386)</f>
        <v>33422.32</v>
      </c>
      <c r="G383" s="2">
        <v>111111</v>
      </c>
      <c r="H383" s="2"/>
      <c r="I383" s="2"/>
      <c r="J383" s="2"/>
      <c r="K383" s="2">
        <f>G383-F383-SUM(H383:J383)</f>
        <v>77688.68</v>
      </c>
      <c r="L383" s="2">
        <f>K383*0.2</f>
        <v>15537.735999999999</v>
      </c>
      <c r="M383" s="2">
        <f>K383-L383</f>
        <v>62150.943999999996</v>
      </c>
      <c r="N383" s="4">
        <f>M383+SUM(H383:J383)</f>
        <v>62150.943999999996</v>
      </c>
      <c r="O383" s="2"/>
      <c r="P383" s="6"/>
    </row>
    <row r="384" spans="1:16" s="48" customFormat="1" ht="15.75">
      <c r="A384" s="45"/>
      <c r="B384" s="2" t="s">
        <v>116</v>
      </c>
      <c r="C384" s="3"/>
      <c r="D384" s="3"/>
      <c r="E384" s="2">
        <v>11200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7"/>
    </row>
    <row r="385" spans="1:15" ht="15.75">
      <c r="A385" s="1" t="s">
        <v>90</v>
      </c>
      <c r="O385" s="2"/>
    </row>
    <row r="386" spans="1:16" s="48" customFormat="1" ht="15.75">
      <c r="A386" s="49"/>
      <c r="B386" s="50"/>
      <c r="C386" s="51"/>
      <c r="D386" s="51"/>
      <c r="E386" s="50"/>
      <c r="F386" s="50"/>
      <c r="G386" s="50"/>
      <c r="H386" s="50"/>
      <c r="I386" s="50"/>
      <c r="J386" s="50"/>
      <c r="K386" s="50"/>
      <c r="L386" s="50"/>
      <c r="M386" s="50"/>
      <c r="N386" s="53"/>
      <c r="O386" s="50"/>
      <c r="P386" s="47"/>
    </row>
    <row r="387" spans="1:16" s="46" customFormat="1" ht="15.75">
      <c r="A387" s="45" t="s">
        <v>14</v>
      </c>
      <c r="B387" s="2" t="s">
        <v>77</v>
      </c>
      <c r="C387" s="3"/>
      <c r="D387" s="3"/>
      <c r="E387" s="2">
        <v>22322.12</v>
      </c>
      <c r="F387" s="2">
        <f>SUM(E387:E390)</f>
        <v>23542.36</v>
      </c>
      <c r="G387" s="2">
        <v>76797.1</v>
      </c>
      <c r="H387" s="5">
        <v>6850</v>
      </c>
      <c r="I387" s="2"/>
      <c r="J387" s="2"/>
      <c r="K387" s="2">
        <f>G387-F387-SUM(H387:J387)</f>
        <v>46404.740000000005</v>
      </c>
      <c r="L387" s="2">
        <f>K387*0.2</f>
        <v>9280.948000000002</v>
      </c>
      <c r="M387" s="2">
        <f>K387-L387</f>
        <v>37123.792</v>
      </c>
      <c r="N387" s="4">
        <f>M387+SUM(H387:J387)</f>
        <v>43973.792</v>
      </c>
      <c r="O387" s="2" t="s">
        <v>117</v>
      </c>
      <c r="P387" s="6"/>
    </row>
    <row r="388" spans="1:16" s="48" customFormat="1" ht="15.75">
      <c r="A388" s="45"/>
      <c r="B388" s="2" t="s">
        <v>77</v>
      </c>
      <c r="C388" s="3"/>
      <c r="D388" s="3"/>
      <c r="E388" s="2">
        <v>1220.24</v>
      </c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7"/>
    </row>
    <row r="389" spans="1:15" ht="15.75">
      <c r="A389" s="1" t="s">
        <v>96</v>
      </c>
      <c r="O389" s="2"/>
    </row>
    <row r="390" spans="1:16" s="48" customFormat="1" ht="15.75">
      <c r="A390" s="49"/>
      <c r="B390" s="50"/>
      <c r="C390" s="51"/>
      <c r="D390" s="51"/>
      <c r="E390" s="50"/>
      <c r="F390" s="50"/>
      <c r="G390" s="50"/>
      <c r="H390" s="50"/>
      <c r="I390" s="50"/>
      <c r="J390" s="50"/>
      <c r="K390" s="50"/>
      <c r="L390" s="50"/>
      <c r="M390" s="50"/>
      <c r="N390" s="53"/>
      <c r="O390" s="50"/>
      <c r="P390" s="47"/>
    </row>
    <row r="391" spans="1:16" s="46" customFormat="1" ht="15.75">
      <c r="A391" s="45" t="s">
        <v>106</v>
      </c>
      <c r="B391" s="2" t="s">
        <v>77</v>
      </c>
      <c r="C391" s="3"/>
      <c r="D391" s="3"/>
      <c r="E391" s="2">
        <v>101120</v>
      </c>
      <c r="F391" s="2">
        <f>SUM(E391:E394)</f>
        <v>101120</v>
      </c>
      <c r="G391" s="2">
        <v>116811</v>
      </c>
      <c r="H391" s="2"/>
      <c r="I391" s="2"/>
      <c r="J391" s="2"/>
      <c r="K391" s="2">
        <f>G391-F391-SUM(H391:J391)</f>
        <v>15691</v>
      </c>
      <c r="L391" s="2">
        <f>K391*0.2</f>
        <v>3138.2000000000003</v>
      </c>
      <c r="M391" s="2">
        <f>K391-L391</f>
        <v>12552.8</v>
      </c>
      <c r="N391" s="4">
        <f>M391+SUM(H391:J391)</f>
        <v>12552.8</v>
      </c>
      <c r="O391" s="2" t="s">
        <v>1</v>
      </c>
      <c r="P391" s="6"/>
    </row>
    <row r="392" spans="1:16" s="48" customFormat="1" ht="15.75">
      <c r="A392" s="45" t="s">
        <v>118</v>
      </c>
      <c r="B392" s="2"/>
      <c r="C392" s="3"/>
      <c r="D392" s="3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7"/>
    </row>
    <row r="393" spans="1:15" ht="15.75">
      <c r="A393" s="1" t="s">
        <v>90</v>
      </c>
      <c r="O393" s="2"/>
    </row>
    <row r="394" spans="1:16" s="48" customFormat="1" ht="15.75">
      <c r="A394" s="49"/>
      <c r="B394" s="50"/>
      <c r="C394" s="51"/>
      <c r="D394" s="51"/>
      <c r="E394" s="50"/>
      <c r="F394" s="50"/>
      <c r="G394" s="50"/>
      <c r="H394" s="50"/>
      <c r="I394" s="50"/>
      <c r="J394" s="50"/>
      <c r="K394" s="50"/>
      <c r="L394" s="50"/>
      <c r="M394" s="50"/>
      <c r="N394" s="53"/>
      <c r="O394" s="50"/>
      <c r="P394" s="47"/>
    </row>
    <row r="395" spans="1:16" s="46" customFormat="1" ht="15.75">
      <c r="A395" s="45" t="s">
        <v>119</v>
      </c>
      <c r="B395" s="2" t="s">
        <v>77</v>
      </c>
      <c r="C395" s="3"/>
      <c r="D395" s="3"/>
      <c r="E395" s="2">
        <v>144222.22</v>
      </c>
      <c r="F395" s="2">
        <f>SUM(E395:E398)</f>
        <v>144222.22</v>
      </c>
      <c r="G395" s="2">
        <v>111111</v>
      </c>
      <c r="H395" s="2"/>
      <c r="I395" s="2"/>
      <c r="J395" s="2"/>
      <c r="K395" s="2">
        <f>G395-F395-SUM(H395:J395)</f>
        <v>-33111.22</v>
      </c>
      <c r="L395" s="2">
        <f>K395*0.2</f>
        <v>-6622.244000000001</v>
      </c>
      <c r="M395" s="2">
        <f>K395-L395</f>
        <v>-26488.976000000002</v>
      </c>
      <c r="N395" s="4">
        <f>M395+SUM(H395:J395)</f>
        <v>-26488.976000000002</v>
      </c>
      <c r="O395" s="2" t="s">
        <v>1</v>
      </c>
      <c r="P395" s="6"/>
    </row>
    <row r="396" spans="1:16" s="48" customFormat="1" ht="15.75">
      <c r="A396" s="45" t="s">
        <v>120</v>
      </c>
      <c r="B396" s="2"/>
      <c r="C396" s="3"/>
      <c r="D396" s="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7"/>
    </row>
    <row r="397" spans="1:15" ht="15.75">
      <c r="A397" s="1" t="s">
        <v>90</v>
      </c>
      <c r="O397" s="2"/>
    </row>
    <row r="398" spans="1:16" s="48" customFormat="1" ht="15.75">
      <c r="A398" s="49"/>
      <c r="B398" s="50"/>
      <c r="C398" s="51"/>
      <c r="D398" s="51"/>
      <c r="E398" s="50"/>
      <c r="F398" s="50"/>
      <c r="G398" s="50"/>
      <c r="H398" s="50"/>
      <c r="I398" s="50"/>
      <c r="J398" s="50"/>
      <c r="K398" s="50"/>
      <c r="L398" s="50"/>
      <c r="M398" s="50"/>
      <c r="N398" s="53"/>
      <c r="O398" s="50"/>
      <c r="P398" s="47"/>
    </row>
    <row r="399" spans="1:16" s="46" customFormat="1" ht="15.75">
      <c r="A399" s="45" t="s">
        <v>14</v>
      </c>
      <c r="B399" s="2" t="s">
        <v>77</v>
      </c>
      <c r="C399" s="3"/>
      <c r="D399" s="3"/>
      <c r="E399" s="2">
        <v>122222</v>
      </c>
      <c r="F399" s="2">
        <f>SUM(E399:E402)</f>
        <v>122222</v>
      </c>
      <c r="G399" s="2">
        <v>111711</v>
      </c>
      <c r="H399" s="5">
        <v>7850</v>
      </c>
      <c r="I399" s="2"/>
      <c r="J399" s="2"/>
      <c r="K399" s="2">
        <f>G399-F399-SUM(H399:J399)</f>
        <v>-18361</v>
      </c>
      <c r="L399" s="2">
        <f>K399*0.2</f>
        <v>-3672.2000000000003</v>
      </c>
      <c r="M399" s="2">
        <f>K399-L399</f>
        <v>-14688.8</v>
      </c>
      <c r="N399" s="4">
        <f>M399+SUM(H399:J399)</f>
        <v>-6838.799999999999</v>
      </c>
      <c r="O399" s="2" t="s">
        <v>121</v>
      </c>
      <c r="P399" s="6"/>
    </row>
    <row r="400" spans="1:16" s="48" customFormat="1" ht="15.75">
      <c r="A400" s="45" t="s">
        <v>122</v>
      </c>
      <c r="B400" s="2"/>
      <c r="C400" s="3"/>
      <c r="D400" s="3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7"/>
    </row>
    <row r="401" spans="1:15" ht="15.75">
      <c r="A401" s="1" t="s">
        <v>90</v>
      </c>
      <c r="O401" s="2"/>
    </row>
    <row r="402" spans="1:16" s="48" customFormat="1" ht="15.75">
      <c r="A402" s="49"/>
      <c r="B402" s="50"/>
      <c r="C402" s="51"/>
      <c r="D402" s="51"/>
      <c r="E402" s="50"/>
      <c r="F402" s="50"/>
      <c r="G402" s="50"/>
      <c r="H402" s="50"/>
      <c r="I402" s="50"/>
      <c r="J402" s="50"/>
      <c r="K402" s="50"/>
      <c r="L402" s="50"/>
      <c r="M402" s="50"/>
      <c r="N402" s="53"/>
      <c r="O402" s="50"/>
      <c r="P402" s="47"/>
    </row>
    <row r="403" spans="1:16" s="46" customFormat="1" ht="15.75">
      <c r="A403" s="45" t="s">
        <v>14</v>
      </c>
      <c r="B403" s="2" t="s">
        <v>77</v>
      </c>
      <c r="C403" s="3"/>
      <c r="D403" s="3"/>
      <c r="E403" s="2">
        <v>24024.2</v>
      </c>
      <c r="F403" s="2">
        <f>SUM(E403:E406)</f>
        <v>36668.619999999995</v>
      </c>
      <c r="G403" s="2">
        <v>111811</v>
      </c>
      <c r="H403" s="5">
        <v>7350</v>
      </c>
      <c r="I403" s="2"/>
      <c r="J403" s="2"/>
      <c r="K403" s="2">
        <f>G403-F403-SUM(H403:J403)</f>
        <v>67792.38</v>
      </c>
      <c r="L403" s="2">
        <f>K403*0.2</f>
        <v>13558.476000000002</v>
      </c>
      <c r="M403" s="2">
        <f>K403-L403</f>
        <v>54233.904</v>
      </c>
      <c r="N403" s="4">
        <f>M403+SUM(H403:J403)</f>
        <v>61583.904</v>
      </c>
      <c r="O403" s="2" t="s">
        <v>117</v>
      </c>
      <c r="P403" s="6"/>
    </row>
    <row r="404" spans="1:16" s="48" customFormat="1" ht="15.75">
      <c r="A404" s="45" t="s">
        <v>123</v>
      </c>
      <c r="B404" s="2" t="s">
        <v>77</v>
      </c>
      <c r="C404" s="3"/>
      <c r="D404" s="3"/>
      <c r="E404" s="2">
        <v>12422</v>
      </c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7"/>
    </row>
    <row r="405" spans="1:15" ht="15.75">
      <c r="A405" s="1" t="s">
        <v>96</v>
      </c>
      <c r="B405" s="2" t="s">
        <v>48</v>
      </c>
      <c r="E405" s="2">
        <v>222.42</v>
      </c>
      <c r="O405" s="2"/>
    </row>
    <row r="406" spans="1:16" s="96" customFormat="1" ht="15.75">
      <c r="A406" s="91"/>
      <c r="B406" s="92"/>
      <c r="C406" s="93"/>
      <c r="D406" s="93"/>
      <c r="E406" s="92"/>
      <c r="F406" s="92"/>
      <c r="G406" s="92"/>
      <c r="H406" s="92"/>
      <c r="I406" s="92"/>
      <c r="J406" s="92"/>
      <c r="K406" s="92"/>
      <c r="L406" s="92"/>
      <c r="M406" s="92"/>
      <c r="N406" s="94"/>
      <c r="O406" s="92"/>
      <c r="P406" s="95"/>
    </row>
    <row r="407" spans="1:16" s="46" customFormat="1" ht="15.75">
      <c r="A407" s="45" t="s">
        <v>14</v>
      </c>
      <c r="B407" s="2" t="s">
        <v>48</v>
      </c>
      <c r="C407" s="3"/>
      <c r="D407" s="3"/>
      <c r="E407" s="2">
        <v>142323.42</v>
      </c>
      <c r="F407" s="2">
        <f>SUM(E407:E410)</f>
        <v>153323.42</v>
      </c>
      <c r="G407" s="2">
        <v>171811</v>
      </c>
      <c r="H407" s="2"/>
      <c r="I407" s="2"/>
      <c r="J407" s="2"/>
      <c r="K407" s="2">
        <f>G407-F407-SUM(H407:J407)</f>
        <v>18487.579999999987</v>
      </c>
      <c r="L407" s="2">
        <f>K407*0.2</f>
        <v>3697.515999999998</v>
      </c>
      <c r="M407" s="2">
        <f>K407-L407</f>
        <v>14790.06399999999</v>
      </c>
      <c r="N407" s="4">
        <f>M407+SUM(H407:J407)</f>
        <v>14790.06399999999</v>
      </c>
      <c r="O407" s="2"/>
      <c r="P407" s="6"/>
    </row>
    <row r="408" spans="1:16" s="48" customFormat="1" ht="15.75">
      <c r="A408" s="45" t="s">
        <v>122</v>
      </c>
      <c r="B408" s="2" t="s">
        <v>124</v>
      </c>
      <c r="C408" s="3"/>
      <c r="D408" s="3"/>
      <c r="E408" s="5">
        <v>11000</v>
      </c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7"/>
    </row>
    <row r="409" spans="1:15" ht="15.75">
      <c r="A409" s="1" t="s">
        <v>90</v>
      </c>
      <c r="O409" s="2"/>
    </row>
    <row r="410" spans="1:16" s="48" customFormat="1" ht="15.75">
      <c r="A410" s="49"/>
      <c r="B410" s="50"/>
      <c r="C410" s="51"/>
      <c r="D410" s="51"/>
      <c r="E410" s="50"/>
      <c r="F410" s="50"/>
      <c r="G410" s="50"/>
      <c r="H410" s="50"/>
      <c r="I410" s="50"/>
      <c r="J410" s="50"/>
      <c r="K410" s="50"/>
      <c r="L410" s="50"/>
      <c r="M410" s="50"/>
      <c r="N410" s="53"/>
      <c r="O410" s="50"/>
      <c r="P410" s="47"/>
    </row>
    <row r="411" spans="1:16" s="46" customFormat="1" ht="15.75">
      <c r="A411" s="45" t="s">
        <v>76</v>
      </c>
      <c r="B411" s="2" t="s">
        <v>24</v>
      </c>
      <c r="C411" s="3"/>
      <c r="D411" s="3"/>
      <c r="E411" s="2">
        <v>122222.2</v>
      </c>
      <c r="F411" s="2">
        <f>SUM(E411:E414)</f>
        <v>122222.2</v>
      </c>
      <c r="G411" s="2">
        <v>167911</v>
      </c>
      <c r="H411" s="2"/>
      <c r="I411" s="2"/>
      <c r="J411" s="2"/>
      <c r="K411" s="2">
        <f>G411-F411-SUM(H411:J411)</f>
        <v>45688.8</v>
      </c>
      <c r="L411" s="2">
        <f>K411*0.2</f>
        <v>9137.76</v>
      </c>
      <c r="M411" s="2">
        <f>K411-L411</f>
        <v>36551.04</v>
      </c>
      <c r="N411" s="4">
        <f>M411+SUM(H411:J411)</f>
        <v>36551.04</v>
      </c>
      <c r="O411" s="2" t="s">
        <v>125</v>
      </c>
      <c r="P411" s="6"/>
    </row>
    <row r="412" spans="1:16" s="48" customFormat="1" ht="15.75">
      <c r="A412" s="45" t="s">
        <v>118</v>
      </c>
      <c r="B412" s="2"/>
      <c r="C412" s="3"/>
      <c r="D412" s="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7"/>
    </row>
    <row r="413" spans="1:15" ht="15.75">
      <c r="A413" s="1" t="s">
        <v>85</v>
      </c>
      <c r="O413" s="2"/>
    </row>
    <row r="414" spans="1:16" s="48" customFormat="1" ht="15.75">
      <c r="A414" s="49"/>
      <c r="B414" s="50"/>
      <c r="C414" s="51"/>
      <c r="D414" s="51"/>
      <c r="E414" s="50"/>
      <c r="F414" s="50"/>
      <c r="G414" s="50"/>
      <c r="H414" s="50"/>
      <c r="I414" s="50"/>
      <c r="J414" s="50"/>
      <c r="K414" s="50"/>
      <c r="L414" s="50"/>
      <c r="M414" s="50"/>
      <c r="N414" s="53"/>
      <c r="O414" s="50"/>
      <c r="P414" s="47"/>
    </row>
    <row r="415" spans="1:16" s="46" customFormat="1" ht="15.75">
      <c r="A415" s="45" t="s">
        <v>76</v>
      </c>
      <c r="B415" s="2" t="s">
        <v>77</v>
      </c>
      <c r="C415" s="3"/>
      <c r="D415" s="3"/>
      <c r="E415" s="2">
        <v>11222</v>
      </c>
      <c r="F415" s="2">
        <f>SUM(E415:E418)</f>
        <v>11222</v>
      </c>
      <c r="G415" s="2">
        <v>11911</v>
      </c>
      <c r="H415" s="2"/>
      <c r="I415" s="2"/>
      <c r="J415" s="2"/>
      <c r="K415" s="2">
        <f>G415-F415-SUM(H415:J415)</f>
        <v>689</v>
      </c>
      <c r="L415" s="2">
        <f>K415*0.2</f>
        <v>137.8</v>
      </c>
      <c r="M415" s="2">
        <f>K415-L415</f>
        <v>551.2</v>
      </c>
      <c r="N415" s="4">
        <f>M415+SUM(H415:J415)</f>
        <v>551.2</v>
      </c>
      <c r="O415" s="2"/>
      <c r="P415" s="6"/>
    </row>
    <row r="416" spans="1:16" s="48" customFormat="1" ht="15.75">
      <c r="A416" s="45" t="s">
        <v>69</v>
      </c>
      <c r="B416" s="2"/>
      <c r="C416" s="3"/>
      <c r="D416" s="3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7"/>
    </row>
    <row r="417" spans="1:15" ht="15.75">
      <c r="A417" s="1" t="s">
        <v>31</v>
      </c>
      <c r="O417" s="2"/>
    </row>
    <row r="418" spans="1:16" s="48" customFormat="1" ht="15.75">
      <c r="A418" s="49"/>
      <c r="B418" s="50"/>
      <c r="C418" s="51"/>
      <c r="D418" s="51"/>
      <c r="E418" s="50"/>
      <c r="F418" s="50"/>
      <c r="G418" s="50"/>
      <c r="H418" s="50"/>
      <c r="I418" s="50"/>
      <c r="J418" s="50"/>
      <c r="K418" s="50"/>
      <c r="L418" s="50"/>
      <c r="M418" s="50"/>
      <c r="N418" s="53"/>
      <c r="O418" s="50"/>
      <c r="P418" s="47"/>
    </row>
    <row r="419" spans="1:16" s="46" customFormat="1" ht="15.75">
      <c r="A419" s="45" t="s">
        <v>14</v>
      </c>
      <c r="B419" s="2" t="s">
        <v>77</v>
      </c>
      <c r="C419" s="3"/>
      <c r="D419" s="3"/>
      <c r="E419" s="2">
        <v>122212.02</v>
      </c>
      <c r="F419" s="2">
        <f>SUM(E419:E422)</f>
        <v>122212.02</v>
      </c>
      <c r="G419" s="2">
        <v>111711</v>
      </c>
      <c r="H419" s="2">
        <v>6800</v>
      </c>
      <c r="I419" s="2"/>
      <c r="J419" s="2"/>
      <c r="K419" s="2">
        <f>G419-F419-SUM(H419:J419)</f>
        <v>-17301.020000000004</v>
      </c>
      <c r="L419" s="2">
        <f>K419*0.2</f>
        <v>-3460.204000000001</v>
      </c>
      <c r="M419" s="2">
        <f>K419-L419</f>
        <v>-13840.816000000003</v>
      </c>
      <c r="N419" s="4">
        <f>M419+SUM(H419:J419)</f>
        <v>-7040.8160000000025</v>
      </c>
      <c r="O419" s="2"/>
      <c r="P419" s="6"/>
    </row>
    <row r="420" spans="1:16" s="48" customFormat="1" ht="15.75">
      <c r="A420" s="45"/>
      <c r="B420" s="2"/>
      <c r="C420" s="3"/>
      <c r="D420" s="3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7"/>
    </row>
    <row r="421" spans="1:15" ht="15.75">
      <c r="A421" s="1" t="s">
        <v>88</v>
      </c>
      <c r="O421" s="2"/>
    </row>
    <row r="422" spans="1:16" s="48" customFormat="1" ht="15.75">
      <c r="A422" s="49"/>
      <c r="B422" s="50"/>
      <c r="C422" s="51"/>
      <c r="D422" s="51"/>
      <c r="E422" s="50"/>
      <c r="F422" s="50"/>
      <c r="G422" s="50"/>
      <c r="H422" s="50"/>
      <c r="I422" s="50"/>
      <c r="J422" s="50"/>
      <c r="K422" s="50"/>
      <c r="L422" s="50"/>
      <c r="M422" s="50"/>
      <c r="N422" s="53"/>
      <c r="O422" s="50"/>
      <c r="P422" s="47"/>
    </row>
    <row r="423" spans="1:16" s="46" customFormat="1" ht="15.75">
      <c r="A423" s="45" t="s">
        <v>126</v>
      </c>
      <c r="B423" s="2" t="s">
        <v>14</v>
      </c>
      <c r="C423" s="3"/>
      <c r="D423" s="3"/>
      <c r="E423" s="2">
        <v>21202.22</v>
      </c>
      <c r="F423" s="2">
        <f>SUM(E423:E426)</f>
        <v>21424.22</v>
      </c>
      <c r="G423" s="2">
        <v>97111</v>
      </c>
      <c r="H423" s="2"/>
      <c r="I423" s="2"/>
      <c r="J423" s="2"/>
      <c r="K423" s="2">
        <f>G423-F423-SUM(H423:J423)</f>
        <v>75686.78</v>
      </c>
      <c r="L423" s="2">
        <f>K423*0.2</f>
        <v>15137.356</v>
      </c>
      <c r="M423" s="2">
        <f>K423-L423</f>
        <v>60549.424</v>
      </c>
      <c r="N423" s="4">
        <f>M423+SUM(H423:J423)</f>
        <v>60549.424</v>
      </c>
      <c r="O423" s="2"/>
      <c r="P423" s="6"/>
    </row>
    <row r="424" spans="1:16" s="48" customFormat="1" ht="15.75">
      <c r="A424" s="45"/>
      <c r="B424" s="2"/>
      <c r="C424" s="3"/>
      <c r="D424" s="3"/>
      <c r="E424" s="2">
        <v>222</v>
      </c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7"/>
    </row>
    <row r="425" spans="1:15" ht="15.75">
      <c r="A425" s="1" t="s">
        <v>90</v>
      </c>
      <c r="O425" s="2"/>
    </row>
    <row r="426" spans="1:16" s="48" customFormat="1" ht="15.75">
      <c r="A426" s="49"/>
      <c r="B426" s="50"/>
      <c r="C426" s="51"/>
      <c r="D426" s="51"/>
      <c r="E426" s="50"/>
      <c r="F426" s="50"/>
      <c r="G426" s="50"/>
      <c r="H426" s="50"/>
      <c r="I426" s="50"/>
      <c r="J426" s="50"/>
      <c r="K426" s="50"/>
      <c r="L426" s="50"/>
      <c r="M426" s="50"/>
      <c r="N426" s="53"/>
      <c r="O426" s="50"/>
      <c r="P426" s="47"/>
    </row>
    <row r="427" spans="1:16" s="46" customFormat="1" ht="15.75">
      <c r="A427" s="45" t="s">
        <v>14</v>
      </c>
      <c r="B427" s="2" t="s">
        <v>77</v>
      </c>
      <c r="C427" s="3"/>
      <c r="D427" s="3"/>
      <c r="E427" s="2">
        <v>22232.22</v>
      </c>
      <c r="F427" s="2">
        <f>SUM(E427:E430)</f>
        <v>23654.440000000002</v>
      </c>
      <c r="G427" s="2">
        <v>81817</v>
      </c>
      <c r="H427" s="5">
        <v>6800</v>
      </c>
      <c r="I427" s="2"/>
      <c r="J427" s="2"/>
      <c r="K427" s="2">
        <f>G427-F427-SUM(H427:J427)</f>
        <v>51362.56</v>
      </c>
      <c r="L427" s="2">
        <f>K427*0.2</f>
        <v>10272.512</v>
      </c>
      <c r="M427" s="2">
        <f>K427-L427</f>
        <v>41090.047999999995</v>
      </c>
      <c r="N427" s="4">
        <f>M427+SUM(H427:J427)</f>
        <v>47890.047999999995</v>
      </c>
      <c r="O427" s="2" t="s">
        <v>117</v>
      </c>
      <c r="P427" s="6"/>
    </row>
    <row r="428" spans="1:16" s="48" customFormat="1" ht="15.75">
      <c r="A428" s="45"/>
      <c r="B428" s="2"/>
      <c r="C428" s="3"/>
      <c r="D428" s="3"/>
      <c r="E428" s="2">
        <v>1422.22</v>
      </c>
      <c r="F428" s="2"/>
      <c r="G428" s="2"/>
      <c r="H428" s="5"/>
      <c r="I428" s="2"/>
      <c r="J428" s="2"/>
      <c r="K428" s="2"/>
      <c r="L428" s="2"/>
      <c r="M428" s="2"/>
      <c r="N428" s="2"/>
      <c r="O428" s="2"/>
      <c r="P428" s="47"/>
    </row>
    <row r="429" spans="1:15" ht="15.75">
      <c r="A429" s="1" t="s">
        <v>90</v>
      </c>
      <c r="H429" s="5"/>
      <c r="O429" s="2"/>
    </row>
    <row r="430" spans="1:16" s="48" customFormat="1" ht="15.75">
      <c r="A430" s="49"/>
      <c r="B430" s="50"/>
      <c r="C430" s="51"/>
      <c r="D430" s="51"/>
      <c r="E430" s="50"/>
      <c r="F430" s="50"/>
      <c r="G430" s="50"/>
      <c r="H430" s="52"/>
      <c r="I430" s="50"/>
      <c r="J430" s="50"/>
      <c r="K430" s="50"/>
      <c r="L430" s="50"/>
      <c r="M430" s="50"/>
      <c r="N430" s="53"/>
      <c r="O430" s="50"/>
      <c r="P430" s="47"/>
    </row>
    <row r="431" spans="1:16" s="46" customFormat="1" ht="15.75">
      <c r="A431" s="45" t="s">
        <v>14</v>
      </c>
      <c r="B431" s="2" t="s">
        <v>1</v>
      </c>
      <c r="C431" s="3"/>
      <c r="D431" s="3"/>
      <c r="E431" s="2">
        <v>222020</v>
      </c>
      <c r="F431" s="2">
        <f>SUM(E431:E434)</f>
        <v>222020</v>
      </c>
      <c r="G431" s="2">
        <v>117111</v>
      </c>
      <c r="H431" s="5">
        <v>15700</v>
      </c>
      <c r="I431" s="2"/>
      <c r="J431" s="2"/>
      <c r="K431" s="2">
        <f>G431-F431-SUM(H431:J431)</f>
        <v>-120609</v>
      </c>
      <c r="L431" s="2">
        <f>K431*0.2</f>
        <v>-24121.800000000003</v>
      </c>
      <c r="M431" s="2">
        <f>K431-L431</f>
        <v>-96487.2</v>
      </c>
      <c r="N431" s="4">
        <f>M431+SUM(H431:J431)</f>
        <v>-80787.2</v>
      </c>
      <c r="O431" s="2" t="s">
        <v>127</v>
      </c>
      <c r="P431" s="6"/>
    </row>
    <row r="432" spans="1:16" s="48" customFormat="1" ht="15.75">
      <c r="A432" s="45"/>
      <c r="B432" s="2"/>
      <c r="C432" s="3"/>
      <c r="D432" s="3"/>
      <c r="E432" s="2"/>
      <c r="F432" s="2"/>
      <c r="G432" s="2"/>
      <c r="H432" s="5"/>
      <c r="I432" s="2"/>
      <c r="J432" s="2"/>
      <c r="K432" s="2"/>
      <c r="L432" s="2"/>
      <c r="M432" s="2"/>
      <c r="N432" s="2"/>
      <c r="O432" s="2"/>
      <c r="P432" s="47"/>
    </row>
    <row r="433" spans="1:15" ht="15.75">
      <c r="A433" s="1" t="s">
        <v>90</v>
      </c>
      <c r="H433" s="5"/>
      <c r="O433" s="2"/>
    </row>
    <row r="434" spans="1:16" s="48" customFormat="1" ht="15.75">
      <c r="A434" s="49"/>
      <c r="B434" s="50"/>
      <c r="C434" s="51"/>
      <c r="D434" s="51"/>
      <c r="E434" s="50"/>
      <c r="F434" s="50"/>
      <c r="G434" s="50"/>
      <c r="H434" s="52"/>
      <c r="I434" s="50"/>
      <c r="J434" s="50"/>
      <c r="K434" s="50"/>
      <c r="L434" s="50"/>
      <c r="M434" s="50"/>
      <c r="N434" s="53"/>
      <c r="O434" s="50"/>
      <c r="P434" s="47"/>
    </row>
    <row r="435" spans="1:16" s="46" customFormat="1" ht="15.75">
      <c r="A435" s="45" t="s">
        <v>14</v>
      </c>
      <c r="B435" s="2" t="s">
        <v>77</v>
      </c>
      <c r="C435" s="3"/>
      <c r="D435" s="3"/>
      <c r="E435" s="2">
        <v>122222</v>
      </c>
      <c r="F435" s="2">
        <f>SUM(E435:E438)</f>
        <v>122222</v>
      </c>
      <c r="G435" s="2">
        <v>111711</v>
      </c>
      <c r="H435" s="5">
        <v>6800</v>
      </c>
      <c r="I435" s="2"/>
      <c r="J435" s="2"/>
      <c r="K435" s="2">
        <f>G435-F435-SUM(H435:J435)</f>
        <v>-17311</v>
      </c>
      <c r="L435" s="2">
        <f>K435*0.2</f>
        <v>-3462.2000000000003</v>
      </c>
      <c r="M435" s="2">
        <f>K435-L435</f>
        <v>-13848.8</v>
      </c>
      <c r="N435" s="4">
        <f>M435+SUM(H435:J435)</f>
        <v>-7048.799999999999</v>
      </c>
      <c r="O435" s="2" t="s">
        <v>117</v>
      </c>
      <c r="P435" s="6"/>
    </row>
    <row r="436" spans="1:16" s="48" customFormat="1" ht="15.75">
      <c r="A436" s="45"/>
      <c r="B436" s="2"/>
      <c r="C436" s="3"/>
      <c r="D436" s="3"/>
      <c r="E436" s="2"/>
      <c r="F436" s="2"/>
      <c r="G436" s="2"/>
      <c r="H436" s="5"/>
      <c r="I436" s="2"/>
      <c r="J436" s="2"/>
      <c r="K436" s="2"/>
      <c r="L436" s="2"/>
      <c r="M436" s="2"/>
      <c r="N436" s="2"/>
      <c r="O436" s="2"/>
      <c r="P436" s="47"/>
    </row>
    <row r="437" spans="1:15" ht="15.75">
      <c r="A437" s="1" t="s">
        <v>90</v>
      </c>
      <c r="O437" s="2"/>
    </row>
    <row r="438" spans="1:16" s="48" customFormat="1" ht="15.75">
      <c r="A438" s="49"/>
      <c r="B438" s="50"/>
      <c r="C438" s="51"/>
      <c r="D438" s="51"/>
      <c r="E438" s="50"/>
      <c r="F438" s="50"/>
      <c r="G438" s="50"/>
      <c r="H438" s="50"/>
      <c r="I438" s="50"/>
      <c r="J438" s="50"/>
      <c r="K438" s="50"/>
      <c r="L438" s="50"/>
      <c r="M438" s="50"/>
      <c r="N438" s="53"/>
      <c r="O438" s="50"/>
      <c r="P438" s="47"/>
    </row>
    <row r="439" spans="1:16" s="46" customFormat="1" ht="15.75">
      <c r="A439" s="45" t="s">
        <v>14</v>
      </c>
      <c r="B439" s="2" t="s">
        <v>77</v>
      </c>
      <c r="C439" s="3"/>
      <c r="D439" s="3"/>
      <c r="E439" s="2">
        <v>122234</v>
      </c>
      <c r="F439" s="2">
        <f>SUM(E439:E442)</f>
        <v>122434</v>
      </c>
      <c r="G439" s="2">
        <v>176111</v>
      </c>
      <c r="H439" s="2">
        <v>7850</v>
      </c>
      <c r="I439" s="2"/>
      <c r="J439" s="2"/>
      <c r="K439" s="2">
        <f>G439-F439-SUM(H439:J439)</f>
        <v>45827</v>
      </c>
      <c r="L439" s="2">
        <f>K439*0.2</f>
        <v>9165.4</v>
      </c>
      <c r="M439" s="2">
        <f>K439-L439</f>
        <v>36661.6</v>
      </c>
      <c r="N439" s="4">
        <f>M439+SUM(H439:J439)</f>
        <v>44511.6</v>
      </c>
      <c r="O439" s="2"/>
      <c r="P439" s="6"/>
    </row>
    <row r="440" spans="1:16" s="48" customFormat="1" ht="15.75">
      <c r="A440" s="45"/>
      <c r="B440" s="2" t="s">
        <v>77</v>
      </c>
      <c r="C440" s="3"/>
      <c r="D440" s="3"/>
      <c r="E440" s="55">
        <v>200</v>
      </c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7"/>
    </row>
    <row r="441" spans="1:15" ht="15.75">
      <c r="A441" s="1" t="s">
        <v>90</v>
      </c>
      <c r="O441" s="2"/>
    </row>
    <row r="442" spans="1:16" s="48" customFormat="1" ht="15.75">
      <c r="A442" s="49"/>
      <c r="B442" s="50"/>
      <c r="C442" s="51"/>
      <c r="D442" s="51"/>
      <c r="E442" s="50"/>
      <c r="F442" s="50"/>
      <c r="G442" s="50"/>
      <c r="H442" s="50"/>
      <c r="I442" s="50"/>
      <c r="J442" s="50"/>
      <c r="K442" s="50"/>
      <c r="L442" s="50"/>
      <c r="M442" s="50"/>
      <c r="N442" s="53"/>
      <c r="O442" s="50"/>
      <c r="P442" s="47"/>
    </row>
    <row r="443" spans="1:16" s="46" customFormat="1" ht="15.75">
      <c r="A443" s="45" t="s">
        <v>14</v>
      </c>
      <c r="B443" s="2" t="s">
        <v>77</v>
      </c>
      <c r="C443" s="3"/>
      <c r="D443" s="3"/>
      <c r="E443" s="2">
        <v>22224.1</v>
      </c>
      <c r="F443" s="2">
        <f>SUM(E443:E446)</f>
        <v>23646.3</v>
      </c>
      <c r="G443" s="2">
        <v>11111</v>
      </c>
      <c r="H443" s="5">
        <v>4200</v>
      </c>
      <c r="I443" s="2"/>
      <c r="J443" s="2"/>
      <c r="K443" s="2">
        <f>G443-F443-SUM(H443:J443)</f>
        <v>-16735.3</v>
      </c>
      <c r="L443" s="2">
        <f>K443*0.2</f>
        <v>-3347.06</v>
      </c>
      <c r="M443" s="2">
        <f>K443-L443</f>
        <v>-13388.24</v>
      </c>
      <c r="N443" s="4">
        <f>M443+SUM(H443:J443)</f>
        <v>-9188.24</v>
      </c>
      <c r="O443" s="2" t="s">
        <v>128</v>
      </c>
      <c r="P443" s="6"/>
    </row>
    <row r="444" spans="1:16" s="48" customFormat="1" ht="15.75">
      <c r="A444" s="45"/>
      <c r="B444" s="2"/>
      <c r="C444" s="3"/>
      <c r="D444" s="3"/>
      <c r="E444" s="2">
        <v>1422.2</v>
      </c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7"/>
    </row>
    <row r="445" spans="1:15" ht="15.75">
      <c r="A445" s="1" t="s">
        <v>129</v>
      </c>
      <c r="O445" s="2"/>
    </row>
    <row r="446" spans="1:16" s="48" customFormat="1" ht="15.75">
      <c r="A446" s="49"/>
      <c r="B446" s="50"/>
      <c r="C446" s="51"/>
      <c r="D446" s="51"/>
      <c r="E446" s="50"/>
      <c r="F446" s="50"/>
      <c r="G446" s="50"/>
      <c r="H446" s="50"/>
      <c r="I446" s="50"/>
      <c r="J446" s="50"/>
      <c r="K446" s="50"/>
      <c r="L446" s="50"/>
      <c r="M446" s="50"/>
      <c r="N446" s="53"/>
      <c r="O446" s="50"/>
      <c r="P446" s="47"/>
    </row>
    <row r="447" spans="1:16" s="46" customFormat="1" ht="15.75">
      <c r="A447" s="45" t="s">
        <v>14</v>
      </c>
      <c r="B447" s="2" t="s">
        <v>17</v>
      </c>
      <c r="C447" s="3"/>
      <c r="D447" s="3"/>
      <c r="E447" s="2">
        <v>420000</v>
      </c>
      <c r="F447" s="2">
        <f>SUM(E447:E450)</f>
        <v>420000</v>
      </c>
      <c r="G447" s="2">
        <v>119111</v>
      </c>
      <c r="H447" s="5">
        <v>15700</v>
      </c>
      <c r="I447" s="2"/>
      <c r="J447" s="2"/>
      <c r="K447" s="2">
        <f>G447-F447-SUM(H447:J447)</f>
        <v>-316589</v>
      </c>
      <c r="L447" s="2">
        <f>K447*0.2</f>
        <v>-63317.8</v>
      </c>
      <c r="M447" s="2">
        <f>K447-L447</f>
        <v>-253271.2</v>
      </c>
      <c r="N447" s="4">
        <f>M447+SUM(H447:J447)</f>
        <v>-237571.2</v>
      </c>
      <c r="O447" s="2"/>
      <c r="P447" s="6"/>
    </row>
    <row r="448" spans="1:16" s="48" customFormat="1" ht="15.75">
      <c r="A448" s="45"/>
      <c r="B448" s="2"/>
      <c r="C448" s="3"/>
      <c r="D448" s="3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7"/>
    </row>
    <row r="449" spans="1:15" ht="15.75">
      <c r="A449" s="1" t="s">
        <v>85</v>
      </c>
      <c r="O449" s="2"/>
    </row>
    <row r="450" spans="1:16" s="48" customFormat="1" ht="15.75">
      <c r="A450" s="49"/>
      <c r="B450" s="50"/>
      <c r="C450" s="51"/>
      <c r="D450" s="51"/>
      <c r="E450" s="50"/>
      <c r="F450" s="50"/>
      <c r="G450" s="50"/>
      <c r="H450" s="50"/>
      <c r="I450" s="50"/>
      <c r="J450" s="50"/>
      <c r="K450" s="50"/>
      <c r="L450" s="50"/>
      <c r="M450" s="50"/>
      <c r="N450" s="53"/>
      <c r="O450" s="50"/>
      <c r="P450" s="47"/>
    </row>
    <row r="451" spans="1:16" s="46" customFormat="1" ht="15.75">
      <c r="A451" s="45" t="s">
        <v>14</v>
      </c>
      <c r="B451" s="2" t="s">
        <v>77</v>
      </c>
      <c r="C451" s="3"/>
      <c r="D451" s="3"/>
      <c r="E451" s="2">
        <v>142402.2</v>
      </c>
      <c r="F451" s="2">
        <f>SUM(E451:E454)</f>
        <v>142402.2</v>
      </c>
      <c r="G451" s="2">
        <v>166118</v>
      </c>
      <c r="H451" s="2">
        <v>8350</v>
      </c>
      <c r="I451" s="2"/>
      <c r="J451" s="2"/>
      <c r="K451" s="2">
        <f>G451-F451-SUM(H451:J451)</f>
        <v>15365.799999999988</v>
      </c>
      <c r="L451" s="2">
        <f>K451*0.2</f>
        <v>3073.159999999998</v>
      </c>
      <c r="M451" s="2">
        <f>K451-L451</f>
        <v>12292.63999999999</v>
      </c>
      <c r="N451" s="4">
        <f>M451+SUM(H451:J451)</f>
        <v>20642.639999999992</v>
      </c>
      <c r="O451" s="2" t="s">
        <v>121</v>
      </c>
      <c r="P451" s="6"/>
    </row>
    <row r="452" spans="1:16" s="48" customFormat="1" ht="15.75">
      <c r="A452" s="45"/>
      <c r="B452" s="2"/>
      <c r="C452" s="3"/>
      <c r="D452" s="3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7"/>
    </row>
    <row r="453" spans="1:15" ht="15.75">
      <c r="A453" s="1" t="s">
        <v>85</v>
      </c>
      <c r="O453" s="2"/>
    </row>
    <row r="454" spans="1:16" s="48" customFormat="1" ht="15.75">
      <c r="A454" s="49"/>
      <c r="B454" s="50"/>
      <c r="C454" s="51"/>
      <c r="D454" s="51"/>
      <c r="E454" s="50"/>
      <c r="F454" s="50"/>
      <c r="G454" s="50"/>
      <c r="H454" s="50"/>
      <c r="I454" s="50"/>
      <c r="J454" s="50"/>
      <c r="K454" s="50"/>
      <c r="L454" s="50"/>
      <c r="M454" s="50"/>
      <c r="N454" s="53"/>
      <c r="O454" s="50"/>
      <c r="P454" s="47"/>
    </row>
    <row r="455" spans="1:16" s="46" customFormat="1" ht="15.75">
      <c r="A455" s="45" t="s">
        <v>14</v>
      </c>
      <c r="B455" s="2" t="s">
        <v>17</v>
      </c>
      <c r="C455" s="3"/>
      <c r="D455" s="3"/>
      <c r="E455" s="2">
        <v>420000</v>
      </c>
      <c r="F455" s="2">
        <f>SUM(E455:E458)</f>
        <v>420000</v>
      </c>
      <c r="G455" s="2">
        <v>119111</v>
      </c>
      <c r="H455" s="2">
        <v>15700</v>
      </c>
      <c r="I455" s="2"/>
      <c r="J455" s="2"/>
      <c r="K455" s="2">
        <f>G455-F455-SUM(H455:J455)</f>
        <v>-316589</v>
      </c>
      <c r="L455" s="2">
        <f>K455*0.2</f>
        <v>-63317.8</v>
      </c>
      <c r="M455" s="2">
        <f>K455-L455</f>
        <v>-253271.2</v>
      </c>
      <c r="N455" s="4">
        <f>M455+SUM(H455:J455)</f>
        <v>-237571.2</v>
      </c>
      <c r="O455" s="2"/>
      <c r="P455" s="6"/>
    </row>
    <row r="456" spans="1:16" s="48" customFormat="1" ht="15.75">
      <c r="A456" s="45"/>
      <c r="B456" s="2"/>
      <c r="C456" s="3"/>
      <c r="D456" s="3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7"/>
    </row>
    <row r="457" spans="1:15" ht="15.75">
      <c r="A457" s="1" t="s">
        <v>85</v>
      </c>
      <c r="O457" s="2"/>
    </row>
    <row r="458" spans="1:16" s="48" customFormat="1" ht="15.75">
      <c r="A458" s="49"/>
      <c r="B458" s="50"/>
      <c r="C458" s="51"/>
      <c r="D458" s="51"/>
      <c r="E458" s="50"/>
      <c r="F458" s="50"/>
      <c r="G458" s="50"/>
      <c r="H458" s="50"/>
      <c r="I458" s="50"/>
      <c r="J458" s="50"/>
      <c r="K458" s="50"/>
      <c r="L458" s="50"/>
      <c r="M458" s="50"/>
      <c r="N458" s="53"/>
      <c r="O458" s="50"/>
      <c r="P458" s="47"/>
    </row>
    <row r="459" spans="1:16" s="46" customFormat="1" ht="15.75">
      <c r="A459" s="45" t="s">
        <v>14</v>
      </c>
      <c r="B459" s="2" t="s">
        <v>77</v>
      </c>
      <c r="C459" s="3"/>
      <c r="D459" s="3"/>
      <c r="E459" s="2">
        <v>312221.42</v>
      </c>
      <c r="F459" s="2">
        <f>SUM(E459:E462)</f>
        <v>323421.42</v>
      </c>
      <c r="G459" s="2">
        <v>117111.1</v>
      </c>
      <c r="H459" s="2"/>
      <c r="I459" s="2"/>
      <c r="J459" s="2"/>
      <c r="K459" s="2">
        <f>G459-F459-SUM(H459:J459)</f>
        <v>-206310.31999999998</v>
      </c>
      <c r="L459" s="2">
        <f>K459*0.2</f>
        <v>-41262.064</v>
      </c>
      <c r="M459" s="2">
        <f>K459-L459</f>
        <v>-165048.256</v>
      </c>
      <c r="N459" s="4">
        <f>M459+SUM(H459:J459)</f>
        <v>-165048.256</v>
      </c>
      <c r="O459" s="2"/>
      <c r="P459" s="6"/>
    </row>
    <row r="460" spans="1:16" s="48" customFormat="1" ht="15.75">
      <c r="A460" s="45" t="s">
        <v>90</v>
      </c>
      <c r="B460" s="2" t="s">
        <v>93</v>
      </c>
      <c r="C460" s="3"/>
      <c r="D460" s="3"/>
      <c r="E460" s="5">
        <v>11200</v>
      </c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7"/>
    </row>
    <row r="461" ht="15.75">
      <c r="O461" s="2"/>
    </row>
    <row r="462" spans="1:16" s="48" customFormat="1" ht="15.75">
      <c r="A462" s="49"/>
      <c r="B462" s="50"/>
      <c r="C462" s="51"/>
      <c r="D462" s="51"/>
      <c r="E462" s="50"/>
      <c r="F462" s="50"/>
      <c r="G462" s="50"/>
      <c r="H462" s="50"/>
      <c r="I462" s="50"/>
      <c r="J462" s="50"/>
      <c r="K462" s="50"/>
      <c r="L462" s="50"/>
      <c r="M462" s="50"/>
      <c r="N462" s="53"/>
      <c r="O462" s="50"/>
      <c r="P462" s="47"/>
    </row>
    <row r="463" spans="1:16" s="46" customFormat="1" ht="15.75">
      <c r="A463" s="45" t="s">
        <v>14</v>
      </c>
      <c r="B463" s="2" t="s">
        <v>130</v>
      </c>
      <c r="C463" s="3"/>
      <c r="D463" s="3"/>
      <c r="E463" s="2">
        <v>122222</v>
      </c>
      <c r="F463" s="2">
        <f>SUM(E463:E466)</f>
        <v>124344.2</v>
      </c>
      <c r="G463" s="2">
        <v>111711</v>
      </c>
      <c r="H463" s="5">
        <v>9950</v>
      </c>
      <c r="I463" s="2"/>
      <c r="J463" s="2"/>
      <c r="K463" s="2">
        <f>G463-F463-SUM(H463:J463)</f>
        <v>-22583.199999999997</v>
      </c>
      <c r="L463" s="2">
        <f>K463*0.2</f>
        <v>-4516.639999999999</v>
      </c>
      <c r="M463" s="2">
        <f>K463-L463</f>
        <v>-18066.559999999998</v>
      </c>
      <c r="N463" s="4">
        <f>M463+SUM(H463:J463)</f>
        <v>-8116.559999999998</v>
      </c>
      <c r="O463" s="2" t="s">
        <v>121</v>
      </c>
      <c r="P463" s="6"/>
    </row>
    <row r="464" spans="1:16" s="48" customFormat="1" ht="15.75">
      <c r="A464" s="45" t="s">
        <v>90</v>
      </c>
      <c r="B464" s="2" t="s">
        <v>56</v>
      </c>
      <c r="C464" s="3"/>
      <c r="D464" s="3"/>
      <c r="E464" s="2">
        <v>2122.2</v>
      </c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7"/>
    </row>
    <row r="465" ht="15.75">
      <c r="O465" s="2"/>
    </row>
    <row r="466" spans="1:16" s="48" customFormat="1" ht="15.75">
      <c r="A466" s="49"/>
      <c r="B466" s="50"/>
      <c r="C466" s="51"/>
      <c r="D466" s="51"/>
      <c r="E466" s="50"/>
      <c r="F466" s="50"/>
      <c r="G466" s="50"/>
      <c r="H466" s="50"/>
      <c r="I466" s="50"/>
      <c r="J466" s="50"/>
      <c r="K466" s="50"/>
      <c r="L466" s="50"/>
      <c r="M466" s="50"/>
      <c r="N466" s="53"/>
      <c r="O466" s="50"/>
      <c r="P466" s="47"/>
    </row>
    <row r="467" spans="1:16" s="46" customFormat="1" ht="15.75">
      <c r="A467" s="45" t="s">
        <v>131</v>
      </c>
      <c r="B467" s="2" t="s">
        <v>132</v>
      </c>
      <c r="C467" s="3"/>
      <c r="D467" s="3"/>
      <c r="E467" s="2">
        <v>23220</v>
      </c>
      <c r="F467" s="2">
        <f>SUM(E467:E470)</f>
        <v>23220</v>
      </c>
      <c r="G467" s="2">
        <v>61981</v>
      </c>
      <c r="H467" s="2"/>
      <c r="I467" s="2"/>
      <c r="J467" s="2"/>
      <c r="K467" s="2">
        <f>G467-F467-SUM(H467:J467)</f>
        <v>38761</v>
      </c>
      <c r="L467" s="2">
        <f>K467*0.2</f>
        <v>7752.200000000001</v>
      </c>
      <c r="M467" s="2">
        <f>K467-L467</f>
        <v>31008.8</v>
      </c>
      <c r="N467" s="4">
        <f>M467+SUM(H467:J467)</f>
        <v>31008.8</v>
      </c>
      <c r="O467" s="2"/>
      <c r="P467" s="6"/>
    </row>
    <row r="468" spans="1:16" s="48" customFormat="1" ht="15.75">
      <c r="A468" s="45" t="s">
        <v>90</v>
      </c>
      <c r="B468" s="2"/>
      <c r="C468" s="3"/>
      <c r="D468" s="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7"/>
    </row>
    <row r="469" ht="15.75">
      <c r="O469" s="2"/>
    </row>
    <row r="470" spans="1:16" s="48" customFormat="1" ht="15.75">
      <c r="A470" s="49"/>
      <c r="B470" s="50"/>
      <c r="C470" s="51"/>
      <c r="D470" s="51"/>
      <c r="E470" s="50"/>
      <c r="F470" s="50"/>
      <c r="G470" s="50"/>
      <c r="H470" s="52"/>
      <c r="I470" s="50"/>
      <c r="J470" s="50"/>
      <c r="K470" s="50"/>
      <c r="L470" s="50"/>
      <c r="M470" s="50"/>
      <c r="N470" s="53"/>
      <c r="O470" s="50"/>
      <c r="P470" s="47"/>
    </row>
    <row r="471" spans="1:16" s="46" customFormat="1" ht="15.75">
      <c r="A471" s="45" t="s">
        <v>14</v>
      </c>
      <c r="B471" s="2" t="s">
        <v>77</v>
      </c>
      <c r="C471" s="3"/>
      <c r="D471" s="3"/>
      <c r="E471" s="2">
        <v>122222</v>
      </c>
      <c r="F471" s="2">
        <f>SUM(E471:E474)</f>
        <v>122222</v>
      </c>
      <c r="G471" s="2">
        <v>111711</v>
      </c>
      <c r="H471" s="5">
        <v>6800</v>
      </c>
      <c r="I471" s="2"/>
      <c r="J471" s="2"/>
      <c r="K471" s="2">
        <f>G471-F471-SUM(H471:J471)</f>
        <v>-17311</v>
      </c>
      <c r="L471" s="2">
        <f>K471*0.2</f>
        <v>-3462.2000000000003</v>
      </c>
      <c r="M471" s="2">
        <f>K471-L471</f>
        <v>-13848.8</v>
      </c>
      <c r="N471" s="4">
        <f>M471+SUM(H471:J471)</f>
        <v>-7048.799999999999</v>
      </c>
      <c r="O471" s="2" t="s">
        <v>117</v>
      </c>
      <c r="P471" s="6"/>
    </row>
    <row r="472" spans="1:16" s="48" customFormat="1" ht="15.75">
      <c r="A472" s="45" t="s">
        <v>90</v>
      </c>
      <c r="B472" s="2"/>
      <c r="C472" s="3"/>
      <c r="D472" s="3"/>
      <c r="E472" s="2"/>
      <c r="F472" s="2"/>
      <c r="G472" s="2"/>
      <c r="H472" s="5"/>
      <c r="I472" s="2"/>
      <c r="J472" s="2"/>
      <c r="K472" s="2"/>
      <c r="L472" s="2"/>
      <c r="M472" s="2"/>
      <c r="N472" s="2"/>
      <c r="O472" s="2"/>
      <c r="P472" s="47"/>
    </row>
    <row r="473" spans="8:15" ht="15.75">
      <c r="H473" s="5"/>
      <c r="O473" s="2"/>
    </row>
    <row r="474" spans="1:16" s="48" customFormat="1" ht="15.75">
      <c r="A474" s="49"/>
      <c r="B474" s="50"/>
      <c r="C474" s="51"/>
      <c r="D474" s="51"/>
      <c r="E474" s="50"/>
      <c r="F474" s="50"/>
      <c r="G474" s="50"/>
      <c r="H474" s="52"/>
      <c r="I474" s="50"/>
      <c r="J474" s="50"/>
      <c r="K474" s="50"/>
      <c r="L474" s="50"/>
      <c r="M474" s="50"/>
      <c r="N474" s="53"/>
      <c r="O474" s="50"/>
      <c r="P474" s="47"/>
    </row>
    <row r="475" spans="1:16" s="46" customFormat="1" ht="15.75">
      <c r="A475" s="45" t="s">
        <v>14</v>
      </c>
      <c r="B475" s="2" t="s">
        <v>77</v>
      </c>
      <c r="C475" s="3"/>
      <c r="D475" s="3"/>
      <c r="E475" s="2">
        <v>122222</v>
      </c>
      <c r="F475" s="2">
        <f>SUM(E475:E478)</f>
        <v>122222</v>
      </c>
      <c r="G475" s="2">
        <v>111711</v>
      </c>
      <c r="H475" s="5">
        <v>6800</v>
      </c>
      <c r="I475" s="2"/>
      <c r="J475" s="2"/>
      <c r="K475" s="2">
        <f>G475-F475-SUM(H475:J475)</f>
        <v>-17311</v>
      </c>
      <c r="L475" s="2">
        <f>K475*0.2</f>
        <v>-3462.2000000000003</v>
      </c>
      <c r="M475" s="2">
        <f>K475-L475</f>
        <v>-13848.8</v>
      </c>
      <c r="N475" s="4">
        <f>M475+SUM(H475:J475)</f>
        <v>-7048.799999999999</v>
      </c>
      <c r="O475" s="2" t="s">
        <v>117</v>
      </c>
      <c r="P475" s="6"/>
    </row>
    <row r="476" spans="1:16" s="48" customFormat="1" ht="15.75">
      <c r="A476" s="45" t="s">
        <v>88</v>
      </c>
      <c r="B476" s="2"/>
      <c r="C476" s="3"/>
      <c r="D476" s="3"/>
      <c r="E476" s="2"/>
      <c r="F476" s="2"/>
      <c r="G476" s="2"/>
      <c r="H476" s="5"/>
      <c r="I476" s="2"/>
      <c r="J476" s="2"/>
      <c r="K476" s="2"/>
      <c r="L476" s="2"/>
      <c r="M476" s="2"/>
      <c r="N476" s="2"/>
      <c r="O476" s="2"/>
      <c r="P476" s="47"/>
    </row>
    <row r="477" spans="8:15" ht="15.75">
      <c r="H477" s="5"/>
      <c r="O477" s="2"/>
    </row>
    <row r="478" spans="1:16" s="48" customFormat="1" ht="15.75">
      <c r="A478" s="49"/>
      <c r="B478" s="50"/>
      <c r="C478" s="51"/>
      <c r="D478" s="51"/>
      <c r="E478" s="50"/>
      <c r="F478" s="50"/>
      <c r="G478" s="50"/>
      <c r="H478" s="52"/>
      <c r="I478" s="50"/>
      <c r="J478" s="50"/>
      <c r="K478" s="50"/>
      <c r="L478" s="50"/>
      <c r="M478" s="50"/>
      <c r="N478" s="53"/>
      <c r="O478" s="50"/>
      <c r="P478" s="47"/>
    </row>
    <row r="479" spans="1:16" s="46" customFormat="1" ht="15.75">
      <c r="A479" s="54" t="s">
        <v>14</v>
      </c>
      <c r="B479" s="2" t="s">
        <v>48</v>
      </c>
      <c r="C479" s="3"/>
      <c r="D479" s="3"/>
      <c r="E479" s="2">
        <v>22424.2</v>
      </c>
      <c r="F479" s="2">
        <f>SUM(E479:E482)</f>
        <v>22424.2</v>
      </c>
      <c r="G479" s="2">
        <v>111791</v>
      </c>
      <c r="H479" s="5">
        <v>10000</v>
      </c>
      <c r="I479" s="2"/>
      <c r="J479" s="2"/>
      <c r="K479" s="2">
        <f>G479-F479-SUM(H479:J479)</f>
        <v>79366.8</v>
      </c>
      <c r="L479" s="2">
        <f>K479*0.2</f>
        <v>15873.36</v>
      </c>
      <c r="M479" s="2">
        <f>K479-L479</f>
        <v>63493.44</v>
      </c>
      <c r="N479" s="4">
        <f>M479+SUM(H479:J479)</f>
        <v>73493.44</v>
      </c>
      <c r="O479" s="2"/>
      <c r="P479" s="6"/>
    </row>
    <row r="480" spans="1:16" s="48" customFormat="1" ht="15.75">
      <c r="A480" s="54" t="s">
        <v>88</v>
      </c>
      <c r="B480" s="2"/>
      <c r="C480" s="3"/>
      <c r="D480" s="3"/>
      <c r="E480" s="2"/>
      <c r="F480" s="2"/>
      <c r="G480" s="2"/>
      <c r="H480" s="5"/>
      <c r="I480" s="2"/>
      <c r="J480" s="2"/>
      <c r="K480" s="2"/>
      <c r="L480" s="2"/>
      <c r="M480" s="2"/>
      <c r="N480" s="2"/>
      <c r="O480" s="2"/>
      <c r="P480" s="47"/>
    </row>
    <row r="481" spans="8:15" ht="15.75">
      <c r="H481" s="5"/>
      <c r="O481" s="2"/>
    </row>
    <row r="482" spans="1:16" s="48" customFormat="1" ht="15.75">
      <c r="A482" s="49"/>
      <c r="B482" s="50"/>
      <c r="C482" s="51"/>
      <c r="D482" s="51"/>
      <c r="E482" s="50"/>
      <c r="F482" s="50"/>
      <c r="G482" s="50"/>
      <c r="H482" s="52"/>
      <c r="I482" s="50"/>
      <c r="J482" s="50"/>
      <c r="K482" s="50"/>
      <c r="L482" s="50"/>
      <c r="M482" s="50"/>
      <c r="N482" s="53"/>
      <c r="O482" s="50"/>
      <c r="P482" s="47"/>
    </row>
    <row r="483" spans="1:16" s="46" customFormat="1" ht="15.75">
      <c r="A483" s="45" t="s">
        <v>14</v>
      </c>
      <c r="B483" s="2" t="s">
        <v>17</v>
      </c>
      <c r="C483" s="3"/>
      <c r="D483" s="3"/>
      <c r="E483" s="2">
        <v>142240</v>
      </c>
      <c r="F483" s="2">
        <f>SUM(E483:E486)</f>
        <v>142240</v>
      </c>
      <c r="G483" s="2">
        <v>167181</v>
      </c>
      <c r="H483" s="5">
        <v>10000</v>
      </c>
      <c r="I483" s="2"/>
      <c r="J483" s="2"/>
      <c r="K483" s="2">
        <f>G483-F483-SUM(H483:J483)</f>
        <v>14941</v>
      </c>
      <c r="L483" s="2">
        <f>K483*0.2</f>
        <v>2988.2000000000003</v>
      </c>
      <c r="M483" s="2">
        <f>K483-L483</f>
        <v>11952.8</v>
      </c>
      <c r="N483" s="4">
        <f>M483+SUM(H483:J483)</f>
        <v>21952.8</v>
      </c>
      <c r="O483" s="2" t="s">
        <v>117</v>
      </c>
      <c r="P483" s="6"/>
    </row>
    <row r="484" spans="1:16" s="48" customFormat="1" ht="15.75">
      <c r="A484" s="45" t="s">
        <v>88</v>
      </c>
      <c r="B484" s="2"/>
      <c r="C484" s="3"/>
      <c r="D484" s="3"/>
      <c r="E484" s="2"/>
      <c r="F484" s="2"/>
      <c r="G484" s="2"/>
      <c r="H484" s="5"/>
      <c r="I484" s="2"/>
      <c r="J484" s="2"/>
      <c r="K484" s="2"/>
      <c r="L484" s="2"/>
      <c r="M484" s="2"/>
      <c r="N484" s="2"/>
      <c r="O484" s="2"/>
      <c r="P484" s="47"/>
    </row>
    <row r="485" ht="15.75">
      <c r="O485" s="2"/>
    </row>
    <row r="486" spans="1:16" s="48" customFormat="1" ht="15.75">
      <c r="A486" s="49"/>
      <c r="B486" s="50"/>
      <c r="C486" s="51"/>
      <c r="D486" s="51"/>
      <c r="E486" s="50"/>
      <c r="F486" s="50"/>
      <c r="G486" s="50"/>
      <c r="H486" s="50"/>
      <c r="I486" s="50"/>
      <c r="J486" s="50"/>
      <c r="K486" s="50"/>
      <c r="L486" s="50"/>
      <c r="M486" s="50"/>
      <c r="N486" s="53"/>
      <c r="O486" s="50"/>
      <c r="P486" s="47"/>
    </row>
    <row r="487" spans="1:16" s="46" customFormat="1" ht="15.75">
      <c r="A487" s="45" t="s">
        <v>14</v>
      </c>
      <c r="B487" s="2" t="s">
        <v>77</v>
      </c>
      <c r="C487" s="3"/>
      <c r="D487" s="3"/>
      <c r="E487" s="2">
        <v>422224.2</v>
      </c>
      <c r="F487" s="2">
        <f>SUM(E487:E490)</f>
        <v>434424.2</v>
      </c>
      <c r="G487" s="2">
        <v>111166.11</v>
      </c>
      <c r="H487" s="2"/>
      <c r="I487" s="2"/>
      <c r="J487" s="2"/>
      <c r="K487" s="2">
        <f>G487-F487-SUM(H487:J487)</f>
        <v>-323258.09</v>
      </c>
      <c r="L487" s="2">
        <f>K487*0.2</f>
        <v>-64651.61800000001</v>
      </c>
      <c r="M487" s="2">
        <f>K487-L487</f>
        <v>-258606.472</v>
      </c>
      <c r="N487" s="4">
        <f>M487+SUM(H487:J487)</f>
        <v>-258606.472</v>
      </c>
      <c r="O487" s="2"/>
      <c r="P487" s="6"/>
    </row>
    <row r="488" spans="1:16" s="48" customFormat="1" ht="15.75">
      <c r="A488" s="45" t="s">
        <v>96</v>
      </c>
      <c r="B488" s="2" t="s">
        <v>93</v>
      </c>
      <c r="C488" s="3"/>
      <c r="D488" s="3"/>
      <c r="E488" s="5">
        <v>12200</v>
      </c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7"/>
    </row>
    <row r="489" ht="15.75">
      <c r="O489" s="2"/>
    </row>
    <row r="490" spans="1:16" s="48" customFormat="1" ht="15.75">
      <c r="A490" s="49"/>
      <c r="B490" s="50"/>
      <c r="C490" s="51"/>
      <c r="D490" s="51"/>
      <c r="E490" s="50"/>
      <c r="F490" s="50"/>
      <c r="G490" s="50"/>
      <c r="H490" s="50"/>
      <c r="I490" s="50"/>
      <c r="J490" s="50"/>
      <c r="K490" s="50"/>
      <c r="L490" s="50"/>
      <c r="M490" s="50"/>
      <c r="N490" s="53"/>
      <c r="O490" s="50"/>
      <c r="P490" s="47"/>
    </row>
    <row r="491" spans="1:16" s="46" customFormat="1" ht="15.75">
      <c r="A491" s="45" t="s">
        <v>14</v>
      </c>
      <c r="B491" s="2" t="s">
        <v>77</v>
      </c>
      <c r="C491" s="3"/>
      <c r="D491" s="3"/>
      <c r="E491" s="2">
        <v>2232</v>
      </c>
      <c r="F491" s="2">
        <f>SUM(E491:E494)</f>
        <v>2432</v>
      </c>
      <c r="G491" s="2">
        <v>1111</v>
      </c>
      <c r="H491" s="2"/>
      <c r="I491" s="2"/>
      <c r="J491" s="2"/>
      <c r="K491" s="2">
        <f>G491-F491-SUM(H491:J491)</f>
        <v>-1321</v>
      </c>
      <c r="L491" s="2">
        <f>K491*0.2</f>
        <v>-264.2</v>
      </c>
      <c r="M491" s="2">
        <f>K491-L491</f>
        <v>-1056.8</v>
      </c>
      <c r="N491" s="4">
        <f>M491+SUM(H491:J491)</f>
        <v>-1056.8</v>
      </c>
      <c r="O491" s="2"/>
      <c r="P491" s="6"/>
    </row>
    <row r="492" spans="1:16" s="48" customFormat="1" ht="15.75">
      <c r="A492" s="45" t="s">
        <v>96</v>
      </c>
      <c r="B492" s="2" t="s">
        <v>77</v>
      </c>
      <c r="C492" s="3"/>
      <c r="D492" s="3"/>
      <c r="E492" s="2">
        <v>200</v>
      </c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7"/>
    </row>
    <row r="493" ht="15.75">
      <c r="O493" s="2"/>
    </row>
    <row r="494" spans="1:16" s="88" customFormat="1" ht="15.75">
      <c r="A494" s="82"/>
      <c r="B494" s="83"/>
      <c r="C494" s="84"/>
      <c r="D494" s="84"/>
      <c r="E494" s="83"/>
      <c r="F494" s="83"/>
      <c r="G494" s="83"/>
      <c r="H494" s="83"/>
      <c r="I494" s="83"/>
      <c r="J494" s="83"/>
      <c r="K494" s="83"/>
      <c r="L494" s="83"/>
      <c r="M494" s="83"/>
      <c r="N494" s="85"/>
      <c r="O494" s="83"/>
      <c r="P494" s="87"/>
    </row>
    <row r="495" spans="1:16" s="102" customFormat="1" ht="26.25" customHeight="1">
      <c r="A495" s="97" t="s">
        <v>133</v>
      </c>
      <c r="B495" s="98"/>
      <c r="C495" s="99"/>
      <c r="D495" s="99"/>
      <c r="E495" s="98"/>
      <c r="F495" s="98"/>
      <c r="G495" s="98"/>
      <c r="H495" s="98"/>
      <c r="I495" s="98"/>
      <c r="J495" s="98"/>
      <c r="K495" s="98"/>
      <c r="L495" s="98"/>
      <c r="M495" s="98"/>
      <c r="N495" s="100"/>
      <c r="O495" s="98"/>
      <c r="P495" s="101"/>
    </row>
    <row r="496" spans="1:16" s="46" customFormat="1" ht="15.75">
      <c r="A496" s="45" t="s">
        <v>14</v>
      </c>
      <c r="B496" s="2" t="s">
        <v>77</v>
      </c>
      <c r="C496" s="3"/>
      <c r="D496" s="3"/>
      <c r="E496" s="2">
        <v>122202</v>
      </c>
      <c r="F496" s="2">
        <f>SUM(E496:E499)</f>
        <v>122202</v>
      </c>
      <c r="G496" s="2">
        <v>181111</v>
      </c>
      <c r="H496" s="2">
        <v>12570</v>
      </c>
      <c r="I496" s="2"/>
      <c r="J496" s="2"/>
      <c r="K496" s="2">
        <f>G496-F496-SUM(H496:J496)</f>
        <v>46339</v>
      </c>
      <c r="L496" s="2">
        <f>K496*0.2</f>
        <v>9267.800000000001</v>
      </c>
      <c r="M496" s="2">
        <f>K496-L496</f>
        <v>37071.2</v>
      </c>
      <c r="N496" s="4">
        <f>M496+SUM(H496:J496)</f>
        <v>49641.2</v>
      </c>
      <c r="O496" s="2"/>
      <c r="P496" s="6"/>
    </row>
    <row r="497" spans="1:16" s="48" customFormat="1" ht="15.75">
      <c r="A497" s="45" t="s">
        <v>134</v>
      </c>
      <c r="B497" s="2"/>
      <c r="C497" s="3"/>
      <c r="D497" s="3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7"/>
    </row>
    <row r="498" ht="15.75">
      <c r="O498" s="2"/>
    </row>
    <row r="499" spans="1:16" s="48" customFormat="1" ht="15.75">
      <c r="A499" s="49"/>
      <c r="B499" s="50"/>
      <c r="C499" s="51"/>
      <c r="D499" s="51"/>
      <c r="E499" s="50"/>
      <c r="F499" s="50"/>
      <c r="G499" s="50"/>
      <c r="H499" s="50"/>
      <c r="I499" s="50"/>
      <c r="J499" s="50"/>
      <c r="K499" s="50"/>
      <c r="L499" s="50"/>
      <c r="M499" s="50"/>
      <c r="N499" s="53"/>
      <c r="O499" s="50"/>
      <c r="P499" s="47"/>
    </row>
    <row r="500" spans="1:16" s="46" customFormat="1" ht="15.75">
      <c r="A500" s="45" t="s">
        <v>0</v>
      </c>
      <c r="B500" s="2" t="s">
        <v>77</v>
      </c>
      <c r="C500" s="3"/>
      <c r="D500" s="3"/>
      <c r="E500" s="2">
        <v>3022.2</v>
      </c>
      <c r="F500" s="2">
        <f>SUM(E500:E503)</f>
        <v>3022.2</v>
      </c>
      <c r="G500" s="2">
        <v>6111</v>
      </c>
      <c r="H500" s="2"/>
      <c r="I500" s="2"/>
      <c r="J500" s="5">
        <v>1500</v>
      </c>
      <c r="K500" s="2">
        <f>G500-F500-SUM(H500:J500)</f>
        <v>1588.8000000000002</v>
      </c>
      <c r="L500" s="2">
        <f>K500*0.2</f>
        <v>317.76000000000005</v>
      </c>
      <c r="M500" s="2">
        <f>K500-L500</f>
        <v>1271.0400000000002</v>
      </c>
      <c r="N500" s="4">
        <f>M500+SUM(H500:J500)</f>
        <v>2771.04</v>
      </c>
      <c r="O500" s="2"/>
      <c r="P500" s="6"/>
    </row>
    <row r="501" spans="1:16" s="48" customFormat="1" ht="15.75">
      <c r="A501" s="45" t="s">
        <v>135</v>
      </c>
      <c r="B501" s="2"/>
      <c r="C501" s="3"/>
      <c r="D501" s="3"/>
      <c r="E501" s="2"/>
      <c r="F501" s="2"/>
      <c r="G501" s="2"/>
      <c r="H501" s="2"/>
      <c r="I501" s="2"/>
      <c r="J501" s="70"/>
      <c r="K501" s="2"/>
      <c r="L501" s="2"/>
      <c r="M501" s="2"/>
      <c r="N501" s="2"/>
      <c r="O501" s="2"/>
      <c r="P501" s="47"/>
    </row>
    <row r="502" ht="15.75">
      <c r="O502" s="2"/>
    </row>
    <row r="503" spans="1:16" s="48" customFormat="1" ht="15.75">
      <c r="A503" s="49"/>
      <c r="B503" s="50"/>
      <c r="C503" s="51"/>
      <c r="D503" s="51"/>
      <c r="E503" s="50"/>
      <c r="F503" s="50"/>
      <c r="G503" s="50"/>
      <c r="H503" s="50"/>
      <c r="I503" s="50"/>
      <c r="J503" s="50"/>
      <c r="K503" s="50"/>
      <c r="L503" s="50"/>
      <c r="M503" s="50"/>
      <c r="N503" s="53"/>
      <c r="O503" s="50"/>
      <c r="P503" s="47"/>
    </row>
    <row r="504" spans="1:16" s="46" customFormat="1" ht="15.75">
      <c r="A504" s="45" t="s">
        <v>14</v>
      </c>
      <c r="B504" s="2" t="s">
        <v>136</v>
      </c>
      <c r="C504" s="3"/>
      <c r="D504" s="3"/>
      <c r="E504" s="2">
        <v>22411.22</v>
      </c>
      <c r="F504" s="2">
        <f>SUM(E504:E507)</f>
        <v>22411.22</v>
      </c>
      <c r="G504" s="2">
        <v>111111</v>
      </c>
      <c r="H504" s="5">
        <v>6800</v>
      </c>
      <c r="I504" s="2"/>
      <c r="J504" s="2"/>
      <c r="K504" s="2">
        <f>G504-F504-SUM(H504:J504)</f>
        <v>81899.78</v>
      </c>
      <c r="L504" s="2">
        <f>K504*0.2</f>
        <v>16379.956</v>
      </c>
      <c r="M504" s="2">
        <f>K504-L504</f>
        <v>65519.824</v>
      </c>
      <c r="N504" s="4">
        <f>M504+SUM(H504:J504)</f>
        <v>72319.824</v>
      </c>
      <c r="O504" s="2"/>
      <c r="P504" s="6"/>
    </row>
    <row r="505" spans="1:16" s="48" customFormat="1" ht="15.75">
      <c r="A505" s="45" t="s">
        <v>137</v>
      </c>
      <c r="B505" s="2"/>
      <c r="C505" s="3"/>
      <c r="D505" s="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7"/>
    </row>
    <row r="506" ht="15.75">
      <c r="O506" s="2"/>
    </row>
    <row r="507" spans="1:16" s="48" customFormat="1" ht="15.75">
      <c r="A507" s="49"/>
      <c r="B507" s="50"/>
      <c r="C507" s="51"/>
      <c r="D507" s="51"/>
      <c r="E507" s="50"/>
      <c r="F507" s="50"/>
      <c r="G507" s="50"/>
      <c r="H507" s="50"/>
      <c r="I507" s="50"/>
      <c r="J507" s="50"/>
      <c r="K507" s="50"/>
      <c r="L507" s="50"/>
      <c r="M507" s="50"/>
      <c r="N507" s="53"/>
      <c r="O507" s="50"/>
      <c r="P507" s="47"/>
    </row>
    <row r="508" spans="1:16" s="46" customFormat="1" ht="15.75">
      <c r="A508" s="45" t="s">
        <v>14</v>
      </c>
      <c r="B508" s="2" t="s">
        <v>138</v>
      </c>
      <c r="C508" s="3"/>
      <c r="D508" s="3"/>
      <c r="E508" s="2">
        <v>302223.2</v>
      </c>
      <c r="F508" s="2">
        <f>SUM(E508:E511)</f>
        <v>314423.2</v>
      </c>
      <c r="G508" s="2">
        <v>119976.71</v>
      </c>
      <c r="H508" s="2"/>
      <c r="I508" s="2"/>
      <c r="J508" s="2"/>
      <c r="K508" s="2">
        <f>G508-F508-SUM(H508:J508)</f>
        <v>-194446.49</v>
      </c>
      <c r="L508" s="2">
        <f>K508*0.2</f>
        <v>-38889.298</v>
      </c>
      <c r="M508" s="2">
        <f>K508-L508</f>
        <v>-155557.19199999998</v>
      </c>
      <c r="N508" s="4">
        <f>M508+SUM(H508:J508)</f>
        <v>-155557.19199999998</v>
      </c>
      <c r="O508" s="2"/>
      <c r="P508" s="6"/>
    </row>
    <row r="509" spans="1:16" s="48" customFormat="1" ht="15.75">
      <c r="A509" s="45" t="s">
        <v>139</v>
      </c>
      <c r="B509" s="2" t="s">
        <v>93</v>
      </c>
      <c r="C509" s="3"/>
      <c r="D509" s="3"/>
      <c r="E509" s="5">
        <v>12200</v>
      </c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7"/>
    </row>
    <row r="510" ht="15.75">
      <c r="O510" s="2"/>
    </row>
    <row r="511" spans="1:16" s="48" customFormat="1" ht="15.75">
      <c r="A511" s="49"/>
      <c r="B511" s="50"/>
      <c r="C511" s="51"/>
      <c r="D511" s="51"/>
      <c r="E511" s="50"/>
      <c r="F511" s="50"/>
      <c r="G511" s="50"/>
      <c r="H511" s="50"/>
      <c r="I511" s="50"/>
      <c r="J511" s="50"/>
      <c r="K511" s="50"/>
      <c r="L511" s="50"/>
      <c r="M511" s="50"/>
      <c r="N511" s="53"/>
      <c r="O511" s="50"/>
      <c r="P511" s="47"/>
    </row>
    <row r="512" spans="1:16" s="46" customFormat="1" ht="15.75">
      <c r="A512" s="45" t="s">
        <v>14</v>
      </c>
      <c r="B512" s="2" t="s">
        <v>48</v>
      </c>
      <c r="C512" s="3"/>
      <c r="D512" s="3"/>
      <c r="E512" s="2">
        <v>123022.24</v>
      </c>
      <c r="F512" s="2">
        <f>SUM(E512:E515)</f>
        <v>123022.24</v>
      </c>
      <c r="G512" s="2">
        <v>111171</v>
      </c>
      <c r="H512" s="2">
        <v>12565</v>
      </c>
      <c r="I512" s="2"/>
      <c r="J512" s="2"/>
      <c r="K512" s="2">
        <f>G512-F512-SUM(H512:J512)</f>
        <v>-24416.240000000005</v>
      </c>
      <c r="L512" s="2">
        <f>K512*0.2</f>
        <v>-4883.248000000001</v>
      </c>
      <c r="M512" s="2">
        <f>K512-L512</f>
        <v>-19532.992000000006</v>
      </c>
      <c r="N512" s="4">
        <f>M512+SUM(H512:J512)</f>
        <v>-6967.992000000006</v>
      </c>
      <c r="O512" s="2" t="s">
        <v>140</v>
      </c>
      <c r="P512" s="6"/>
    </row>
    <row r="513" spans="1:16" s="48" customFormat="1" ht="15.75">
      <c r="A513" s="45" t="s">
        <v>139</v>
      </c>
      <c r="B513" s="2"/>
      <c r="C513" s="3"/>
      <c r="D513" s="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7"/>
    </row>
    <row r="514" ht="15.75">
      <c r="O514" s="2"/>
    </row>
    <row r="515" spans="1:16" s="48" customFormat="1" ht="15.75">
      <c r="A515" s="49"/>
      <c r="B515" s="50"/>
      <c r="C515" s="51"/>
      <c r="D515" s="51"/>
      <c r="E515" s="50"/>
      <c r="F515" s="50"/>
      <c r="G515" s="50"/>
      <c r="H515" s="50"/>
      <c r="I515" s="50"/>
      <c r="J515" s="50"/>
      <c r="K515" s="50"/>
      <c r="L515" s="50"/>
      <c r="M515" s="50"/>
      <c r="N515" s="53"/>
      <c r="O515" s="50"/>
      <c r="P515" s="47"/>
    </row>
    <row r="516" spans="1:16" s="46" customFormat="1" ht="15.75">
      <c r="A516" s="45" t="s">
        <v>106</v>
      </c>
      <c r="B516" s="2" t="s">
        <v>24</v>
      </c>
      <c r="C516" s="3"/>
      <c r="D516" s="3"/>
      <c r="E516" s="2">
        <v>122224.2</v>
      </c>
      <c r="F516" s="2">
        <f>SUM(E516:E519)</f>
        <v>122224.2</v>
      </c>
      <c r="G516" s="2">
        <v>111761</v>
      </c>
      <c r="H516" s="2"/>
      <c r="I516" s="2"/>
      <c r="J516" s="2"/>
      <c r="K516" s="2">
        <f>G516-F516-SUM(H516:J516)</f>
        <v>-10463.199999999997</v>
      </c>
      <c r="L516" s="2">
        <f>K516*0.2</f>
        <v>-2092.6399999999994</v>
      </c>
      <c r="M516" s="2">
        <f>K516-L516</f>
        <v>-8370.559999999998</v>
      </c>
      <c r="N516" s="4">
        <f>M516+SUM(H516:J516)</f>
        <v>-8370.559999999998</v>
      </c>
      <c r="O516" s="2" t="s">
        <v>141</v>
      </c>
      <c r="P516" s="6"/>
    </row>
    <row r="517" spans="1:16" s="48" customFormat="1" ht="15.75">
      <c r="A517" s="45" t="s">
        <v>139</v>
      </c>
      <c r="B517" s="2"/>
      <c r="C517" s="3"/>
      <c r="D517" s="3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7"/>
    </row>
    <row r="518" ht="15.75">
      <c r="O518" s="2"/>
    </row>
    <row r="519" spans="1:16" s="48" customFormat="1" ht="15.75">
      <c r="A519" s="49"/>
      <c r="B519" s="50"/>
      <c r="C519" s="51"/>
      <c r="D519" s="51"/>
      <c r="E519" s="50"/>
      <c r="F519" s="50"/>
      <c r="G519" s="50"/>
      <c r="H519" s="50"/>
      <c r="I519" s="50"/>
      <c r="J519" s="50"/>
      <c r="K519" s="50"/>
      <c r="L519" s="50"/>
      <c r="M519" s="50"/>
      <c r="N519" s="53"/>
      <c r="O519" s="50"/>
      <c r="P519" s="47"/>
    </row>
    <row r="520" spans="1:16" s="46" customFormat="1" ht="15.75">
      <c r="A520" s="45" t="s">
        <v>14</v>
      </c>
      <c r="B520" s="2" t="s">
        <v>77</v>
      </c>
      <c r="C520" s="3"/>
      <c r="D520" s="3"/>
      <c r="E520" s="2">
        <v>122302</v>
      </c>
      <c r="F520" s="2">
        <f>SUM(E520:E523)</f>
        <v>122302</v>
      </c>
      <c r="G520" s="2">
        <v>111711</v>
      </c>
      <c r="H520" s="5">
        <v>6800</v>
      </c>
      <c r="I520" s="2"/>
      <c r="J520" s="2"/>
      <c r="K520" s="2">
        <f>G520-F520-SUM(H520:J520)</f>
        <v>-17391</v>
      </c>
      <c r="L520" s="2">
        <f>K520*0.2</f>
        <v>-3478.2000000000003</v>
      </c>
      <c r="M520" s="2">
        <f>K520-L520</f>
        <v>-13912.8</v>
      </c>
      <c r="N520" s="4">
        <f>M520+SUM(H520:J520)</f>
        <v>-7112.799999999999</v>
      </c>
      <c r="O520" s="2" t="s">
        <v>142</v>
      </c>
      <c r="P520" s="6"/>
    </row>
    <row r="521" spans="1:16" s="48" customFormat="1" ht="15.75">
      <c r="A521" s="54" t="s">
        <v>143</v>
      </c>
      <c r="B521" s="2"/>
      <c r="C521" s="3"/>
      <c r="D521" s="3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7"/>
    </row>
    <row r="522" ht="15.75">
      <c r="O522" s="2"/>
    </row>
    <row r="523" spans="1:16" s="48" customFormat="1" ht="15.75">
      <c r="A523" s="49"/>
      <c r="B523" s="50"/>
      <c r="C523" s="51"/>
      <c r="D523" s="51"/>
      <c r="E523" s="50"/>
      <c r="F523" s="50"/>
      <c r="G523" s="50"/>
      <c r="H523" s="50"/>
      <c r="I523" s="50"/>
      <c r="J523" s="50"/>
      <c r="K523" s="50"/>
      <c r="L523" s="50"/>
      <c r="M523" s="50"/>
      <c r="N523" s="53"/>
      <c r="O523" s="50"/>
      <c r="P523" s="47"/>
    </row>
    <row r="524" spans="1:16" s="46" customFormat="1" ht="15.75">
      <c r="A524" s="45" t="s">
        <v>0</v>
      </c>
      <c r="B524" s="2" t="s">
        <v>77</v>
      </c>
      <c r="C524" s="3"/>
      <c r="D524" s="3"/>
      <c r="E524" s="2">
        <v>1224.22</v>
      </c>
      <c r="F524" s="2">
        <f>SUM(E524:E527)</f>
        <v>1424.22</v>
      </c>
      <c r="G524" s="2">
        <v>6111</v>
      </c>
      <c r="H524" s="2"/>
      <c r="I524" s="2"/>
      <c r="J524" s="5">
        <v>1500</v>
      </c>
      <c r="K524" s="2">
        <f>G524-F524-SUM(H524:J524)</f>
        <v>3186.7799999999997</v>
      </c>
      <c r="L524" s="2">
        <f>K524*0.2</f>
        <v>637.356</v>
      </c>
      <c r="M524" s="2">
        <f>K524-L524</f>
        <v>2549.424</v>
      </c>
      <c r="N524" s="4">
        <f>M524+SUM(H524:J524)</f>
        <v>4049.424</v>
      </c>
      <c r="O524" s="2"/>
      <c r="P524" s="6"/>
    </row>
    <row r="525" spans="1:16" s="48" customFormat="1" ht="15.75">
      <c r="A525" s="45" t="s">
        <v>144</v>
      </c>
      <c r="B525" s="2"/>
      <c r="C525" s="3"/>
      <c r="D525" s="3"/>
      <c r="E525" s="2">
        <v>200</v>
      </c>
      <c r="F525" s="2"/>
      <c r="G525" s="2"/>
      <c r="H525" s="2"/>
      <c r="I525" s="2"/>
      <c r="J525" s="5"/>
      <c r="K525" s="2"/>
      <c r="L525" s="2"/>
      <c r="M525" s="2"/>
      <c r="N525" s="2"/>
      <c r="O525" s="2"/>
      <c r="P525" s="47"/>
    </row>
    <row r="526" spans="10:15" ht="15.75">
      <c r="J526" s="5"/>
      <c r="O526" s="2"/>
    </row>
    <row r="527" spans="1:16" s="48" customFormat="1" ht="15.75">
      <c r="A527" s="49"/>
      <c r="B527" s="50"/>
      <c r="C527" s="51"/>
      <c r="D527" s="51"/>
      <c r="E527" s="50"/>
      <c r="F527" s="50"/>
      <c r="G527" s="50"/>
      <c r="H527" s="50"/>
      <c r="I527" s="50"/>
      <c r="J527" s="52"/>
      <c r="K527" s="50"/>
      <c r="L527" s="50"/>
      <c r="M527" s="50"/>
      <c r="N527" s="53"/>
      <c r="O527" s="50"/>
      <c r="P527" s="47"/>
    </row>
    <row r="528" spans="1:16" s="46" customFormat="1" ht="15.75">
      <c r="A528" s="45" t="s">
        <v>0</v>
      </c>
      <c r="B528" s="2" t="s">
        <v>51</v>
      </c>
      <c r="C528" s="3"/>
      <c r="D528" s="3"/>
      <c r="E528" s="2">
        <v>2342.22</v>
      </c>
      <c r="F528" s="2">
        <f>SUM(E528:E531)</f>
        <v>2342.22</v>
      </c>
      <c r="G528" s="2">
        <v>11711</v>
      </c>
      <c r="H528" s="2"/>
      <c r="I528" s="2"/>
      <c r="J528" s="5">
        <v>3000</v>
      </c>
      <c r="K528" s="2">
        <f>G528-F528-SUM(H528:J528)</f>
        <v>6368.780000000001</v>
      </c>
      <c r="L528" s="2">
        <f>K528*0.2</f>
        <v>1273.7560000000003</v>
      </c>
      <c r="M528" s="2">
        <f>K528-L528</f>
        <v>5095.024</v>
      </c>
      <c r="N528" s="4">
        <f>M528+SUM(H528:J528)</f>
        <v>8095.024</v>
      </c>
      <c r="O528" s="2"/>
      <c r="P528" s="6"/>
    </row>
    <row r="529" spans="1:16" s="48" customFormat="1" ht="15.75">
      <c r="A529" s="45" t="s">
        <v>145</v>
      </c>
      <c r="B529" s="2"/>
      <c r="C529" s="3"/>
      <c r="D529" s="3"/>
      <c r="E529" s="2"/>
      <c r="F529" s="2"/>
      <c r="G529" s="2"/>
      <c r="H529" s="2"/>
      <c r="I529" s="2"/>
      <c r="J529" s="5"/>
      <c r="K529" s="2"/>
      <c r="L529" s="2"/>
      <c r="M529" s="2"/>
      <c r="N529" s="2"/>
      <c r="O529" s="2"/>
      <c r="P529" s="47"/>
    </row>
    <row r="530" spans="1:15" ht="15.75">
      <c r="A530" s="63" t="s">
        <v>146</v>
      </c>
      <c r="O530" s="2"/>
    </row>
    <row r="531" spans="1:16" s="48" customFormat="1" ht="15.75">
      <c r="A531" s="49"/>
      <c r="B531" s="50"/>
      <c r="C531" s="51"/>
      <c r="D531" s="51"/>
      <c r="E531" s="50"/>
      <c r="F531" s="50"/>
      <c r="G531" s="50"/>
      <c r="H531" s="50"/>
      <c r="I531" s="50"/>
      <c r="J531" s="50"/>
      <c r="K531" s="50"/>
      <c r="L531" s="50"/>
      <c r="M531" s="50"/>
      <c r="N531" s="53"/>
      <c r="O531" s="50"/>
      <c r="P531" s="47"/>
    </row>
    <row r="532" spans="1:16" s="46" customFormat="1" ht="15.75">
      <c r="A532" s="45" t="s">
        <v>14</v>
      </c>
      <c r="B532" s="2" t="s">
        <v>77</v>
      </c>
      <c r="C532" s="3"/>
      <c r="D532" s="3"/>
      <c r="E532" s="2">
        <v>124112.32</v>
      </c>
      <c r="F532" s="2">
        <f>SUM(E532:E535)</f>
        <v>158835.54</v>
      </c>
      <c r="G532" s="2">
        <v>116116.1</v>
      </c>
      <c r="H532" s="2"/>
      <c r="I532" s="2"/>
      <c r="J532" s="2"/>
      <c r="K532" s="2">
        <f>G532-F532-SUM(H532:J532)</f>
        <v>-42719.44</v>
      </c>
      <c r="L532" s="2">
        <f>K532*0.2</f>
        <v>-8543.888</v>
      </c>
      <c r="M532" s="2">
        <f>K532-L532</f>
        <v>-34175.552</v>
      </c>
      <c r="N532" s="4">
        <f>M532+SUM(H532:J532)</f>
        <v>-34175.552</v>
      </c>
      <c r="O532" s="2"/>
      <c r="P532" s="6"/>
    </row>
    <row r="533" spans="1:16" s="48" customFormat="1" ht="15.75">
      <c r="A533" s="45" t="s">
        <v>147</v>
      </c>
      <c r="B533" s="2" t="s">
        <v>77</v>
      </c>
      <c r="C533" s="3"/>
      <c r="D533" s="3"/>
      <c r="E533" s="2">
        <v>300</v>
      </c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7"/>
    </row>
    <row r="534" spans="2:15" ht="15.75">
      <c r="B534" s="2" t="s">
        <v>48</v>
      </c>
      <c r="E534" s="2">
        <v>22223.22</v>
      </c>
      <c r="O534" s="2"/>
    </row>
    <row r="535" spans="1:16" s="48" customFormat="1" ht="15.75">
      <c r="A535" s="49"/>
      <c r="B535" s="50" t="s">
        <v>93</v>
      </c>
      <c r="C535" s="51"/>
      <c r="D535" s="51"/>
      <c r="E535" s="52">
        <v>12200</v>
      </c>
      <c r="F535" s="50"/>
      <c r="G535" s="50"/>
      <c r="H535" s="50"/>
      <c r="I535" s="50"/>
      <c r="J535" s="50"/>
      <c r="K535" s="50"/>
      <c r="L535" s="50"/>
      <c r="M535" s="50"/>
      <c r="N535" s="53"/>
      <c r="O535" s="50"/>
      <c r="P535" s="47"/>
    </row>
    <row r="536" spans="1:16" s="46" customFormat="1" ht="15.75">
      <c r="A536" s="45" t="s">
        <v>14</v>
      </c>
      <c r="B536" s="2" t="s">
        <v>77</v>
      </c>
      <c r="C536" s="3"/>
      <c r="D536" s="3"/>
      <c r="E536" s="2">
        <v>122402.22</v>
      </c>
      <c r="F536" s="2">
        <f>SUM(E536:E539)</f>
        <v>122402.22</v>
      </c>
      <c r="G536" s="2">
        <v>177111</v>
      </c>
      <c r="H536" s="5">
        <v>6850</v>
      </c>
      <c r="I536" s="2"/>
      <c r="J536" s="2"/>
      <c r="K536" s="2">
        <f>G536-F536-SUM(H536:J536)</f>
        <v>47858.78</v>
      </c>
      <c r="L536" s="2">
        <f>K536*0.2</f>
        <v>9571.756</v>
      </c>
      <c r="M536" s="2">
        <f>K536-L536</f>
        <v>38287.024</v>
      </c>
      <c r="N536" s="4">
        <f>M536+SUM(H536:J536)</f>
        <v>45137.024</v>
      </c>
      <c r="O536" s="2" t="s">
        <v>117</v>
      </c>
      <c r="P536" s="6"/>
    </row>
    <row r="537" spans="1:16" s="48" customFormat="1" ht="15.75">
      <c r="A537" s="45" t="s">
        <v>148</v>
      </c>
      <c r="B537" s="2"/>
      <c r="C537" s="3"/>
      <c r="D537" s="3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7"/>
    </row>
    <row r="538" ht="15.75">
      <c r="O538" s="2"/>
    </row>
    <row r="539" spans="1:16" s="48" customFormat="1" ht="15.75">
      <c r="A539" s="49"/>
      <c r="B539" s="50"/>
      <c r="C539" s="51"/>
      <c r="D539" s="51"/>
      <c r="E539" s="50"/>
      <c r="F539" s="50"/>
      <c r="G539" s="50"/>
      <c r="H539" s="50"/>
      <c r="I539" s="50"/>
      <c r="J539" s="50"/>
      <c r="K539" s="50"/>
      <c r="L539" s="50"/>
      <c r="M539" s="50"/>
      <c r="N539" s="53"/>
      <c r="O539" s="50"/>
      <c r="P539" s="47"/>
    </row>
    <row r="540" spans="1:16" s="46" customFormat="1" ht="15.75">
      <c r="A540" s="45" t="s">
        <v>14</v>
      </c>
      <c r="B540" s="2" t="s">
        <v>149</v>
      </c>
      <c r="C540" s="3"/>
      <c r="D540" s="3"/>
      <c r="E540" s="2">
        <v>122302</v>
      </c>
      <c r="F540" s="2">
        <f>SUM(E540:E543)</f>
        <v>122302</v>
      </c>
      <c r="G540" s="2">
        <v>111711</v>
      </c>
      <c r="H540" s="5">
        <v>7850</v>
      </c>
      <c r="I540" s="2"/>
      <c r="J540" s="2"/>
      <c r="K540" s="2">
        <f>G540-F540-SUM(H540:J540)</f>
        <v>-18441</v>
      </c>
      <c r="L540" s="2">
        <f>K540*0.2</f>
        <v>-3688.2000000000003</v>
      </c>
      <c r="M540" s="2">
        <f>K540-L540</f>
        <v>-14752.8</v>
      </c>
      <c r="N540" s="4">
        <f>M540+SUM(H540:J540)</f>
        <v>-6902.799999999999</v>
      </c>
      <c r="O540" s="2" t="s">
        <v>121</v>
      </c>
      <c r="P540" s="6"/>
    </row>
    <row r="541" spans="1:16" s="48" customFormat="1" ht="15.75">
      <c r="A541" s="45" t="s">
        <v>150</v>
      </c>
      <c r="B541" s="2"/>
      <c r="C541" s="3"/>
      <c r="D541" s="3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7"/>
    </row>
    <row r="542" ht="15.75">
      <c r="O542" s="2"/>
    </row>
    <row r="543" spans="1:16" s="48" customFormat="1" ht="15.75">
      <c r="A543" s="49"/>
      <c r="B543" s="50"/>
      <c r="C543" s="51"/>
      <c r="D543" s="51"/>
      <c r="E543" s="50"/>
      <c r="F543" s="50"/>
      <c r="G543" s="50"/>
      <c r="H543" s="50"/>
      <c r="I543" s="50"/>
      <c r="J543" s="50"/>
      <c r="K543" s="50"/>
      <c r="L543" s="50"/>
      <c r="M543" s="50"/>
      <c r="N543" s="53"/>
      <c r="O543" s="50"/>
      <c r="P543" s="47"/>
    </row>
    <row r="544" spans="1:16" s="46" customFormat="1" ht="15.75">
      <c r="A544" s="45" t="s">
        <v>106</v>
      </c>
      <c r="B544" s="2" t="s">
        <v>149</v>
      </c>
      <c r="C544" s="3"/>
      <c r="D544" s="3"/>
      <c r="E544" s="2">
        <v>122220</v>
      </c>
      <c r="F544" s="2">
        <f>SUM(E544:E547)</f>
        <v>122220</v>
      </c>
      <c r="G544" s="2">
        <v>111111</v>
      </c>
      <c r="H544" s="2"/>
      <c r="I544" s="2"/>
      <c r="J544" s="2"/>
      <c r="K544" s="2">
        <f>G544-F544-SUM(H544:J544)</f>
        <v>-11109</v>
      </c>
      <c r="L544" s="2">
        <f>K544*0.2</f>
        <v>-2221.8</v>
      </c>
      <c r="M544" s="2">
        <f>K544-L544</f>
        <v>-8887.2</v>
      </c>
      <c r="N544" s="4">
        <f>M544+SUM(H544:J544)</f>
        <v>-8887.2</v>
      </c>
      <c r="O544" s="2" t="s">
        <v>151</v>
      </c>
      <c r="P544" s="6"/>
    </row>
    <row r="545" spans="1:16" s="48" customFormat="1" ht="15.75">
      <c r="A545" s="45" t="s">
        <v>150</v>
      </c>
      <c r="B545" s="2"/>
      <c r="C545" s="3"/>
      <c r="D545" s="3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7"/>
    </row>
    <row r="546" ht="15.75">
      <c r="O546" s="2"/>
    </row>
    <row r="547" spans="1:16" s="48" customFormat="1" ht="15.75">
      <c r="A547" s="49"/>
      <c r="B547" s="50"/>
      <c r="C547" s="51"/>
      <c r="D547" s="51"/>
      <c r="E547" s="50"/>
      <c r="F547" s="50"/>
      <c r="G547" s="50"/>
      <c r="H547" s="50"/>
      <c r="I547" s="50"/>
      <c r="J547" s="50"/>
      <c r="K547" s="50"/>
      <c r="L547" s="50"/>
      <c r="M547" s="50"/>
      <c r="N547" s="53"/>
      <c r="O547" s="50"/>
      <c r="P547" s="47"/>
    </row>
    <row r="548" spans="1:16" s="46" customFormat="1" ht="15.75">
      <c r="A548" s="45" t="s">
        <v>14</v>
      </c>
      <c r="B548" s="2" t="s">
        <v>77</v>
      </c>
      <c r="C548" s="3"/>
      <c r="D548" s="3"/>
      <c r="E548" s="2">
        <v>222122.2</v>
      </c>
      <c r="F548" s="2">
        <f>SUM(E548:E551)</f>
        <v>234322.2</v>
      </c>
      <c r="G548" s="2">
        <v>111619.1</v>
      </c>
      <c r="H548" s="2"/>
      <c r="I548" s="2"/>
      <c r="J548" s="2"/>
      <c r="K548" s="2">
        <f>G548-F548-SUM(H548:J548)</f>
        <v>-122703.1</v>
      </c>
      <c r="L548" s="2">
        <f>K548*0.2</f>
        <v>-24540.620000000003</v>
      </c>
      <c r="M548" s="2">
        <f>K548-L548</f>
        <v>-98162.48000000001</v>
      </c>
      <c r="N548" s="4">
        <f>M548+SUM(H548:J548)</f>
        <v>-98162.48000000001</v>
      </c>
      <c r="O548" s="2"/>
      <c r="P548" s="6"/>
    </row>
    <row r="549" spans="1:16" s="48" customFormat="1" ht="15.75">
      <c r="A549" s="45" t="s">
        <v>152</v>
      </c>
      <c r="B549" s="2" t="s">
        <v>93</v>
      </c>
      <c r="C549" s="3"/>
      <c r="D549" s="3"/>
      <c r="E549" s="5">
        <v>12200</v>
      </c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7"/>
    </row>
    <row r="550" ht="15.75">
      <c r="O550" s="2"/>
    </row>
    <row r="551" spans="1:16" s="48" customFormat="1" ht="15.75">
      <c r="A551" s="49"/>
      <c r="B551" s="50"/>
      <c r="C551" s="51"/>
      <c r="D551" s="51"/>
      <c r="E551" s="50"/>
      <c r="F551" s="50"/>
      <c r="G551" s="50"/>
      <c r="H551" s="50"/>
      <c r="I551" s="50"/>
      <c r="J551" s="50"/>
      <c r="K551" s="50"/>
      <c r="L551" s="50"/>
      <c r="M551" s="50"/>
      <c r="N551" s="53"/>
      <c r="O551" s="50"/>
      <c r="P551" s="47"/>
    </row>
    <row r="552" spans="1:16" s="46" customFormat="1" ht="15.75">
      <c r="A552" s="45" t="s">
        <v>14</v>
      </c>
      <c r="B552" s="2" t="s">
        <v>77</v>
      </c>
      <c r="C552" s="3"/>
      <c r="D552" s="3"/>
      <c r="E552" s="2">
        <v>13222.1</v>
      </c>
      <c r="F552" s="2">
        <f>SUM(E552:E555)</f>
        <v>13222.1</v>
      </c>
      <c r="G552" s="2">
        <v>11111</v>
      </c>
      <c r="H552" s="5">
        <v>4850</v>
      </c>
      <c r="I552" s="2"/>
      <c r="J552" s="2"/>
      <c r="K552" s="2">
        <f>G552-F552-SUM(H552:J552)</f>
        <v>-6961.1</v>
      </c>
      <c r="L552" s="2">
        <f>K552*0.2</f>
        <v>-1392.2200000000003</v>
      </c>
      <c r="M552" s="2">
        <f>K552-L552</f>
        <v>-5568.88</v>
      </c>
      <c r="N552" s="4">
        <f>M552+SUM(H552:J552)</f>
        <v>-718.8800000000001</v>
      </c>
      <c r="O552" s="2" t="s">
        <v>133</v>
      </c>
      <c r="P552" s="6"/>
    </row>
    <row r="553" spans="1:16" s="48" customFormat="1" ht="15.75">
      <c r="A553" s="45" t="s">
        <v>153</v>
      </c>
      <c r="B553" s="2"/>
      <c r="C553" s="3"/>
      <c r="D553" s="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7"/>
    </row>
    <row r="554" ht="15.75">
      <c r="O554" s="2"/>
    </row>
    <row r="555" spans="1:16" s="48" customFormat="1" ht="15.75">
      <c r="A555" s="49"/>
      <c r="B555" s="50"/>
      <c r="C555" s="51"/>
      <c r="D555" s="51"/>
      <c r="E555" s="50"/>
      <c r="F555" s="50"/>
      <c r="G555" s="50"/>
      <c r="H555" s="50"/>
      <c r="I555" s="50"/>
      <c r="J555" s="50"/>
      <c r="K555" s="50"/>
      <c r="L555" s="50"/>
      <c r="M555" s="50"/>
      <c r="N555" s="53"/>
      <c r="O555" s="50"/>
      <c r="P555" s="47"/>
    </row>
    <row r="556" spans="1:16" s="46" customFormat="1" ht="15.75">
      <c r="A556" s="45" t="s">
        <v>57</v>
      </c>
      <c r="B556" s="2" t="s">
        <v>77</v>
      </c>
      <c r="C556" s="3"/>
      <c r="D556" s="3"/>
      <c r="E556" s="2">
        <v>222.2</v>
      </c>
      <c r="F556" s="2">
        <f>SUM(E556:E559)</f>
        <v>222.2</v>
      </c>
      <c r="G556" s="2">
        <v>1911</v>
      </c>
      <c r="H556" s="2"/>
      <c r="I556" s="2"/>
      <c r="J556" s="5">
        <v>1000</v>
      </c>
      <c r="K556" s="2">
        <f>G556-F556-SUM(H556:J556)</f>
        <v>688.8</v>
      </c>
      <c r="L556" s="2">
        <f>K556*0.2</f>
        <v>137.76</v>
      </c>
      <c r="M556" s="2">
        <f>K556-L556</f>
        <v>551.04</v>
      </c>
      <c r="N556" s="4">
        <f>M556+SUM(H556:J556)</f>
        <v>1551.04</v>
      </c>
      <c r="O556" s="2"/>
      <c r="P556" s="6"/>
    </row>
    <row r="557" spans="1:16" s="48" customFormat="1" ht="15.75">
      <c r="A557" s="45" t="s">
        <v>154</v>
      </c>
      <c r="B557" s="2"/>
      <c r="C557" s="3"/>
      <c r="D557" s="3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7"/>
    </row>
    <row r="558" ht="15.75">
      <c r="O558" s="2"/>
    </row>
    <row r="559" spans="1:16" s="48" customFormat="1" ht="15.75">
      <c r="A559" s="49"/>
      <c r="B559" s="50"/>
      <c r="C559" s="51"/>
      <c r="D559" s="51"/>
      <c r="E559" s="50"/>
      <c r="F559" s="50"/>
      <c r="G559" s="50"/>
      <c r="H559" s="50"/>
      <c r="I559" s="50"/>
      <c r="J559" s="50"/>
      <c r="K559" s="50"/>
      <c r="L559" s="50"/>
      <c r="M559" s="50"/>
      <c r="N559" s="53"/>
      <c r="O559" s="50"/>
      <c r="P559" s="47"/>
    </row>
    <row r="560" spans="1:16" s="46" customFormat="1" ht="15.75">
      <c r="A560" s="45" t="s">
        <v>14</v>
      </c>
      <c r="B560" s="2" t="s">
        <v>77</v>
      </c>
      <c r="C560" s="3"/>
      <c r="D560" s="3"/>
      <c r="E560" s="2">
        <v>133232.2</v>
      </c>
      <c r="F560" s="2">
        <f>SUM(E560:E563)</f>
        <v>133232.2</v>
      </c>
      <c r="G560" s="2">
        <v>111611</v>
      </c>
      <c r="H560" s="5">
        <v>6800</v>
      </c>
      <c r="I560" s="2"/>
      <c r="J560" s="2"/>
      <c r="K560" s="2">
        <f>G560-F560-SUM(H560:J560)</f>
        <v>-28421.20000000001</v>
      </c>
      <c r="L560" s="2">
        <f>K560*0.2</f>
        <v>-5684.2400000000025</v>
      </c>
      <c r="M560" s="2">
        <f>K560-L560</f>
        <v>-22736.96000000001</v>
      </c>
      <c r="N560" s="4">
        <f>M560+SUM(H560:J560)</f>
        <v>-15936.96000000001</v>
      </c>
      <c r="O560" s="2" t="s">
        <v>155</v>
      </c>
      <c r="P560" s="6"/>
    </row>
    <row r="561" spans="1:16" s="48" customFormat="1" ht="15.75">
      <c r="A561" s="45" t="s">
        <v>156</v>
      </c>
      <c r="B561" s="2"/>
      <c r="C561" s="3"/>
      <c r="D561" s="3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7"/>
    </row>
    <row r="562" ht="15.75">
      <c r="O562" s="2"/>
    </row>
    <row r="563" spans="1:16" s="48" customFormat="1" ht="15.75">
      <c r="A563" s="49"/>
      <c r="B563" s="50"/>
      <c r="C563" s="51"/>
      <c r="D563" s="51"/>
      <c r="E563" s="50"/>
      <c r="F563" s="50"/>
      <c r="G563" s="50"/>
      <c r="H563" s="50"/>
      <c r="I563" s="50"/>
      <c r="J563" s="50"/>
      <c r="K563" s="50"/>
      <c r="L563" s="50"/>
      <c r="M563" s="50"/>
      <c r="N563" s="53"/>
      <c r="O563" s="50"/>
      <c r="P563" s="47"/>
    </row>
    <row r="564" spans="1:16" s="46" customFormat="1" ht="15.75">
      <c r="A564" s="45" t="s">
        <v>14</v>
      </c>
      <c r="B564" s="2" t="s">
        <v>77</v>
      </c>
      <c r="C564" s="3"/>
      <c r="D564" s="3"/>
      <c r="E564" s="2">
        <v>122231.22</v>
      </c>
      <c r="F564" s="2">
        <f>SUM(E564:E567)</f>
        <v>135431.22</v>
      </c>
      <c r="G564" s="2">
        <v>117111.6</v>
      </c>
      <c r="H564" s="2"/>
      <c r="I564" s="2"/>
      <c r="J564" s="2"/>
      <c r="K564" s="2">
        <f>G564-F564-SUM(H564:J564)</f>
        <v>-18319.619999999995</v>
      </c>
      <c r="L564" s="2">
        <f>K564*0.2</f>
        <v>-3663.923999999999</v>
      </c>
      <c r="M564" s="2">
        <f>K564-L564</f>
        <v>-14655.695999999996</v>
      </c>
      <c r="N564" s="4">
        <f>M564+SUM(H564:J564)</f>
        <v>-14655.695999999996</v>
      </c>
      <c r="O564" s="2"/>
      <c r="P564" s="6"/>
    </row>
    <row r="565" spans="1:16" s="48" customFormat="1" ht="15.75">
      <c r="A565" s="45" t="s">
        <v>157</v>
      </c>
      <c r="B565" s="2" t="s">
        <v>77</v>
      </c>
      <c r="C565" s="3"/>
      <c r="D565" s="3"/>
      <c r="E565" s="2">
        <v>1000</v>
      </c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7"/>
    </row>
    <row r="566" spans="2:15" ht="15.75">
      <c r="B566" s="2" t="s">
        <v>93</v>
      </c>
      <c r="E566" s="77">
        <v>12200</v>
      </c>
      <c r="O566" s="2"/>
    </row>
    <row r="567" spans="1:16" s="48" customFormat="1" ht="15.75">
      <c r="A567" s="49"/>
      <c r="B567" s="50"/>
      <c r="C567" s="51"/>
      <c r="D567" s="51"/>
      <c r="E567" s="50"/>
      <c r="F567" s="50"/>
      <c r="G567" s="50"/>
      <c r="H567" s="50"/>
      <c r="I567" s="50"/>
      <c r="J567" s="50"/>
      <c r="K567" s="50"/>
      <c r="L567" s="50"/>
      <c r="M567" s="50"/>
      <c r="N567" s="53"/>
      <c r="O567" s="50"/>
      <c r="P567" s="47"/>
    </row>
    <row r="568" spans="1:16" s="46" customFormat="1" ht="15.75">
      <c r="A568" s="45" t="s">
        <v>14</v>
      </c>
      <c r="B568" s="2" t="s">
        <v>77</v>
      </c>
      <c r="C568" s="3"/>
      <c r="D568" s="3"/>
      <c r="E568" s="2">
        <v>141434.02</v>
      </c>
      <c r="F568" s="2">
        <f>SUM(E568:E571)</f>
        <v>144555.24</v>
      </c>
      <c r="G568" s="2">
        <v>168611</v>
      </c>
      <c r="H568" s="5">
        <v>6800</v>
      </c>
      <c r="I568" s="2"/>
      <c r="J568" s="2"/>
      <c r="K568" s="2">
        <f>G568-F568-SUM(H568:J568)</f>
        <v>17255.76000000001</v>
      </c>
      <c r="L568" s="2">
        <f>K568*0.2</f>
        <v>3451.152000000002</v>
      </c>
      <c r="M568" s="2">
        <f>K568-L568</f>
        <v>13804.608000000007</v>
      </c>
      <c r="N568" s="4">
        <f>M568+SUM(H568:J568)</f>
        <v>20604.608000000007</v>
      </c>
      <c r="O568" s="2" t="s">
        <v>158</v>
      </c>
      <c r="P568" s="6"/>
    </row>
    <row r="569" spans="1:16" s="48" customFormat="1" ht="15.75">
      <c r="A569" s="45" t="s">
        <v>159</v>
      </c>
      <c r="B569" s="2"/>
      <c r="C569" s="3"/>
      <c r="D569" s="3"/>
      <c r="E569" s="2">
        <v>3121.22</v>
      </c>
      <c r="F569" s="2"/>
      <c r="G569" s="2"/>
      <c r="H569" s="5"/>
      <c r="I569" s="2"/>
      <c r="J569" s="2"/>
      <c r="K569" s="2"/>
      <c r="L569" s="2"/>
      <c r="M569" s="2"/>
      <c r="N569" s="2"/>
      <c r="O569" s="2"/>
      <c r="P569" s="47"/>
    </row>
    <row r="570" spans="8:15" ht="15.75">
      <c r="H570" s="5"/>
      <c r="J570" s="5"/>
      <c r="O570" s="2"/>
    </row>
    <row r="571" spans="1:16" s="48" customFormat="1" ht="15.75">
      <c r="A571" s="49"/>
      <c r="B571" s="50"/>
      <c r="C571" s="51"/>
      <c r="D571" s="51"/>
      <c r="E571" s="50"/>
      <c r="F571" s="50"/>
      <c r="G571" s="50"/>
      <c r="H571" s="52"/>
      <c r="I571" s="50"/>
      <c r="J571" s="52"/>
      <c r="K571" s="50"/>
      <c r="L571" s="50"/>
      <c r="M571" s="50"/>
      <c r="N571" s="53"/>
      <c r="O571" s="50"/>
      <c r="P571" s="47"/>
    </row>
    <row r="572" spans="1:16" s="46" customFormat="1" ht="15.75">
      <c r="A572" s="45" t="s">
        <v>14</v>
      </c>
      <c r="B572" s="2" t="s">
        <v>77</v>
      </c>
      <c r="C572" s="3"/>
      <c r="D572" s="3"/>
      <c r="E572" s="2">
        <v>122222</v>
      </c>
      <c r="F572" s="2">
        <f>SUM(E572:E575)</f>
        <v>122222</v>
      </c>
      <c r="G572" s="2">
        <v>111711</v>
      </c>
      <c r="H572" s="5">
        <v>6800</v>
      </c>
      <c r="I572" s="2"/>
      <c r="J572" s="5"/>
      <c r="K572" s="2">
        <f>G572-F572-SUM(H572:J572)</f>
        <v>-17311</v>
      </c>
      <c r="L572" s="2">
        <f>K572*0.2</f>
        <v>-3462.2000000000003</v>
      </c>
      <c r="M572" s="2">
        <f>K572-L572</f>
        <v>-13848.8</v>
      </c>
      <c r="N572" s="4">
        <f>M572+SUM(H572:J572)</f>
        <v>-7048.799999999999</v>
      </c>
      <c r="O572" s="2" t="s">
        <v>158</v>
      </c>
      <c r="P572" s="6"/>
    </row>
    <row r="573" spans="1:16" s="48" customFormat="1" ht="15.75">
      <c r="A573" s="45" t="s">
        <v>160</v>
      </c>
      <c r="B573" s="2"/>
      <c r="C573" s="3"/>
      <c r="D573" s="3"/>
      <c r="E573" s="2"/>
      <c r="F573" s="2"/>
      <c r="G573" s="2"/>
      <c r="H573" s="2"/>
      <c r="I573" s="2"/>
      <c r="J573" s="5"/>
      <c r="K573" s="2"/>
      <c r="L573" s="2"/>
      <c r="M573" s="2"/>
      <c r="N573" s="2"/>
      <c r="O573" s="2"/>
      <c r="P573" s="47"/>
    </row>
    <row r="574" spans="10:15" ht="15.75">
      <c r="J574" s="5"/>
      <c r="O574" s="2"/>
    </row>
    <row r="575" spans="1:16" s="48" customFormat="1" ht="15.75">
      <c r="A575" s="49"/>
      <c r="B575" s="50"/>
      <c r="C575" s="51"/>
      <c r="D575" s="51"/>
      <c r="E575" s="50"/>
      <c r="F575" s="50"/>
      <c r="G575" s="50"/>
      <c r="H575" s="50"/>
      <c r="I575" s="50"/>
      <c r="J575" s="52"/>
      <c r="K575" s="50"/>
      <c r="L575" s="50"/>
      <c r="M575" s="50"/>
      <c r="N575" s="53"/>
      <c r="O575" s="50"/>
      <c r="P575" s="47"/>
    </row>
    <row r="576" spans="1:16" s="46" customFormat="1" ht="15.75">
      <c r="A576" s="45" t="s">
        <v>161</v>
      </c>
      <c r="B576" s="2" t="s">
        <v>162</v>
      </c>
      <c r="C576" s="3"/>
      <c r="D576" s="3"/>
      <c r="E576" s="2">
        <v>10103</v>
      </c>
      <c r="F576" s="2">
        <f>SUM(E576:E579)</f>
        <v>10303</v>
      </c>
      <c r="G576" s="2">
        <v>18611</v>
      </c>
      <c r="H576" s="70"/>
      <c r="I576" s="2"/>
      <c r="J576" s="5">
        <v>3500</v>
      </c>
      <c r="K576" s="2">
        <f>G576-F576-SUM(H576:J576)</f>
        <v>4808</v>
      </c>
      <c r="L576" s="2">
        <f>K576*0.2</f>
        <v>961.6</v>
      </c>
      <c r="M576" s="2">
        <f>K576-L576</f>
        <v>3846.4</v>
      </c>
      <c r="N576" s="4">
        <f>M576+SUM(H576:J576)</f>
        <v>7346.4</v>
      </c>
      <c r="O576" s="2"/>
      <c r="P576" s="6"/>
    </row>
    <row r="577" spans="1:16" s="48" customFormat="1" ht="15.75">
      <c r="A577" s="45" t="s">
        <v>163</v>
      </c>
      <c r="B577" s="2" t="s">
        <v>56</v>
      </c>
      <c r="C577" s="3"/>
      <c r="D577" s="3"/>
      <c r="E577" s="2">
        <v>200</v>
      </c>
      <c r="F577" s="2"/>
      <c r="G577" s="2"/>
      <c r="H577" s="2"/>
      <c r="I577" s="2"/>
      <c r="J577" s="5"/>
      <c r="K577" s="2"/>
      <c r="L577" s="2"/>
      <c r="M577" s="2"/>
      <c r="N577" s="2"/>
      <c r="O577" s="2"/>
      <c r="P577" s="47"/>
    </row>
    <row r="578" spans="10:15" ht="15.75">
      <c r="J578" s="5"/>
      <c r="O578" s="2"/>
    </row>
    <row r="579" spans="1:16" s="48" customFormat="1" ht="15.75">
      <c r="A579" s="49"/>
      <c r="B579" s="50"/>
      <c r="C579" s="51"/>
      <c r="D579" s="51"/>
      <c r="E579" s="50"/>
      <c r="F579" s="50"/>
      <c r="G579" s="50"/>
      <c r="H579" s="50"/>
      <c r="I579" s="50"/>
      <c r="J579" s="52"/>
      <c r="K579" s="50"/>
      <c r="L579" s="50"/>
      <c r="M579" s="50"/>
      <c r="N579" s="53"/>
      <c r="O579" s="50"/>
      <c r="P579" s="47"/>
    </row>
    <row r="580" spans="1:16" s="46" customFormat="1" ht="15.75">
      <c r="A580" s="45" t="s">
        <v>14</v>
      </c>
      <c r="B580" s="2" t="s">
        <v>77</v>
      </c>
      <c r="C580" s="3"/>
      <c r="D580" s="3"/>
      <c r="E580" s="2">
        <v>122322</v>
      </c>
      <c r="F580" s="2">
        <f>SUM(E580:E583)</f>
        <v>122522</v>
      </c>
      <c r="G580" s="2">
        <v>191998.6</v>
      </c>
      <c r="H580" s="5">
        <v>7850</v>
      </c>
      <c r="I580" s="5">
        <v>500</v>
      </c>
      <c r="J580" s="5"/>
      <c r="K580" s="2">
        <f>G580-F580-SUM(H580:J580)</f>
        <v>61126.600000000006</v>
      </c>
      <c r="L580" s="2">
        <f>K580*0.2</f>
        <v>12225.320000000002</v>
      </c>
      <c r="M580" s="2">
        <f>K580-L580</f>
        <v>48901.280000000006</v>
      </c>
      <c r="N580" s="4">
        <f>M580+SUM(H580:J580)</f>
        <v>57251.280000000006</v>
      </c>
      <c r="O580" s="2" t="s">
        <v>121</v>
      </c>
      <c r="P580" s="6"/>
    </row>
    <row r="581" spans="1:16" s="48" customFormat="1" ht="15.75">
      <c r="A581" s="54" t="s">
        <v>164</v>
      </c>
      <c r="B581" s="2"/>
      <c r="C581" s="3"/>
      <c r="D581" s="3"/>
      <c r="E581" s="2">
        <v>200</v>
      </c>
      <c r="F581" s="2"/>
      <c r="G581" s="2"/>
      <c r="H581" s="2"/>
      <c r="I581" s="2"/>
      <c r="J581" s="5"/>
      <c r="K581" s="2"/>
      <c r="L581" s="2"/>
      <c r="M581" s="2"/>
      <c r="N581" s="2"/>
      <c r="O581" s="2"/>
      <c r="P581" s="47"/>
    </row>
    <row r="582" spans="10:15" ht="15.75">
      <c r="J582" s="5"/>
      <c r="O582" s="2"/>
    </row>
    <row r="583" spans="1:16" s="48" customFormat="1" ht="15.75">
      <c r="A583" s="49"/>
      <c r="B583" s="50"/>
      <c r="C583" s="51"/>
      <c r="D583" s="51"/>
      <c r="E583" s="50"/>
      <c r="F583" s="50"/>
      <c r="G583" s="50"/>
      <c r="H583" s="50"/>
      <c r="I583" s="50"/>
      <c r="J583" s="52"/>
      <c r="K583" s="50"/>
      <c r="L583" s="50"/>
      <c r="M583" s="50"/>
      <c r="N583" s="53"/>
      <c r="O583" s="50"/>
      <c r="P583" s="47"/>
    </row>
    <row r="584" spans="1:16" s="46" customFormat="1" ht="15.75">
      <c r="A584" s="45" t="s">
        <v>165</v>
      </c>
      <c r="B584" s="2" t="s">
        <v>51</v>
      </c>
      <c r="C584" s="3"/>
      <c r="D584" s="3"/>
      <c r="E584" s="2">
        <v>44022</v>
      </c>
      <c r="F584" s="2">
        <f>SUM(E584:E587)</f>
        <v>44022</v>
      </c>
      <c r="G584" s="2">
        <v>11111</v>
      </c>
      <c r="H584" s="2"/>
      <c r="I584" s="2"/>
      <c r="J584" s="5"/>
      <c r="K584" s="2">
        <f>G584-F584-SUM(H584:J584)</f>
        <v>-32911</v>
      </c>
      <c r="L584" s="2">
        <f>K584*0.2</f>
        <v>-6582.200000000001</v>
      </c>
      <c r="M584" s="2">
        <f>K584-L584</f>
        <v>-26328.8</v>
      </c>
      <c r="N584" s="4">
        <f>M584+SUM(H584:J584)</f>
        <v>-26328.8</v>
      </c>
      <c r="O584" s="2"/>
      <c r="P584" s="6"/>
    </row>
    <row r="585" spans="1:16" s="48" customFormat="1" ht="15.75">
      <c r="A585" s="28" t="s">
        <v>166</v>
      </c>
      <c r="B585" s="2"/>
      <c r="C585" s="3"/>
      <c r="D585" s="3"/>
      <c r="E585" s="2"/>
      <c r="F585" s="2"/>
      <c r="G585" s="2"/>
      <c r="H585" s="2"/>
      <c r="I585" s="2"/>
      <c r="J585" s="5"/>
      <c r="K585" s="2"/>
      <c r="L585" s="2"/>
      <c r="M585" s="2"/>
      <c r="N585" s="2"/>
      <c r="O585" s="2"/>
      <c r="P585" s="47"/>
    </row>
    <row r="586" spans="1:15" ht="15.75">
      <c r="A586" s="63" t="s">
        <v>164</v>
      </c>
      <c r="J586" s="5"/>
      <c r="O586" s="2"/>
    </row>
    <row r="587" spans="1:16" s="48" customFormat="1" ht="15.75">
      <c r="A587" s="49"/>
      <c r="B587" s="50"/>
      <c r="C587" s="51"/>
      <c r="D587" s="51"/>
      <c r="E587" s="50"/>
      <c r="F587" s="50"/>
      <c r="G587" s="50"/>
      <c r="H587" s="50"/>
      <c r="I587" s="50"/>
      <c r="J587" s="52"/>
      <c r="K587" s="50"/>
      <c r="L587" s="50"/>
      <c r="M587" s="50"/>
      <c r="N587" s="53"/>
      <c r="O587" s="50"/>
      <c r="P587" s="47"/>
    </row>
    <row r="588" spans="1:16" s="46" customFormat="1" ht="15.75">
      <c r="A588" s="45" t="s">
        <v>161</v>
      </c>
      <c r="B588" s="2" t="s">
        <v>167</v>
      </c>
      <c r="C588" s="3"/>
      <c r="D588" s="3"/>
      <c r="E588" s="2">
        <v>12220</v>
      </c>
      <c r="F588" s="2">
        <v>15590</v>
      </c>
      <c r="G588" s="2">
        <v>11711</v>
      </c>
      <c r="H588" s="2"/>
      <c r="I588" s="2"/>
      <c r="J588" s="5">
        <v>7000</v>
      </c>
      <c r="K588" s="2">
        <f>G588-F588-SUM(H588:J588)</f>
        <v>-10879</v>
      </c>
      <c r="L588" s="2">
        <f>K588*0.2</f>
        <v>-2175.8</v>
      </c>
      <c r="M588" s="2">
        <f>K588-L588</f>
        <v>-8703.2</v>
      </c>
      <c r="N588" s="4">
        <f>M588+SUM(H588:J588)</f>
        <v>-1703.2000000000007</v>
      </c>
      <c r="O588" s="2"/>
      <c r="P588" s="6"/>
    </row>
    <row r="589" spans="1:16" s="48" customFormat="1" ht="15.75">
      <c r="A589" s="45" t="s">
        <v>168</v>
      </c>
      <c r="B589" s="2" t="s">
        <v>14</v>
      </c>
      <c r="C589" s="3"/>
      <c r="D589" s="3"/>
      <c r="E589" s="2"/>
      <c r="F589" s="2"/>
      <c r="G589" s="2"/>
      <c r="H589" s="2"/>
      <c r="I589" s="2"/>
      <c r="J589" s="5"/>
      <c r="K589" s="2"/>
      <c r="L589" s="2"/>
      <c r="M589" s="2"/>
      <c r="N589" s="2"/>
      <c r="O589" s="2"/>
      <c r="P589" s="47"/>
    </row>
    <row r="590" spans="1:15" ht="15.75">
      <c r="A590" s="63" t="s">
        <v>160</v>
      </c>
      <c r="J590" s="5"/>
      <c r="O590" s="2"/>
    </row>
    <row r="591" spans="1:16" s="48" customFormat="1" ht="15.75">
      <c r="A591" s="49"/>
      <c r="B591" s="50"/>
      <c r="C591" s="51"/>
      <c r="D591" s="51"/>
      <c r="E591" s="50"/>
      <c r="F591" s="50"/>
      <c r="G591" s="50"/>
      <c r="H591" s="50"/>
      <c r="I591" s="50"/>
      <c r="J591" s="52"/>
      <c r="K591" s="50"/>
      <c r="L591" s="50"/>
      <c r="M591" s="50"/>
      <c r="N591" s="53"/>
      <c r="O591" s="50"/>
      <c r="P591" s="47"/>
    </row>
    <row r="592" spans="1:16" s="46" customFormat="1" ht="15.75">
      <c r="A592" s="45" t="s">
        <v>14</v>
      </c>
      <c r="B592" s="2" t="s">
        <v>77</v>
      </c>
      <c r="C592" s="3"/>
      <c r="D592" s="3"/>
      <c r="E592" s="2">
        <v>30222</v>
      </c>
      <c r="F592" s="2">
        <f>SUM(E592:E595)</f>
        <v>86685.22</v>
      </c>
      <c r="G592" s="2">
        <v>181196.1</v>
      </c>
      <c r="H592" s="2"/>
      <c r="I592" s="2"/>
      <c r="J592" s="5"/>
      <c r="K592" s="2">
        <f>G592-F592-SUM(H592:J592)</f>
        <v>94510.88</v>
      </c>
      <c r="L592" s="2">
        <f>K592*0.2</f>
        <v>18902.176000000003</v>
      </c>
      <c r="M592" s="2">
        <f>K592-L592</f>
        <v>75608.704</v>
      </c>
      <c r="N592" s="4">
        <f>M592+SUM(H592:J592)</f>
        <v>75608.704</v>
      </c>
      <c r="O592" s="2"/>
      <c r="P592" s="6"/>
    </row>
    <row r="593" spans="1:16" s="48" customFormat="1" ht="15.75">
      <c r="A593" s="45" t="s">
        <v>159</v>
      </c>
      <c r="B593" s="2" t="s">
        <v>77</v>
      </c>
      <c r="C593" s="3"/>
      <c r="D593" s="3"/>
      <c r="E593" s="2">
        <v>22222</v>
      </c>
      <c r="F593" s="2"/>
      <c r="G593" s="2"/>
      <c r="H593" s="2"/>
      <c r="I593" s="2"/>
      <c r="J593" s="5"/>
      <c r="K593" s="2"/>
      <c r="L593" s="2"/>
      <c r="M593" s="2"/>
      <c r="N593" s="2"/>
      <c r="O593" s="2"/>
      <c r="P593" s="47"/>
    </row>
    <row r="594" spans="2:15" ht="15.75">
      <c r="B594" s="2" t="s">
        <v>48</v>
      </c>
      <c r="E594" s="2">
        <v>22041.22</v>
      </c>
      <c r="J594" s="5"/>
      <c r="O594" s="2"/>
    </row>
    <row r="595" spans="1:16" s="48" customFormat="1" ht="15.75">
      <c r="A595" s="49"/>
      <c r="B595" s="50" t="s">
        <v>93</v>
      </c>
      <c r="C595" s="51"/>
      <c r="D595" s="51"/>
      <c r="E595" s="52">
        <v>12200</v>
      </c>
      <c r="F595" s="50"/>
      <c r="G595" s="50"/>
      <c r="H595" s="50"/>
      <c r="I595" s="50"/>
      <c r="J595" s="52"/>
      <c r="K595" s="50"/>
      <c r="L595" s="50"/>
      <c r="M595" s="50"/>
      <c r="N595" s="53"/>
      <c r="O595" s="50"/>
      <c r="P595" s="47"/>
    </row>
    <row r="596" spans="1:16" s="46" customFormat="1" ht="15.75">
      <c r="A596" s="45" t="s">
        <v>14</v>
      </c>
      <c r="B596" s="2" t="s">
        <v>77</v>
      </c>
      <c r="C596" s="3"/>
      <c r="D596" s="3"/>
      <c r="E596" s="2">
        <v>142420</v>
      </c>
      <c r="F596" s="2">
        <f>SUM(E596:E599)</f>
        <v>154640</v>
      </c>
      <c r="G596" s="2">
        <v>171991.1</v>
      </c>
      <c r="H596" s="5">
        <v>6850</v>
      </c>
      <c r="I596" s="2"/>
      <c r="J596" s="5"/>
      <c r="K596" s="2">
        <f>G596-F596-SUM(H596:J596)</f>
        <v>10501.100000000006</v>
      </c>
      <c r="L596" s="2">
        <f>K596*0.2</f>
        <v>2100.220000000001</v>
      </c>
      <c r="M596" s="2">
        <f>K596-L596</f>
        <v>8400.880000000005</v>
      </c>
      <c r="N596" s="4">
        <f>M596+SUM(H596:J596)</f>
        <v>15250.880000000005</v>
      </c>
      <c r="O596" s="2" t="s">
        <v>11</v>
      </c>
      <c r="P596" s="6"/>
    </row>
    <row r="597" spans="1:16" s="48" customFormat="1" ht="15.75">
      <c r="A597" s="45" t="s">
        <v>169</v>
      </c>
      <c r="B597" s="2"/>
      <c r="C597" s="3"/>
      <c r="D597" s="3"/>
      <c r="E597" s="2">
        <v>12220</v>
      </c>
      <c r="F597" s="2"/>
      <c r="G597" s="2"/>
      <c r="H597" s="2"/>
      <c r="I597" s="2"/>
      <c r="J597" s="5"/>
      <c r="K597" s="2"/>
      <c r="L597" s="2"/>
      <c r="M597" s="2"/>
      <c r="N597" s="2"/>
      <c r="O597" s="2"/>
      <c r="P597" s="47"/>
    </row>
    <row r="598" spans="1:15" ht="15.75">
      <c r="A598" s="63" t="s">
        <v>156</v>
      </c>
      <c r="J598" s="5"/>
      <c r="O598" s="2"/>
    </row>
    <row r="599" spans="1:16" s="48" customFormat="1" ht="15.75">
      <c r="A599" s="49"/>
      <c r="B599" s="50"/>
      <c r="C599" s="51"/>
      <c r="D599" s="51"/>
      <c r="E599" s="50"/>
      <c r="F599" s="50"/>
      <c r="G599" s="50"/>
      <c r="H599" s="50"/>
      <c r="I599" s="50"/>
      <c r="J599" s="52"/>
      <c r="K599" s="50"/>
      <c r="L599" s="50"/>
      <c r="M599" s="50"/>
      <c r="N599" s="53"/>
      <c r="O599" s="50"/>
      <c r="P599" s="47"/>
    </row>
    <row r="600" spans="1:16" s="46" customFormat="1" ht="15.75">
      <c r="A600" s="45" t="s">
        <v>51</v>
      </c>
      <c r="B600" s="2" t="s">
        <v>170</v>
      </c>
      <c r="C600" s="3"/>
      <c r="D600" s="3"/>
      <c r="E600" s="2">
        <v>11302.2</v>
      </c>
      <c r="F600" s="2">
        <f>SUM(E600:E603)</f>
        <v>11302.2</v>
      </c>
      <c r="G600" s="2">
        <v>11711</v>
      </c>
      <c r="H600" s="2"/>
      <c r="I600" s="2"/>
      <c r="J600" s="5">
        <v>5000</v>
      </c>
      <c r="K600" s="2">
        <f>G600-F600-SUM(H600:J600)</f>
        <v>-4591.200000000001</v>
      </c>
      <c r="L600" s="2">
        <f>K600*0.2</f>
        <v>-918.2400000000002</v>
      </c>
      <c r="M600" s="2">
        <f>K600-L600</f>
        <v>-3672.9600000000005</v>
      </c>
      <c r="N600" s="4">
        <f>M600+SUM(H600:J600)</f>
        <v>1327.0399999999995</v>
      </c>
      <c r="O600" s="2"/>
      <c r="P600" s="6"/>
    </row>
    <row r="601" spans="1:16" s="48" customFormat="1" ht="15.75">
      <c r="A601" s="45" t="s">
        <v>171</v>
      </c>
      <c r="B601" s="2"/>
      <c r="C601" s="3"/>
      <c r="D601" s="3"/>
      <c r="E601" s="2"/>
      <c r="F601" s="2"/>
      <c r="G601" s="2"/>
      <c r="H601" s="2"/>
      <c r="I601" s="2"/>
      <c r="J601" s="5"/>
      <c r="K601" s="2"/>
      <c r="L601" s="2"/>
      <c r="M601" s="2"/>
      <c r="N601" s="2"/>
      <c r="O601" s="2"/>
      <c r="P601" s="47"/>
    </row>
    <row r="602" spans="1:15" ht="15.75">
      <c r="A602" s="63" t="s">
        <v>160</v>
      </c>
      <c r="J602" s="5"/>
      <c r="O602" s="2"/>
    </row>
    <row r="603" spans="1:16" s="48" customFormat="1" ht="15.75">
      <c r="A603" s="49"/>
      <c r="B603" s="50"/>
      <c r="C603" s="51"/>
      <c r="D603" s="51"/>
      <c r="E603" s="50"/>
      <c r="F603" s="50"/>
      <c r="G603" s="50"/>
      <c r="H603" s="50"/>
      <c r="I603" s="50"/>
      <c r="J603" s="52"/>
      <c r="K603" s="50"/>
      <c r="L603" s="50"/>
      <c r="M603" s="50"/>
      <c r="N603" s="53"/>
      <c r="O603" s="50"/>
      <c r="P603" s="47"/>
    </row>
    <row r="604" spans="1:16" s="46" customFormat="1" ht="15.75">
      <c r="A604" s="54" t="s">
        <v>51</v>
      </c>
      <c r="B604" s="2" t="s">
        <v>121</v>
      </c>
      <c r="C604" s="3"/>
      <c r="D604" s="3"/>
      <c r="E604" s="2">
        <v>20024.22</v>
      </c>
      <c r="F604" s="2">
        <f>SUM(E604:E607)</f>
        <v>20024.22</v>
      </c>
      <c r="G604" s="2">
        <v>111711</v>
      </c>
      <c r="H604" s="2"/>
      <c r="I604" s="2"/>
      <c r="J604" s="5">
        <v>20000</v>
      </c>
      <c r="K604" s="2">
        <f>G604-F604-SUM(H604:J604)</f>
        <v>71686.78</v>
      </c>
      <c r="L604" s="2">
        <f>K604*0.2</f>
        <v>14337.356</v>
      </c>
      <c r="M604" s="2">
        <f>K604-L604</f>
        <v>57349.424</v>
      </c>
      <c r="N604" s="4">
        <f>M604+SUM(H604:J604)</f>
        <v>77349.424</v>
      </c>
      <c r="O604" s="2"/>
      <c r="P604" s="6"/>
    </row>
    <row r="605" spans="1:16" s="48" customFormat="1" ht="15.75">
      <c r="A605" s="54" t="s">
        <v>171</v>
      </c>
      <c r="B605" s="2"/>
      <c r="C605" s="3"/>
      <c r="D605" s="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47"/>
    </row>
    <row r="606" spans="1:15" ht="15.75">
      <c r="A606" s="63" t="s">
        <v>163</v>
      </c>
      <c r="O606" s="2"/>
    </row>
    <row r="607" spans="1:16" s="48" customFormat="1" ht="15.75">
      <c r="A607" s="65"/>
      <c r="B607" s="50"/>
      <c r="C607" s="51"/>
      <c r="D607" s="51"/>
      <c r="E607" s="50"/>
      <c r="F607" s="50"/>
      <c r="G607" s="50"/>
      <c r="H607" s="50"/>
      <c r="I607" s="50"/>
      <c r="J607" s="50"/>
      <c r="K607" s="50"/>
      <c r="L607" s="50"/>
      <c r="M607" s="50"/>
      <c r="N607" s="53"/>
      <c r="O607" s="50"/>
      <c r="P607" s="47"/>
    </row>
    <row r="608" spans="1:16" s="46" customFormat="1" ht="15.75">
      <c r="A608" s="45" t="s">
        <v>14</v>
      </c>
      <c r="B608" s="2" t="s">
        <v>77</v>
      </c>
      <c r="C608" s="3"/>
      <c r="D608" s="3"/>
      <c r="E608" s="2">
        <v>144020</v>
      </c>
      <c r="F608" s="2">
        <f>SUM(E608:E611)</f>
        <v>144020</v>
      </c>
      <c r="G608" s="2">
        <v>117811</v>
      </c>
      <c r="H608" s="5">
        <v>6850</v>
      </c>
      <c r="I608" s="2"/>
      <c r="J608" s="2"/>
      <c r="K608" s="2">
        <f>G608-F608-SUM(H608:J608)</f>
        <v>-33059</v>
      </c>
      <c r="L608" s="2">
        <f>K608*0.2</f>
        <v>-6611.8</v>
      </c>
      <c r="M608" s="2">
        <f>K608-L608</f>
        <v>-26447.2</v>
      </c>
      <c r="N608" s="4">
        <f>M608+SUM(H608:J608)</f>
        <v>-19597.2</v>
      </c>
      <c r="O608" s="2" t="s">
        <v>11</v>
      </c>
      <c r="P608" s="6"/>
    </row>
    <row r="609" spans="1:16" s="48" customFormat="1" ht="15.75">
      <c r="A609" s="45" t="s">
        <v>168</v>
      </c>
      <c r="B609" s="2"/>
      <c r="C609" s="3"/>
      <c r="D609" s="3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47"/>
    </row>
    <row r="610" spans="1:15" ht="15.75">
      <c r="A610" s="1" t="s">
        <v>160</v>
      </c>
      <c r="O610" s="2"/>
    </row>
    <row r="611" spans="1:16" s="48" customFormat="1" ht="15.75">
      <c r="A611" s="49"/>
      <c r="B611" s="50"/>
      <c r="C611" s="51"/>
      <c r="D611" s="51"/>
      <c r="E611" s="50"/>
      <c r="F611" s="50"/>
      <c r="G611" s="50"/>
      <c r="H611" s="50"/>
      <c r="I611" s="50"/>
      <c r="J611" s="50"/>
      <c r="K611" s="50"/>
      <c r="L611" s="50"/>
      <c r="M611" s="50"/>
      <c r="N611" s="53"/>
      <c r="O611" s="50"/>
      <c r="P611" s="47"/>
    </row>
    <row r="612" spans="1:16" s="46" customFormat="1" ht="15.75">
      <c r="A612" s="45" t="s">
        <v>14</v>
      </c>
      <c r="B612" s="2" t="s">
        <v>77</v>
      </c>
      <c r="C612" s="3"/>
      <c r="D612" s="3"/>
      <c r="E612" s="2">
        <v>130422</v>
      </c>
      <c r="F612" s="2">
        <f>SUM(E612:E615)</f>
        <v>130422</v>
      </c>
      <c r="G612" s="2">
        <v>111111</v>
      </c>
      <c r="H612" s="5">
        <v>6850</v>
      </c>
      <c r="I612" s="2"/>
      <c r="J612" s="2"/>
      <c r="K612" s="2">
        <f>G612-F612-SUM(H612:J612)</f>
        <v>-26161</v>
      </c>
      <c r="L612" s="2">
        <f>K612*0.2</f>
        <v>-5232.200000000001</v>
      </c>
      <c r="M612" s="2">
        <f>K612-L612</f>
        <v>-20928.8</v>
      </c>
      <c r="N612" s="4">
        <f>M612+SUM(H612:J612)</f>
        <v>-14078.8</v>
      </c>
      <c r="O612" s="2" t="s">
        <v>11</v>
      </c>
      <c r="P612" s="6"/>
    </row>
    <row r="613" spans="1:16" s="48" customFormat="1" ht="15.75">
      <c r="A613" s="45"/>
      <c r="B613" s="2"/>
      <c r="C613" s="3"/>
      <c r="D613" s="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47"/>
    </row>
    <row r="614" spans="1:15" ht="15.75">
      <c r="A614" s="1" t="s">
        <v>172</v>
      </c>
      <c r="O614" s="2"/>
    </row>
    <row r="615" spans="1:16" s="48" customFormat="1" ht="15.75">
      <c r="A615" s="49"/>
      <c r="B615" s="50"/>
      <c r="C615" s="51"/>
      <c r="D615" s="51"/>
      <c r="E615" s="50"/>
      <c r="F615" s="50"/>
      <c r="G615" s="50"/>
      <c r="H615" s="50"/>
      <c r="I615" s="50"/>
      <c r="J615" s="50"/>
      <c r="K615" s="50"/>
      <c r="L615" s="50"/>
      <c r="M615" s="50"/>
      <c r="N615" s="53"/>
      <c r="O615" s="50"/>
      <c r="P615" s="47"/>
    </row>
    <row r="616" spans="1:16" s="46" customFormat="1" ht="15.75">
      <c r="A616" s="45" t="s">
        <v>14</v>
      </c>
      <c r="B616" s="2" t="s">
        <v>77</v>
      </c>
      <c r="C616" s="3"/>
      <c r="D616" s="3"/>
      <c r="E616" s="2">
        <v>22222.2</v>
      </c>
      <c r="F616" s="2">
        <f>SUM(E616:E619)</f>
        <v>135456.4</v>
      </c>
      <c r="G616" s="2">
        <v>119117.1</v>
      </c>
      <c r="H616" s="71">
        <v>13500</v>
      </c>
      <c r="I616" s="5">
        <v>500</v>
      </c>
      <c r="J616" s="2"/>
      <c r="K616" s="2">
        <f>G616-F616-SUM(H616:J616)</f>
        <v>-30339.29999999999</v>
      </c>
      <c r="L616" s="2">
        <f>K616*0.2</f>
        <v>-6067.859999999998</v>
      </c>
      <c r="M616" s="2">
        <f>K616-L616</f>
        <v>-24271.43999999999</v>
      </c>
      <c r="N616" s="4">
        <f>M616+SUM(H616:J616)</f>
        <v>-10271.439999999991</v>
      </c>
      <c r="O616" s="2" t="s">
        <v>121</v>
      </c>
      <c r="P616" s="6"/>
    </row>
    <row r="617" spans="1:16" s="48" customFormat="1" ht="15.75">
      <c r="A617" s="45"/>
      <c r="B617" s="2" t="s">
        <v>57</v>
      </c>
      <c r="C617" s="3"/>
      <c r="D617" s="3"/>
      <c r="E617" s="2">
        <v>113234.2</v>
      </c>
      <c r="F617" s="2"/>
      <c r="G617" s="2"/>
      <c r="H617" s="2"/>
      <c r="I617" s="2"/>
      <c r="J617" s="2"/>
      <c r="K617" s="2"/>
      <c r="L617" s="2"/>
      <c r="M617" s="2"/>
      <c r="N617" s="2"/>
      <c r="O617" s="70" t="s">
        <v>1</v>
      </c>
      <c r="P617" s="47"/>
    </row>
    <row r="618" spans="1:15" ht="15.75">
      <c r="A618" s="1" t="s">
        <v>173</v>
      </c>
      <c r="O618" s="2"/>
    </row>
    <row r="619" spans="1:16" s="48" customFormat="1" ht="15.75">
      <c r="A619" s="49"/>
      <c r="B619" s="50"/>
      <c r="C619" s="51"/>
      <c r="D619" s="51"/>
      <c r="E619" s="50"/>
      <c r="F619" s="50"/>
      <c r="G619" s="50"/>
      <c r="H619" s="50"/>
      <c r="I619" s="50"/>
      <c r="J619" s="50"/>
      <c r="K619" s="50"/>
      <c r="L619" s="50"/>
      <c r="M619" s="50"/>
      <c r="N619" s="53"/>
      <c r="O619" s="50"/>
      <c r="P619" s="47"/>
    </row>
    <row r="620" spans="1:16" s="46" customFormat="1" ht="15.75">
      <c r="A620" s="45" t="s">
        <v>51</v>
      </c>
      <c r="B620" s="2" t="s">
        <v>77</v>
      </c>
      <c r="C620" s="3"/>
      <c r="D620" s="3"/>
      <c r="E620" s="2">
        <v>20222.2</v>
      </c>
      <c r="F620" s="2">
        <f>SUM(E620:E623)</f>
        <v>20222.2</v>
      </c>
      <c r="G620" s="2">
        <v>16611</v>
      </c>
      <c r="H620" s="70"/>
      <c r="I620" s="2"/>
      <c r="J620" s="5">
        <v>5000</v>
      </c>
      <c r="K620" s="2">
        <f>G620-F620-SUM(H620:J620)</f>
        <v>-8611.2</v>
      </c>
      <c r="L620" s="2">
        <f>K620*0.2</f>
        <v>-1722.2400000000002</v>
      </c>
      <c r="M620" s="2">
        <f>K620-L620</f>
        <v>-6888.960000000001</v>
      </c>
      <c r="N620" s="4">
        <f>M620+SUM(H620:J620)</f>
        <v>-1888.960000000001</v>
      </c>
      <c r="O620" s="2"/>
      <c r="P620" s="6"/>
    </row>
    <row r="621" spans="1:16" s="48" customFormat="1" ht="15.75">
      <c r="A621" s="45"/>
      <c r="B621" s="2"/>
      <c r="C621" s="3"/>
      <c r="D621" s="3"/>
      <c r="E621" s="2"/>
      <c r="F621" s="2"/>
      <c r="G621" s="2"/>
      <c r="H621" s="2"/>
      <c r="I621" s="2"/>
      <c r="J621" s="5"/>
      <c r="K621" s="2"/>
      <c r="L621" s="2"/>
      <c r="M621" s="2"/>
      <c r="N621" s="2"/>
      <c r="O621" s="2"/>
      <c r="P621" s="47"/>
    </row>
    <row r="622" spans="1:15" ht="15.75">
      <c r="A622" s="1" t="s">
        <v>173</v>
      </c>
      <c r="J622" s="5"/>
      <c r="O622" s="2"/>
    </row>
    <row r="623" spans="1:16" s="48" customFormat="1" ht="15.75">
      <c r="A623" s="49"/>
      <c r="B623" s="50"/>
      <c r="C623" s="51"/>
      <c r="D623" s="51"/>
      <c r="E623" s="50"/>
      <c r="F623" s="50"/>
      <c r="G623" s="50"/>
      <c r="H623" s="50"/>
      <c r="I623" s="50"/>
      <c r="J623" s="52"/>
      <c r="K623" s="50"/>
      <c r="L623" s="50"/>
      <c r="M623" s="50"/>
      <c r="N623" s="53"/>
      <c r="O623" s="50"/>
      <c r="P623" s="47"/>
    </row>
    <row r="624" spans="1:16" s="46" customFormat="1" ht="15.75">
      <c r="A624" s="45" t="s">
        <v>14</v>
      </c>
      <c r="B624" s="2" t="s">
        <v>77</v>
      </c>
      <c r="C624" s="3"/>
      <c r="D624" s="3"/>
      <c r="E624" s="2">
        <v>142223.31</v>
      </c>
      <c r="F624" s="2">
        <f>SUM(E624:E627)</f>
        <v>142623.31</v>
      </c>
      <c r="G624" s="2">
        <v>161111</v>
      </c>
      <c r="H624" s="5">
        <v>6750</v>
      </c>
      <c r="I624" s="2"/>
      <c r="J624" s="5"/>
      <c r="K624" s="2">
        <f>G624-F624-SUM(H624:J624)</f>
        <v>11737.690000000002</v>
      </c>
      <c r="L624" s="2">
        <f>K624*0.2</f>
        <v>2347.5380000000005</v>
      </c>
      <c r="M624" s="2">
        <f>K624-L624</f>
        <v>9390.152000000002</v>
      </c>
      <c r="N624" s="4">
        <f>M624+SUM(H624:J624)</f>
        <v>16140.152000000002</v>
      </c>
      <c r="O624" s="2" t="s">
        <v>1</v>
      </c>
      <c r="P624" s="6"/>
    </row>
    <row r="625" spans="1:16" s="48" customFormat="1" ht="15.75">
      <c r="A625" s="45"/>
      <c r="B625" s="2" t="s">
        <v>12</v>
      </c>
      <c r="C625" s="3"/>
      <c r="D625" s="3"/>
      <c r="E625" s="2">
        <v>400</v>
      </c>
      <c r="F625" s="2"/>
      <c r="G625" s="2"/>
      <c r="H625" s="2"/>
      <c r="I625" s="2"/>
      <c r="J625" s="5"/>
      <c r="K625" s="2"/>
      <c r="L625" s="2"/>
      <c r="M625" s="2"/>
      <c r="N625" s="2"/>
      <c r="O625" s="2"/>
      <c r="P625" s="47"/>
    </row>
    <row r="626" spans="1:15" ht="15.75">
      <c r="A626" s="1" t="s">
        <v>174</v>
      </c>
      <c r="J626" s="5"/>
      <c r="O626" s="2"/>
    </row>
    <row r="627" spans="1:16" s="48" customFormat="1" ht="15.75">
      <c r="A627" s="49"/>
      <c r="B627" s="50"/>
      <c r="C627" s="51"/>
      <c r="D627" s="51"/>
      <c r="E627" s="50"/>
      <c r="F627" s="50"/>
      <c r="G627" s="50"/>
      <c r="H627" s="50"/>
      <c r="I627" s="50"/>
      <c r="J627" s="52"/>
      <c r="K627" s="50"/>
      <c r="L627" s="50"/>
      <c r="M627" s="50"/>
      <c r="N627" s="53"/>
      <c r="O627" s="50"/>
      <c r="P627" s="47"/>
    </row>
    <row r="628" spans="1:16" s="46" customFormat="1" ht="15.75">
      <c r="A628" s="45" t="s">
        <v>14</v>
      </c>
      <c r="B628" s="2" t="s">
        <v>77</v>
      </c>
      <c r="C628" s="3"/>
      <c r="D628" s="3"/>
      <c r="E628" s="2">
        <v>143220</v>
      </c>
      <c r="F628" s="2">
        <f>SUM(E628:E631)</f>
        <v>143220</v>
      </c>
      <c r="G628" s="2">
        <v>119111</v>
      </c>
      <c r="H628" s="2">
        <v>6750</v>
      </c>
      <c r="I628" s="2"/>
      <c r="J628" s="5"/>
      <c r="K628" s="2">
        <f>G628-F628-SUM(H628:J628)</f>
        <v>-30859</v>
      </c>
      <c r="L628" s="2">
        <f>K628*0.2</f>
        <v>-6171.8</v>
      </c>
      <c r="M628" s="2">
        <f>K628-L628</f>
        <v>-24687.2</v>
      </c>
      <c r="N628" s="4">
        <f>M628+SUM(H628:J628)</f>
        <v>-17937.2</v>
      </c>
      <c r="O628" s="2" t="s">
        <v>11</v>
      </c>
      <c r="P628" s="6"/>
    </row>
    <row r="629" spans="1:16" s="48" customFormat="1" ht="15.75">
      <c r="A629" s="45"/>
      <c r="B629" s="2"/>
      <c r="C629" s="3"/>
      <c r="D629" s="3"/>
      <c r="E629" s="2"/>
      <c r="F629" s="2"/>
      <c r="G629" s="2"/>
      <c r="H629" s="2"/>
      <c r="I629" s="2"/>
      <c r="J629" s="5"/>
      <c r="K629" s="2"/>
      <c r="L629" s="2"/>
      <c r="M629" s="2"/>
      <c r="N629" s="2"/>
      <c r="O629" s="2"/>
      <c r="P629" s="47"/>
    </row>
    <row r="630" spans="1:15" ht="15.75">
      <c r="A630" s="1" t="s">
        <v>175</v>
      </c>
      <c r="J630" s="5"/>
      <c r="O630" s="2"/>
    </row>
    <row r="631" spans="1:16" s="48" customFormat="1" ht="15.75">
      <c r="A631" s="49"/>
      <c r="B631" s="50"/>
      <c r="C631" s="51"/>
      <c r="D631" s="51"/>
      <c r="E631" s="50"/>
      <c r="F631" s="50"/>
      <c r="G631" s="50"/>
      <c r="H631" s="50"/>
      <c r="I631" s="50"/>
      <c r="J631" s="52"/>
      <c r="K631" s="50"/>
      <c r="L631" s="50"/>
      <c r="M631" s="50"/>
      <c r="N631" s="53"/>
      <c r="O631" s="50"/>
      <c r="P631" s="47"/>
    </row>
    <row r="632" spans="1:16" s="46" customFormat="1" ht="15.75">
      <c r="A632" s="45" t="s">
        <v>51</v>
      </c>
      <c r="B632" s="2" t="s">
        <v>77</v>
      </c>
      <c r="C632" s="3"/>
      <c r="D632" s="3"/>
      <c r="E632" s="2">
        <v>13012</v>
      </c>
      <c r="F632" s="2">
        <f>SUM(E632:E635)</f>
        <v>13012</v>
      </c>
      <c r="G632" s="2">
        <v>18111</v>
      </c>
      <c r="H632" s="2"/>
      <c r="I632" s="2"/>
      <c r="J632" s="5">
        <v>5000</v>
      </c>
      <c r="K632" s="2">
        <f>G632-F632-SUM(H632:J632)</f>
        <v>99</v>
      </c>
      <c r="L632" s="2">
        <f>K632*0.2</f>
        <v>19.8</v>
      </c>
      <c r="M632" s="2">
        <f>K632-L632</f>
        <v>79.2</v>
      </c>
      <c r="N632" s="4">
        <f>M632+SUM(H632:J632)</f>
        <v>5079.2</v>
      </c>
      <c r="O632" s="2"/>
      <c r="P632" s="6"/>
    </row>
    <row r="633" spans="1:16" s="48" customFormat="1" ht="15.75">
      <c r="A633" s="45" t="s">
        <v>96</v>
      </c>
      <c r="B633" s="2"/>
      <c r="C633" s="3"/>
      <c r="D633" s="3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47"/>
    </row>
    <row r="634" ht="15.75">
      <c r="O634" s="2"/>
    </row>
    <row r="635" spans="1:16" s="48" customFormat="1" ht="15.75">
      <c r="A635" s="49"/>
      <c r="B635" s="50"/>
      <c r="C635" s="51"/>
      <c r="D635" s="51"/>
      <c r="E635" s="50"/>
      <c r="F635" s="50"/>
      <c r="G635" s="50"/>
      <c r="H635" s="50"/>
      <c r="I635" s="50"/>
      <c r="J635" s="50"/>
      <c r="K635" s="50"/>
      <c r="L635" s="50"/>
      <c r="M635" s="50"/>
      <c r="N635" s="53"/>
      <c r="O635" s="50"/>
      <c r="P635" s="47"/>
    </row>
    <row r="636" spans="1:16" s="46" customFormat="1" ht="15.75">
      <c r="A636" s="45" t="s">
        <v>14</v>
      </c>
      <c r="B636" s="2" t="s">
        <v>77</v>
      </c>
      <c r="C636" s="3"/>
      <c r="D636" s="3"/>
      <c r="E636" s="2">
        <v>2120</v>
      </c>
      <c r="F636" s="2">
        <f>SUM(E636:E639)</f>
        <v>145340</v>
      </c>
      <c r="G636" s="2">
        <v>169111</v>
      </c>
      <c r="H636" s="5">
        <v>6750</v>
      </c>
      <c r="I636" s="2"/>
      <c r="J636" s="2"/>
      <c r="K636" s="2">
        <f>G636-F636-SUM(H636:J636)</f>
        <v>17021</v>
      </c>
      <c r="L636" s="2">
        <f>K636*0.2</f>
        <v>3404.2000000000003</v>
      </c>
      <c r="M636" s="2">
        <f>K636-L636</f>
        <v>13616.8</v>
      </c>
      <c r="N636" s="4">
        <f>M636+SUM(H636:J636)</f>
        <v>20366.8</v>
      </c>
      <c r="O636" s="2" t="s">
        <v>1</v>
      </c>
      <c r="P636" s="6"/>
    </row>
    <row r="637" spans="1:16" s="48" customFormat="1" ht="15.75">
      <c r="A637" s="45" t="s">
        <v>176</v>
      </c>
      <c r="B637" s="2"/>
      <c r="C637" s="3"/>
      <c r="D637" s="3"/>
      <c r="E637" s="2">
        <v>143220</v>
      </c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47"/>
    </row>
    <row r="638" ht="15.75">
      <c r="O638" s="2"/>
    </row>
    <row r="639" spans="1:16" s="48" customFormat="1" ht="15.75">
      <c r="A639" s="49"/>
      <c r="B639" s="50"/>
      <c r="C639" s="51"/>
      <c r="D639" s="51"/>
      <c r="E639" s="50"/>
      <c r="F639" s="50"/>
      <c r="G639" s="50"/>
      <c r="H639" s="50"/>
      <c r="I639" s="50"/>
      <c r="J639" s="50"/>
      <c r="K639" s="50"/>
      <c r="L639" s="50"/>
      <c r="M639" s="50"/>
      <c r="N639" s="53"/>
      <c r="O639" s="50"/>
      <c r="P639" s="47"/>
    </row>
    <row r="640" spans="1:16" s="46" customFormat="1" ht="15.75">
      <c r="A640" s="45" t="s">
        <v>14</v>
      </c>
      <c r="B640" s="2" t="s">
        <v>77</v>
      </c>
      <c r="C640" s="3"/>
      <c r="D640" s="3"/>
      <c r="E640" s="2">
        <v>222222.22</v>
      </c>
      <c r="F640" s="2">
        <f>SUM(E640:E643)</f>
        <v>225344.44</v>
      </c>
      <c r="G640" s="2">
        <v>116111</v>
      </c>
      <c r="H640" s="5">
        <v>8450</v>
      </c>
      <c r="I640" s="70"/>
      <c r="J640" s="2"/>
      <c r="K640" s="2">
        <f>G640-F640-SUM(H640:J640)</f>
        <v>-117683.44</v>
      </c>
      <c r="L640" s="2">
        <f>K640*0.2</f>
        <v>-23536.688000000002</v>
      </c>
      <c r="M640" s="2">
        <f>K640-L640</f>
        <v>-94146.75200000001</v>
      </c>
      <c r="N640" s="4">
        <f>M640+SUM(H640:J640)</f>
        <v>-85696.75200000001</v>
      </c>
      <c r="O640" s="5" t="s">
        <v>121</v>
      </c>
      <c r="P640" s="6"/>
    </row>
    <row r="641" spans="1:16" s="48" customFormat="1" ht="15.75">
      <c r="A641" s="45" t="s">
        <v>176</v>
      </c>
      <c r="B641" s="2"/>
      <c r="C641" s="3"/>
      <c r="D641" s="3"/>
      <c r="E641" s="2">
        <v>3122.22</v>
      </c>
      <c r="F641" s="2"/>
      <c r="G641" s="2"/>
      <c r="H641" s="5"/>
      <c r="I641" s="2"/>
      <c r="J641" s="2"/>
      <c r="K641" s="2"/>
      <c r="L641" s="2"/>
      <c r="M641" s="2"/>
      <c r="N641" s="2"/>
      <c r="O641" s="2"/>
      <c r="P641" s="47"/>
    </row>
    <row r="642" spans="8:15" ht="15.75">
      <c r="H642" s="5"/>
      <c r="O642" s="2"/>
    </row>
    <row r="643" spans="1:16" s="48" customFormat="1" ht="15.75">
      <c r="A643" s="49"/>
      <c r="B643" s="50"/>
      <c r="C643" s="51"/>
      <c r="D643" s="51"/>
      <c r="E643" s="50"/>
      <c r="F643" s="50"/>
      <c r="G643" s="50"/>
      <c r="H643" s="52"/>
      <c r="I643" s="50"/>
      <c r="J643" s="50"/>
      <c r="K643" s="50"/>
      <c r="L643" s="50"/>
      <c r="M643" s="50"/>
      <c r="N643" s="53"/>
      <c r="O643" s="50"/>
      <c r="P643" s="47"/>
    </row>
    <row r="644" spans="1:16" s="46" customFormat="1" ht="15.75">
      <c r="A644" s="45" t="s">
        <v>14</v>
      </c>
      <c r="B644" s="2" t="s">
        <v>77</v>
      </c>
      <c r="C644" s="3"/>
      <c r="D644" s="3"/>
      <c r="E644" s="2">
        <v>24211.22</v>
      </c>
      <c r="F644" s="2">
        <f>SUM(E644:E647)</f>
        <v>24211.22</v>
      </c>
      <c r="G644" s="2">
        <v>119187.1</v>
      </c>
      <c r="H644" s="5">
        <v>6750</v>
      </c>
      <c r="I644" s="2"/>
      <c r="J644" s="2"/>
      <c r="K644" s="2">
        <f>G644-F644-SUM(H644:J644)</f>
        <v>88225.88</v>
      </c>
      <c r="L644" s="2">
        <f>K644*0.2</f>
        <v>17645.176000000003</v>
      </c>
      <c r="M644" s="2">
        <f>K644-L644</f>
        <v>70580.704</v>
      </c>
      <c r="N644" s="4">
        <f>M644+SUM(H644:J644)</f>
        <v>77330.704</v>
      </c>
      <c r="O644" s="2" t="s">
        <v>11</v>
      </c>
      <c r="P644" s="6"/>
    </row>
    <row r="645" spans="1:16" s="48" customFormat="1" ht="15.75">
      <c r="A645" s="45" t="s">
        <v>176</v>
      </c>
      <c r="B645" s="2"/>
      <c r="C645" s="3"/>
      <c r="D645" s="3"/>
      <c r="E645" s="2"/>
      <c r="F645" s="2"/>
      <c r="G645" s="2"/>
      <c r="H645" s="5"/>
      <c r="I645" s="2"/>
      <c r="J645" s="2"/>
      <c r="K645" s="2"/>
      <c r="L645" s="2"/>
      <c r="M645" s="2"/>
      <c r="N645" s="2"/>
      <c r="O645" s="2"/>
      <c r="P645" s="47"/>
    </row>
    <row r="646" spans="8:15" ht="15.75">
      <c r="H646" s="5"/>
      <c r="O646" s="2"/>
    </row>
    <row r="647" spans="1:16" s="48" customFormat="1" ht="15.75">
      <c r="A647" s="49"/>
      <c r="B647" s="50"/>
      <c r="C647" s="51"/>
      <c r="D647" s="51"/>
      <c r="E647" s="50"/>
      <c r="F647" s="50"/>
      <c r="G647" s="50"/>
      <c r="H647" s="52"/>
      <c r="I647" s="50"/>
      <c r="J647" s="50"/>
      <c r="K647" s="50"/>
      <c r="L647" s="50"/>
      <c r="M647" s="50"/>
      <c r="N647" s="53"/>
      <c r="O647" s="50"/>
      <c r="P647" s="47"/>
    </row>
    <row r="648" spans="1:16" s="46" customFormat="1" ht="15.75">
      <c r="A648" s="45" t="s">
        <v>14</v>
      </c>
      <c r="B648" s="2" t="s">
        <v>77</v>
      </c>
      <c r="C648" s="3"/>
      <c r="D648" s="3"/>
      <c r="E648" s="2">
        <v>222243.12</v>
      </c>
      <c r="F648" s="2">
        <f>SUM(E648:E651)</f>
        <v>222243.12</v>
      </c>
      <c r="G648" s="2">
        <v>181111.1</v>
      </c>
      <c r="H648" s="5">
        <v>8450</v>
      </c>
      <c r="I648" s="2"/>
      <c r="J648" s="2"/>
      <c r="K648" s="2">
        <f>G648-F648-SUM(H648:J648)</f>
        <v>-49582.01999999999</v>
      </c>
      <c r="L648" s="2">
        <f>K648*0.2</f>
        <v>-9916.403999999999</v>
      </c>
      <c r="M648" s="2">
        <f>K648-L648</f>
        <v>-39665.615999999995</v>
      </c>
      <c r="N648" s="4">
        <f>M648+SUM(H648:J648)</f>
        <v>-31215.615999999995</v>
      </c>
      <c r="O648" s="2" t="s">
        <v>121</v>
      </c>
      <c r="P648" s="6"/>
    </row>
    <row r="649" spans="1:16" s="48" customFormat="1" ht="15.75">
      <c r="A649" s="45" t="s">
        <v>174</v>
      </c>
      <c r="B649" s="2"/>
      <c r="C649" s="3"/>
      <c r="D649" s="3"/>
      <c r="E649" s="2"/>
      <c r="F649" s="2"/>
      <c r="G649" s="2"/>
      <c r="H649" s="5"/>
      <c r="I649" s="2"/>
      <c r="J649" s="2"/>
      <c r="K649" s="2"/>
      <c r="L649" s="2"/>
      <c r="M649" s="2"/>
      <c r="N649" s="2"/>
      <c r="O649" s="2"/>
      <c r="P649" s="47"/>
    </row>
    <row r="650" ht="15.75">
      <c r="O650" s="2"/>
    </row>
    <row r="651" spans="1:16" s="48" customFormat="1" ht="15.75">
      <c r="A651" s="49"/>
      <c r="B651" s="50"/>
      <c r="C651" s="51"/>
      <c r="D651" s="51"/>
      <c r="E651" s="50"/>
      <c r="F651" s="50"/>
      <c r="G651" s="50"/>
      <c r="H651" s="50"/>
      <c r="I651" s="50"/>
      <c r="J651" s="50"/>
      <c r="K651" s="50"/>
      <c r="L651" s="50"/>
      <c r="M651" s="50"/>
      <c r="N651" s="53"/>
      <c r="O651" s="50"/>
      <c r="P651" s="47"/>
    </row>
    <row r="652" spans="1:16" s="46" customFormat="1" ht="15.75">
      <c r="A652" s="45" t="s">
        <v>14</v>
      </c>
      <c r="B652" s="2" t="s">
        <v>14</v>
      </c>
      <c r="C652" s="3"/>
      <c r="D652" s="3"/>
      <c r="E652" s="2">
        <v>32100</v>
      </c>
      <c r="F652" s="2">
        <f>SUM(E652:E655)</f>
        <v>54320</v>
      </c>
      <c r="G652" s="2">
        <v>111111</v>
      </c>
      <c r="H652" s="2">
        <v>6750</v>
      </c>
      <c r="I652" s="2"/>
      <c r="J652" s="2"/>
      <c r="K652" s="2">
        <f>G652-F652-SUM(H652:J652)</f>
        <v>50041</v>
      </c>
      <c r="L652" s="2">
        <f>K652*0.2</f>
        <v>10008.2</v>
      </c>
      <c r="M652" s="2">
        <f>K652-L652</f>
        <v>40032.8</v>
      </c>
      <c r="N652" s="4">
        <f>M652+SUM(H652:J652)</f>
        <v>46782.8</v>
      </c>
      <c r="O652" s="2" t="s">
        <v>1</v>
      </c>
      <c r="P652" s="6"/>
    </row>
    <row r="653" spans="1:16" s="48" customFormat="1" ht="15.75">
      <c r="A653" s="45" t="s">
        <v>174</v>
      </c>
      <c r="B653" s="2" t="s">
        <v>77</v>
      </c>
      <c r="C653" s="3"/>
      <c r="D653" s="3"/>
      <c r="E653" s="2">
        <v>22220</v>
      </c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47"/>
    </row>
    <row r="654" ht="15.75">
      <c r="O654" s="2"/>
    </row>
    <row r="655" spans="1:16" s="48" customFormat="1" ht="15.75">
      <c r="A655" s="49"/>
      <c r="B655" s="50"/>
      <c r="C655" s="51"/>
      <c r="D655" s="51"/>
      <c r="E655" s="50"/>
      <c r="F655" s="50"/>
      <c r="G655" s="50"/>
      <c r="H655" s="50"/>
      <c r="I655" s="50"/>
      <c r="J655" s="50"/>
      <c r="K655" s="50"/>
      <c r="L655" s="50"/>
      <c r="M655" s="50"/>
      <c r="N655" s="53"/>
      <c r="O655" s="50"/>
      <c r="P655" s="47"/>
    </row>
    <row r="656" spans="1:16" s="46" customFormat="1" ht="15.75">
      <c r="A656" s="45" t="s">
        <v>14</v>
      </c>
      <c r="B656" s="2" t="s">
        <v>77</v>
      </c>
      <c r="C656" s="3"/>
      <c r="D656" s="3"/>
      <c r="E656" s="2">
        <v>142410.2</v>
      </c>
      <c r="F656" s="2">
        <f>SUM(E656:E659)</f>
        <v>142410.2</v>
      </c>
      <c r="G656" s="2">
        <v>161111.7</v>
      </c>
      <c r="H656" s="5">
        <v>6750</v>
      </c>
      <c r="I656" s="2"/>
      <c r="J656" s="2"/>
      <c r="K656" s="2">
        <f>G656-F656-SUM(H656:J656)</f>
        <v>11951.5</v>
      </c>
      <c r="L656" s="2">
        <f>K656*0.2</f>
        <v>2390.3</v>
      </c>
      <c r="M656" s="2">
        <f>K656-L656</f>
        <v>9561.2</v>
      </c>
      <c r="N656" s="4">
        <f>M656+SUM(H656:J656)</f>
        <v>16311.2</v>
      </c>
      <c r="O656" s="2" t="s">
        <v>1</v>
      </c>
      <c r="P656" s="6"/>
    </row>
    <row r="657" spans="1:16" s="48" customFormat="1" ht="15.75">
      <c r="A657" s="45" t="s">
        <v>177</v>
      </c>
      <c r="B657" s="2"/>
      <c r="C657" s="3"/>
      <c r="D657" s="3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47"/>
    </row>
    <row r="658" ht="15.75">
      <c r="O658" s="2"/>
    </row>
    <row r="659" spans="1:16" s="48" customFormat="1" ht="15.75">
      <c r="A659" s="49"/>
      <c r="B659" s="50"/>
      <c r="C659" s="51"/>
      <c r="D659" s="51"/>
      <c r="E659" s="50"/>
      <c r="F659" s="50"/>
      <c r="G659" s="50"/>
      <c r="H659" s="50"/>
      <c r="I659" s="50"/>
      <c r="J659" s="50"/>
      <c r="K659" s="50"/>
      <c r="L659" s="50"/>
      <c r="M659" s="50"/>
      <c r="N659" s="53"/>
      <c r="O659" s="50"/>
      <c r="P659" s="47"/>
    </row>
    <row r="660" spans="1:16" s="46" customFormat="1" ht="15.75">
      <c r="A660" s="45" t="s">
        <v>14</v>
      </c>
      <c r="B660" s="2" t="s">
        <v>77</v>
      </c>
      <c r="C660" s="3"/>
      <c r="D660" s="3"/>
      <c r="E660" s="2">
        <v>103220</v>
      </c>
      <c r="F660" s="2">
        <f>SUM(E660:E663)</f>
        <v>103220</v>
      </c>
      <c r="G660" s="2">
        <v>111111</v>
      </c>
      <c r="H660" s="5">
        <v>6750</v>
      </c>
      <c r="I660" s="2"/>
      <c r="J660" s="2"/>
      <c r="K660" s="2">
        <f>G660-F660-SUM(H660:J660)</f>
        <v>1141</v>
      </c>
      <c r="L660" s="2">
        <f>K660*0.2</f>
        <v>228.20000000000002</v>
      </c>
      <c r="M660" s="2">
        <f>K660-L660</f>
        <v>912.8</v>
      </c>
      <c r="N660" s="4">
        <f>M660+SUM(H660:J660)</f>
        <v>7662.8</v>
      </c>
      <c r="O660" s="2" t="s">
        <v>11</v>
      </c>
      <c r="P660" s="6"/>
    </row>
    <row r="661" spans="1:16" s="48" customFormat="1" ht="15.75">
      <c r="A661" s="45" t="s">
        <v>178</v>
      </c>
      <c r="B661" s="2"/>
      <c r="C661" s="3"/>
      <c r="D661" s="3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47"/>
    </row>
    <row r="662" ht="15.75">
      <c r="O662" s="2"/>
    </row>
    <row r="663" spans="1:16" s="48" customFormat="1" ht="15.75">
      <c r="A663" s="49"/>
      <c r="B663" s="50"/>
      <c r="C663" s="51"/>
      <c r="D663" s="51"/>
      <c r="E663" s="50"/>
      <c r="F663" s="50"/>
      <c r="G663" s="50"/>
      <c r="H663" s="50"/>
      <c r="I663" s="50"/>
      <c r="J663" s="50"/>
      <c r="K663" s="50"/>
      <c r="L663" s="50"/>
      <c r="M663" s="50"/>
      <c r="N663" s="53"/>
      <c r="O663" s="50"/>
      <c r="P663" s="47"/>
    </row>
    <row r="664" spans="1:16" s="46" customFormat="1" ht="15.75">
      <c r="A664" s="45" t="s">
        <v>14</v>
      </c>
      <c r="B664" s="2" t="s">
        <v>77</v>
      </c>
      <c r="C664" s="3"/>
      <c r="D664" s="3"/>
      <c r="E664" s="2">
        <v>131420</v>
      </c>
      <c r="F664" s="2">
        <f>SUM(E664:E667)</f>
        <v>146844.42</v>
      </c>
      <c r="G664" s="2">
        <v>167168.6</v>
      </c>
      <c r="H664" s="2"/>
      <c r="I664" s="2"/>
      <c r="J664" s="2"/>
      <c r="K664" s="2">
        <f>G664-F664-SUM(H664:J664)</f>
        <v>20324.179999999993</v>
      </c>
      <c r="L664" s="2">
        <f>K664*0.2</f>
        <v>4064.835999999999</v>
      </c>
      <c r="M664" s="2">
        <f>K664-L664</f>
        <v>16259.343999999994</v>
      </c>
      <c r="N664" s="4">
        <f>M664+SUM(H664:J664)</f>
        <v>16259.343999999994</v>
      </c>
      <c r="O664" s="2"/>
      <c r="P664" s="6"/>
    </row>
    <row r="665" spans="1:16" s="48" customFormat="1" ht="15.75">
      <c r="A665" s="45" t="s">
        <v>179</v>
      </c>
      <c r="B665" s="2" t="s">
        <v>48</v>
      </c>
      <c r="C665" s="3"/>
      <c r="D665" s="3"/>
      <c r="E665" s="2">
        <v>2224.42</v>
      </c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47"/>
    </row>
    <row r="666" spans="2:15" ht="15.75">
      <c r="B666" s="2" t="s">
        <v>93</v>
      </c>
      <c r="E666" s="5">
        <v>13200</v>
      </c>
      <c r="O666" s="2"/>
    </row>
    <row r="667" spans="1:16" s="48" customFormat="1" ht="15.75">
      <c r="A667" s="49"/>
      <c r="B667" s="50"/>
      <c r="C667" s="51"/>
      <c r="D667" s="51"/>
      <c r="E667" s="50"/>
      <c r="F667" s="50"/>
      <c r="G667" s="50"/>
      <c r="H667" s="50"/>
      <c r="I667" s="50"/>
      <c r="J667" s="50"/>
      <c r="K667" s="50"/>
      <c r="L667" s="50"/>
      <c r="M667" s="50"/>
      <c r="N667" s="53"/>
      <c r="O667" s="50"/>
      <c r="P667" s="47"/>
    </row>
    <row r="668" spans="1:16" s="46" customFormat="1" ht="15.75">
      <c r="A668" s="45" t="s">
        <v>14</v>
      </c>
      <c r="B668" s="2" t="s">
        <v>77</v>
      </c>
      <c r="C668" s="3"/>
      <c r="D668" s="3"/>
      <c r="E668" s="2">
        <v>22222.1</v>
      </c>
      <c r="F668" s="2">
        <f>SUM(E668:E671)</f>
        <v>35422.1</v>
      </c>
      <c r="G668" s="2">
        <v>79891.1</v>
      </c>
      <c r="H668" s="2"/>
      <c r="I668" s="2"/>
      <c r="J668" s="2"/>
      <c r="K668" s="2">
        <f>G668-F668-SUM(H668:J668)</f>
        <v>44469.00000000001</v>
      </c>
      <c r="L668" s="2">
        <f>K668*0.2</f>
        <v>8893.800000000001</v>
      </c>
      <c r="M668" s="2">
        <f>K668-L668</f>
        <v>35575.200000000004</v>
      </c>
      <c r="N668" s="4">
        <f>M668+SUM(H668:J668)</f>
        <v>35575.200000000004</v>
      </c>
      <c r="O668" s="2"/>
      <c r="P668" s="6"/>
    </row>
    <row r="669" spans="1:16" s="48" customFormat="1" ht="15.75">
      <c r="A669" s="45" t="s">
        <v>180</v>
      </c>
      <c r="B669" s="2" t="s">
        <v>93</v>
      </c>
      <c r="C669" s="3"/>
      <c r="D669" s="3"/>
      <c r="E669" s="5">
        <v>13200</v>
      </c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47"/>
    </row>
    <row r="670" ht="15.75">
      <c r="O670" s="2"/>
    </row>
    <row r="671" spans="1:16" s="48" customFormat="1" ht="15.75">
      <c r="A671" s="49"/>
      <c r="B671" s="50"/>
      <c r="C671" s="51"/>
      <c r="D671" s="51"/>
      <c r="E671" s="50"/>
      <c r="F671" s="50"/>
      <c r="G671" s="50"/>
      <c r="H671" s="50"/>
      <c r="I671" s="50"/>
      <c r="J671" s="50"/>
      <c r="K671" s="50"/>
      <c r="L671" s="50"/>
      <c r="M671" s="50"/>
      <c r="N671" s="53"/>
      <c r="O671" s="50"/>
      <c r="P671" s="47"/>
    </row>
    <row r="672" spans="1:16" s="46" customFormat="1" ht="15.75">
      <c r="A672" s="45" t="s">
        <v>51</v>
      </c>
      <c r="B672" s="2" t="s">
        <v>77</v>
      </c>
      <c r="C672" s="3"/>
      <c r="D672" s="3"/>
      <c r="E672" s="2">
        <v>23220</v>
      </c>
      <c r="F672" s="2">
        <f>SUM(E672:E675)</f>
        <v>23220</v>
      </c>
      <c r="G672" s="2">
        <v>16991</v>
      </c>
      <c r="H672" s="2"/>
      <c r="I672" s="2"/>
      <c r="J672" s="5">
        <v>5000</v>
      </c>
      <c r="K672" s="2">
        <f>G672-F672-SUM(H672:J672)</f>
        <v>-11229</v>
      </c>
      <c r="L672" s="2">
        <f>K672*0.2</f>
        <v>-2245.8</v>
      </c>
      <c r="M672" s="2">
        <f>K672-L672</f>
        <v>-8983.2</v>
      </c>
      <c r="N672" s="4">
        <f>M672+SUM(H672:J672)</f>
        <v>-3983.2000000000007</v>
      </c>
      <c r="O672" s="2"/>
      <c r="P672" s="6"/>
    </row>
    <row r="673" spans="1:16" s="48" customFormat="1" ht="15.75">
      <c r="A673" s="45" t="s">
        <v>180</v>
      </c>
      <c r="B673" s="2"/>
      <c r="C673" s="3"/>
      <c r="D673" s="3"/>
      <c r="E673" s="2"/>
      <c r="F673" s="2"/>
      <c r="G673" s="2"/>
      <c r="H673" s="2"/>
      <c r="I673" s="2"/>
      <c r="J673" s="5"/>
      <c r="K673" s="2"/>
      <c r="L673" s="2"/>
      <c r="M673" s="2"/>
      <c r="N673" s="2"/>
      <c r="O673" s="2"/>
      <c r="P673" s="47"/>
    </row>
    <row r="674" spans="10:15" ht="15.75">
      <c r="J674" s="5"/>
      <c r="O674" s="2"/>
    </row>
    <row r="675" spans="1:16" s="48" customFormat="1" ht="15.75">
      <c r="A675" s="49"/>
      <c r="B675" s="50"/>
      <c r="C675" s="51"/>
      <c r="D675" s="51"/>
      <c r="E675" s="50"/>
      <c r="F675" s="50"/>
      <c r="G675" s="50"/>
      <c r="H675" s="50"/>
      <c r="I675" s="50"/>
      <c r="J675" s="52"/>
      <c r="K675" s="50"/>
      <c r="L675" s="50"/>
      <c r="M675" s="50"/>
      <c r="N675" s="53"/>
      <c r="O675" s="50"/>
      <c r="P675" s="47"/>
    </row>
    <row r="676" spans="1:16" s="46" customFormat="1" ht="15.75">
      <c r="A676" s="45" t="s">
        <v>14</v>
      </c>
      <c r="B676" s="2" t="s">
        <v>77</v>
      </c>
      <c r="C676" s="3"/>
      <c r="D676" s="3"/>
      <c r="E676" s="2">
        <v>133443.4</v>
      </c>
      <c r="F676" s="2">
        <f>SUM(E676:E679)</f>
        <v>133443.4</v>
      </c>
      <c r="G676" s="2">
        <v>111971</v>
      </c>
      <c r="H676" s="5">
        <v>6750</v>
      </c>
      <c r="I676" s="2"/>
      <c r="J676" s="5"/>
      <c r="K676" s="2">
        <f>G676-F676-SUM(H676:J676)</f>
        <v>-28222.399999999994</v>
      </c>
      <c r="L676" s="2">
        <f>K676*0.2</f>
        <v>-5644.48</v>
      </c>
      <c r="M676" s="2">
        <f>K676-L676</f>
        <v>-22577.919999999995</v>
      </c>
      <c r="N676" s="4">
        <f>M676+SUM(H676:J676)</f>
        <v>-15827.919999999995</v>
      </c>
      <c r="O676" s="2" t="s">
        <v>11</v>
      </c>
      <c r="P676" s="6"/>
    </row>
    <row r="677" spans="1:16" s="48" customFormat="1" ht="15.75">
      <c r="A677" s="28" t="s">
        <v>180</v>
      </c>
      <c r="B677" s="2"/>
      <c r="C677" s="3"/>
      <c r="D677" s="3"/>
      <c r="E677" s="2"/>
      <c r="F677" s="2"/>
      <c r="G677" s="2"/>
      <c r="H677" s="2"/>
      <c r="I677" s="2"/>
      <c r="J677" s="5"/>
      <c r="K677" s="2"/>
      <c r="L677" s="2"/>
      <c r="M677" s="2"/>
      <c r="N677" s="2"/>
      <c r="O677" s="2"/>
      <c r="P677" s="47"/>
    </row>
    <row r="678" spans="10:15" ht="15.75">
      <c r="J678" s="5"/>
      <c r="O678" s="2"/>
    </row>
    <row r="679" spans="1:16" s="48" customFormat="1" ht="15.75">
      <c r="A679" s="49"/>
      <c r="B679" s="50"/>
      <c r="C679" s="51"/>
      <c r="D679" s="51"/>
      <c r="E679" s="50"/>
      <c r="F679" s="50"/>
      <c r="G679" s="50"/>
      <c r="H679" s="50"/>
      <c r="I679" s="50"/>
      <c r="J679" s="52"/>
      <c r="K679" s="50"/>
      <c r="L679" s="50"/>
      <c r="M679" s="50"/>
      <c r="N679" s="53"/>
      <c r="O679" s="50"/>
      <c r="P679" s="47"/>
    </row>
    <row r="680" spans="1:16" s="46" customFormat="1" ht="15.75">
      <c r="A680" s="45" t="s">
        <v>14</v>
      </c>
      <c r="B680" s="2" t="s">
        <v>77</v>
      </c>
      <c r="C680" s="3"/>
      <c r="D680" s="3"/>
      <c r="E680" s="2">
        <v>133220</v>
      </c>
      <c r="F680" s="2">
        <f>SUM(E680:E683)</f>
        <v>133220</v>
      </c>
      <c r="G680" s="2">
        <v>111111</v>
      </c>
      <c r="H680" s="5">
        <v>6750</v>
      </c>
      <c r="I680" s="2"/>
      <c r="J680" s="5"/>
      <c r="K680" s="2">
        <f>G680-F680-SUM(H680:J680)</f>
        <v>-28859</v>
      </c>
      <c r="L680" s="2">
        <f>K680*0.2</f>
        <v>-5771.8</v>
      </c>
      <c r="M680" s="2">
        <f>K680-L680</f>
        <v>-23087.2</v>
      </c>
      <c r="N680" s="4">
        <f>M680+SUM(H680:J680)</f>
        <v>-16337.2</v>
      </c>
      <c r="O680" s="2" t="s">
        <v>11</v>
      </c>
      <c r="P680" s="6"/>
    </row>
    <row r="681" spans="1:16" s="48" customFormat="1" ht="15.75">
      <c r="A681" s="45" t="s">
        <v>181</v>
      </c>
      <c r="B681" s="2"/>
      <c r="C681" s="3"/>
      <c r="D681" s="3"/>
      <c r="E681" s="2"/>
      <c r="F681" s="2"/>
      <c r="G681" s="2"/>
      <c r="H681" s="2"/>
      <c r="I681" s="2"/>
      <c r="J681" s="5"/>
      <c r="K681" s="2"/>
      <c r="L681" s="2"/>
      <c r="M681" s="2"/>
      <c r="N681" s="2"/>
      <c r="O681" s="2"/>
      <c r="P681" s="47"/>
    </row>
    <row r="682" spans="10:15" ht="15.75">
      <c r="J682" s="5"/>
      <c r="O682" s="2"/>
    </row>
    <row r="683" spans="1:16" s="48" customFormat="1" ht="15.75">
      <c r="A683" s="49"/>
      <c r="B683" s="50"/>
      <c r="C683" s="51"/>
      <c r="D683" s="51"/>
      <c r="E683" s="50"/>
      <c r="F683" s="50"/>
      <c r="G683" s="50"/>
      <c r="H683" s="50"/>
      <c r="I683" s="50"/>
      <c r="J683" s="52"/>
      <c r="K683" s="50"/>
      <c r="L683" s="50"/>
      <c r="M683" s="50"/>
      <c r="N683" s="53"/>
      <c r="O683" s="50"/>
      <c r="P683" s="47"/>
    </row>
    <row r="684" spans="1:16" s="46" customFormat="1" ht="15.75">
      <c r="A684" s="45" t="s">
        <v>51</v>
      </c>
      <c r="B684" s="2" t="s">
        <v>51</v>
      </c>
      <c r="C684" s="3"/>
      <c r="D684" s="3"/>
      <c r="E684" s="2">
        <v>13322</v>
      </c>
      <c r="F684" s="2">
        <f>SUM(E684:E687)</f>
        <v>33764</v>
      </c>
      <c r="G684" s="2">
        <v>18661</v>
      </c>
      <c r="H684" s="2"/>
      <c r="I684" s="2">
        <v>1550</v>
      </c>
      <c r="J684" s="5">
        <v>9000</v>
      </c>
      <c r="K684" s="2">
        <f>G684-F684-SUM(H684:J684)</f>
        <v>-25653</v>
      </c>
      <c r="L684" s="2">
        <f>K684*0.2</f>
        <v>-5130.6</v>
      </c>
      <c r="M684" s="2">
        <f>K684-L684</f>
        <v>-20522.4</v>
      </c>
      <c r="N684" s="4">
        <f>M684+SUM(H684:J684)</f>
        <v>-9972.400000000001</v>
      </c>
      <c r="O684" s="2"/>
      <c r="P684" s="6"/>
    </row>
    <row r="685" spans="1:16" s="48" customFormat="1" ht="15.75">
      <c r="A685" s="28" t="s">
        <v>182</v>
      </c>
      <c r="B685" s="2" t="s">
        <v>48</v>
      </c>
      <c r="C685" s="3"/>
      <c r="D685" s="3"/>
      <c r="E685" s="2">
        <v>20442</v>
      </c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47"/>
    </row>
    <row r="686" spans="2:15" ht="15.75">
      <c r="B686" s="4"/>
      <c r="C686" s="103"/>
      <c r="D686" s="103"/>
      <c r="O686" s="2"/>
    </row>
    <row r="687" spans="1:16" s="48" customFormat="1" ht="15.75">
      <c r="A687" s="104"/>
      <c r="B687" s="50"/>
      <c r="C687" s="51"/>
      <c r="D687" s="51"/>
      <c r="E687" s="50"/>
      <c r="F687" s="50"/>
      <c r="G687" s="50"/>
      <c r="H687" s="50"/>
      <c r="I687" s="50"/>
      <c r="J687" s="50"/>
      <c r="K687" s="50"/>
      <c r="L687" s="50"/>
      <c r="M687" s="50"/>
      <c r="N687" s="53"/>
      <c r="O687" s="50"/>
      <c r="P687" s="47"/>
    </row>
    <row r="688" spans="1:16" s="46" customFormat="1" ht="15.75">
      <c r="A688" s="45" t="s">
        <v>14</v>
      </c>
      <c r="B688" s="2" t="s">
        <v>77</v>
      </c>
      <c r="C688" s="3"/>
      <c r="D688" s="3"/>
      <c r="E688" s="2">
        <v>134222</v>
      </c>
      <c r="F688" s="2">
        <f>SUM(E688:E691)</f>
        <v>136642</v>
      </c>
      <c r="G688" s="2">
        <v>119899</v>
      </c>
      <c r="H688" s="2">
        <v>6750</v>
      </c>
      <c r="I688" s="2"/>
      <c r="J688" s="2"/>
      <c r="K688" s="2">
        <f>G688-F688-SUM(H688:J688)</f>
        <v>-23493</v>
      </c>
      <c r="L688" s="2">
        <f>K688*0.2</f>
        <v>-4698.6</v>
      </c>
      <c r="M688" s="2">
        <f>K688-L688</f>
        <v>-18794.4</v>
      </c>
      <c r="N688" s="4">
        <f>M688+SUM(H688:J688)</f>
        <v>-12044.400000000001</v>
      </c>
      <c r="O688" s="2" t="s">
        <v>11</v>
      </c>
      <c r="P688" s="6"/>
    </row>
    <row r="689" spans="1:16" s="48" customFormat="1" ht="15.75">
      <c r="A689" s="45" t="s">
        <v>183</v>
      </c>
      <c r="B689" s="2" t="s">
        <v>77</v>
      </c>
      <c r="C689" s="3"/>
      <c r="D689" s="3"/>
      <c r="E689" s="2">
        <v>2220</v>
      </c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47"/>
    </row>
    <row r="690" spans="2:15" ht="15.75">
      <c r="B690" s="4" t="s">
        <v>77</v>
      </c>
      <c r="C690" s="103"/>
      <c r="D690" s="103"/>
      <c r="E690" s="2">
        <v>200</v>
      </c>
      <c r="O690" s="2"/>
    </row>
    <row r="691" spans="1:16" s="48" customFormat="1" ht="15.75">
      <c r="A691" s="104"/>
      <c r="B691" s="50"/>
      <c r="C691" s="51"/>
      <c r="D691" s="51"/>
      <c r="E691" s="50"/>
      <c r="F691" s="50"/>
      <c r="G691" s="50"/>
      <c r="H691" s="50"/>
      <c r="I691" s="50"/>
      <c r="J691" s="50"/>
      <c r="K691" s="50"/>
      <c r="L691" s="50"/>
      <c r="M691" s="50"/>
      <c r="N691" s="53"/>
      <c r="O691" s="50"/>
      <c r="P691" s="47"/>
    </row>
    <row r="692" spans="1:16" s="46" customFormat="1" ht="15.75">
      <c r="A692" s="45" t="s">
        <v>184</v>
      </c>
      <c r="B692" s="2" t="s">
        <v>77</v>
      </c>
      <c r="C692" s="3"/>
      <c r="D692" s="3"/>
      <c r="E692" s="2">
        <v>122222.22</v>
      </c>
      <c r="F692" s="2">
        <f>SUM(E692:E697)</f>
        <v>272166.42</v>
      </c>
      <c r="G692" s="2">
        <v>171681.17</v>
      </c>
      <c r="H692" s="2"/>
      <c r="I692" s="2"/>
      <c r="J692" s="2"/>
      <c r="K692" s="2">
        <f>G692-F692-SUM(H692:J692)</f>
        <v>-100485.24999999997</v>
      </c>
      <c r="L692" s="2"/>
      <c r="M692" s="2">
        <f>K692-L692</f>
        <v>-100485.24999999997</v>
      </c>
      <c r="N692" s="4">
        <f>M692+SUM(H692:J692)</f>
        <v>-100485.24999999997</v>
      </c>
      <c r="O692" s="2"/>
      <c r="P692" s="6"/>
    </row>
    <row r="693" spans="1:16" s="46" customFormat="1" ht="15.75">
      <c r="A693" s="45" t="s">
        <v>185</v>
      </c>
      <c r="B693" s="2" t="s">
        <v>77</v>
      </c>
      <c r="C693" s="3"/>
      <c r="D693" s="3"/>
      <c r="E693" s="2">
        <v>3300</v>
      </c>
      <c r="F693" s="2"/>
      <c r="G693" s="2"/>
      <c r="H693" s="2"/>
      <c r="I693" s="2"/>
      <c r="J693" s="2"/>
      <c r="K693" s="2"/>
      <c r="L693" s="2"/>
      <c r="M693" s="2"/>
      <c r="N693" s="4"/>
      <c r="O693" s="2"/>
      <c r="P693" s="6"/>
    </row>
    <row r="694" spans="1:16" s="46" customFormat="1" ht="15.75">
      <c r="A694" s="105"/>
      <c r="B694" s="2" t="s">
        <v>77</v>
      </c>
      <c r="C694" s="3"/>
      <c r="D694" s="3"/>
      <c r="E694" s="2">
        <v>102212.2</v>
      </c>
      <c r="F694" s="2"/>
      <c r="G694" s="2"/>
      <c r="H694" s="2"/>
      <c r="I694" s="2"/>
      <c r="J694" s="2"/>
      <c r="K694" s="2"/>
      <c r="L694" s="2"/>
      <c r="M694" s="2"/>
      <c r="N694" s="4"/>
      <c r="O694" s="2"/>
      <c r="P694" s="6"/>
    </row>
    <row r="695" spans="1:16" s="48" customFormat="1" ht="15.75">
      <c r="A695" s="45"/>
      <c r="B695" s="2" t="s">
        <v>48</v>
      </c>
      <c r="C695" s="3"/>
      <c r="D695" s="3"/>
      <c r="E695" s="2">
        <v>12232</v>
      </c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47"/>
    </row>
    <row r="696" spans="2:15" ht="15.75">
      <c r="B696" s="2" t="s">
        <v>1</v>
      </c>
      <c r="E696" s="2">
        <v>30000</v>
      </c>
      <c r="O696" s="2"/>
    </row>
    <row r="697" spans="1:16" s="48" customFormat="1" ht="15.75">
      <c r="A697" s="49"/>
      <c r="B697" s="50" t="s">
        <v>186</v>
      </c>
      <c r="C697" s="51"/>
      <c r="D697" s="51"/>
      <c r="E697" s="50">
        <v>2200</v>
      </c>
      <c r="F697" s="50"/>
      <c r="G697" s="50"/>
      <c r="H697" s="50"/>
      <c r="I697" s="50"/>
      <c r="J697" s="50"/>
      <c r="K697" s="50"/>
      <c r="L697" s="50"/>
      <c r="M697" s="50"/>
      <c r="N697" s="53"/>
      <c r="O697" s="50"/>
      <c r="P697" s="47"/>
    </row>
    <row r="698" spans="1:16" s="46" customFormat="1" ht="15.75">
      <c r="A698" s="45" t="s">
        <v>14</v>
      </c>
      <c r="B698" s="2" t="s">
        <v>77</v>
      </c>
      <c r="C698" s="3"/>
      <c r="D698" s="3"/>
      <c r="E698" s="2">
        <v>132232.02</v>
      </c>
      <c r="F698" s="2">
        <f>SUM(E698:E701)</f>
        <v>132432.02</v>
      </c>
      <c r="G698" s="2">
        <v>118118</v>
      </c>
      <c r="H698" s="2">
        <v>6750</v>
      </c>
      <c r="I698" s="2"/>
      <c r="J698" s="2"/>
      <c r="K698" s="2">
        <f>G698-F698-SUM(H698:J698)</f>
        <v>-21064.01999999999</v>
      </c>
      <c r="L698" s="2">
        <f>K698*0.2</f>
        <v>-4212.803999999998</v>
      </c>
      <c r="M698" s="2">
        <f>K698-L698</f>
        <v>-16851.215999999993</v>
      </c>
      <c r="N698" s="4">
        <f>M698+SUM(H698:J698)</f>
        <v>-10101.215999999993</v>
      </c>
      <c r="O698" s="2" t="s">
        <v>11</v>
      </c>
      <c r="P698" s="6"/>
    </row>
    <row r="699" spans="1:16" s="48" customFormat="1" ht="15.75">
      <c r="A699" s="45" t="s">
        <v>187</v>
      </c>
      <c r="B699" s="2" t="s">
        <v>77</v>
      </c>
      <c r="C699" s="3"/>
      <c r="D699" s="3"/>
      <c r="E699" s="2">
        <v>200</v>
      </c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47"/>
    </row>
    <row r="700" ht="15.75">
      <c r="O700" s="2"/>
    </row>
    <row r="701" spans="1:16" s="48" customFormat="1" ht="15.75">
      <c r="A701" s="49"/>
      <c r="B701" s="50"/>
      <c r="C701" s="51"/>
      <c r="D701" s="51"/>
      <c r="E701" s="50"/>
      <c r="F701" s="50"/>
      <c r="G701" s="50"/>
      <c r="H701" s="50"/>
      <c r="I701" s="50"/>
      <c r="J701" s="50"/>
      <c r="K701" s="50"/>
      <c r="L701" s="50"/>
      <c r="M701" s="50"/>
      <c r="N701" s="53"/>
      <c r="O701" s="50"/>
      <c r="P701" s="47"/>
    </row>
    <row r="702" spans="1:16" s="46" customFormat="1" ht="15.75">
      <c r="A702" s="45" t="s">
        <v>51</v>
      </c>
      <c r="B702" s="2" t="s">
        <v>188</v>
      </c>
      <c r="C702" s="3"/>
      <c r="D702" s="3"/>
      <c r="E702" s="2">
        <v>23210</v>
      </c>
      <c r="F702" s="2">
        <f>SUM(E702:E705)</f>
        <v>36732</v>
      </c>
      <c r="G702" s="2">
        <v>61111</v>
      </c>
      <c r="H702" s="2"/>
      <c r="I702" s="2"/>
      <c r="J702" s="2">
        <v>9000</v>
      </c>
      <c r="K702" s="2">
        <f>G702-F702-SUM(H702:J702)</f>
        <v>15379</v>
      </c>
      <c r="L702" s="2">
        <f>K702*0.2</f>
        <v>3075.8</v>
      </c>
      <c r="M702" s="2">
        <f>K702-L702</f>
        <v>12303.2</v>
      </c>
      <c r="N702" s="4">
        <f>M702+SUM(H702:J702)</f>
        <v>21303.2</v>
      </c>
      <c r="O702" s="2"/>
      <c r="P702" s="6"/>
    </row>
    <row r="703" spans="1:16" s="48" customFormat="1" ht="15.75">
      <c r="A703" s="106" t="s">
        <v>189</v>
      </c>
      <c r="B703" s="2" t="s">
        <v>77</v>
      </c>
      <c r="C703" s="3"/>
      <c r="D703" s="3"/>
      <c r="E703" s="2">
        <v>13322</v>
      </c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47"/>
    </row>
    <row r="704" spans="2:15" ht="15.75">
      <c r="B704" s="2" t="s">
        <v>77</v>
      </c>
      <c r="E704" s="2">
        <v>200</v>
      </c>
      <c r="O704" s="2"/>
    </row>
    <row r="705" spans="1:16" s="48" customFormat="1" ht="15.75">
      <c r="A705" s="49"/>
      <c r="B705" s="50"/>
      <c r="C705" s="51"/>
      <c r="D705" s="51"/>
      <c r="E705" s="50"/>
      <c r="F705" s="50"/>
      <c r="G705" s="50"/>
      <c r="H705" s="50"/>
      <c r="I705" s="50"/>
      <c r="J705" s="50"/>
      <c r="K705" s="50"/>
      <c r="L705" s="50"/>
      <c r="M705" s="50"/>
      <c r="N705" s="53"/>
      <c r="O705" s="50"/>
      <c r="P705" s="47"/>
    </row>
    <row r="706" spans="1:16" s="46" customFormat="1" ht="15.75">
      <c r="A706" s="45" t="s">
        <v>14</v>
      </c>
      <c r="B706" s="2" t="s">
        <v>77</v>
      </c>
      <c r="C706" s="3"/>
      <c r="D706" s="3"/>
      <c r="E706" s="2">
        <v>202231</v>
      </c>
      <c r="F706" s="2">
        <f>SUM(E706:E709)</f>
        <v>224453</v>
      </c>
      <c r="G706" s="2">
        <v>161661</v>
      </c>
      <c r="H706" s="5">
        <v>8500</v>
      </c>
      <c r="I706" s="2"/>
      <c r="J706" s="2"/>
      <c r="K706" s="2">
        <f>G706-F706-SUM(H706:J706)</f>
        <v>-71292</v>
      </c>
      <c r="L706" s="2">
        <f>K706*0.2</f>
        <v>-14258.400000000001</v>
      </c>
      <c r="M706" s="2">
        <f>K706-L706</f>
        <v>-57033.6</v>
      </c>
      <c r="N706" s="4">
        <f>M706+SUM(H706:J706)</f>
        <v>-48533.6</v>
      </c>
      <c r="O706" s="2" t="s">
        <v>121</v>
      </c>
      <c r="P706" s="6"/>
    </row>
    <row r="707" spans="1:16" s="48" customFormat="1" ht="15.75">
      <c r="A707" s="45" t="s">
        <v>185</v>
      </c>
      <c r="B707" s="2" t="s">
        <v>14</v>
      </c>
      <c r="C707" s="3"/>
      <c r="D707" s="3"/>
      <c r="E707" s="2">
        <v>22222</v>
      </c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47"/>
    </row>
    <row r="708" spans="10:15" ht="15.75">
      <c r="J708" s="5"/>
      <c r="O708" s="2"/>
    </row>
    <row r="709" spans="1:16" s="48" customFormat="1" ht="15.75">
      <c r="A709" s="49"/>
      <c r="B709" s="50"/>
      <c r="C709" s="51"/>
      <c r="D709" s="51"/>
      <c r="E709" s="50"/>
      <c r="F709" s="50"/>
      <c r="G709" s="50"/>
      <c r="H709" s="50"/>
      <c r="I709" s="50"/>
      <c r="J709" s="52"/>
      <c r="K709" s="50"/>
      <c r="L709" s="50"/>
      <c r="M709" s="50"/>
      <c r="N709" s="53"/>
      <c r="O709" s="50"/>
      <c r="P709" s="47"/>
    </row>
    <row r="710" spans="1:16" s="46" customFormat="1" ht="15.75">
      <c r="A710" s="45" t="s">
        <v>51</v>
      </c>
      <c r="B710" s="2" t="s">
        <v>190</v>
      </c>
      <c r="C710" s="3"/>
      <c r="D710" s="3"/>
      <c r="E710" s="2">
        <v>3233</v>
      </c>
      <c r="F710" s="2">
        <f>SUM(E710:E713)</f>
        <v>3233</v>
      </c>
      <c r="G710" s="2">
        <v>8111</v>
      </c>
      <c r="H710" s="2"/>
      <c r="I710" s="2"/>
      <c r="J710" s="5">
        <v>2000</v>
      </c>
      <c r="K710" s="2">
        <f>G710-F710-SUM(H710:J710)</f>
        <v>2878</v>
      </c>
      <c r="L710" s="2">
        <f>K710*0.2</f>
        <v>575.6</v>
      </c>
      <c r="M710" s="2">
        <f>K710-L710</f>
        <v>2302.4</v>
      </c>
      <c r="N710" s="4">
        <f>M710+SUM(H710:J710)</f>
        <v>4302.4</v>
      </c>
      <c r="O710" s="2"/>
      <c r="P710" s="6"/>
    </row>
    <row r="711" spans="1:16" s="48" customFormat="1" ht="15.75">
      <c r="A711" s="45" t="s">
        <v>185</v>
      </c>
      <c r="B711" s="2"/>
      <c r="C711" s="3"/>
      <c r="D711" s="3"/>
      <c r="E711" s="2"/>
      <c r="F711" s="2"/>
      <c r="G711" s="2"/>
      <c r="H711" s="2"/>
      <c r="I711" s="2"/>
      <c r="J711" s="5"/>
      <c r="K711" s="2"/>
      <c r="L711" s="2"/>
      <c r="M711" s="2"/>
      <c r="N711" s="2"/>
      <c r="O711" s="2"/>
      <c r="P711" s="47"/>
    </row>
    <row r="712" spans="10:15" ht="15.75">
      <c r="J712" s="5"/>
      <c r="O712" s="2"/>
    </row>
    <row r="713" spans="1:16" s="48" customFormat="1" ht="15.75">
      <c r="A713" s="49"/>
      <c r="B713" s="50"/>
      <c r="C713" s="51"/>
      <c r="D713" s="51"/>
      <c r="E713" s="50"/>
      <c r="F713" s="50"/>
      <c r="G713" s="50"/>
      <c r="H713" s="50"/>
      <c r="I713" s="50"/>
      <c r="J713" s="52"/>
      <c r="K713" s="50"/>
      <c r="L713" s="50"/>
      <c r="M713" s="50"/>
      <c r="N713" s="53"/>
      <c r="O713" s="50"/>
      <c r="P713" s="47"/>
    </row>
    <row r="714" spans="1:16" s="46" customFormat="1" ht="15.75">
      <c r="A714" s="45" t="s">
        <v>14</v>
      </c>
      <c r="B714" s="2" t="s">
        <v>77</v>
      </c>
      <c r="C714" s="3"/>
      <c r="D714" s="3"/>
      <c r="E714" s="2">
        <v>110320</v>
      </c>
      <c r="F714" s="2">
        <f>SUM(E714:E717)</f>
        <v>142522.2</v>
      </c>
      <c r="G714" s="2">
        <v>167811</v>
      </c>
      <c r="H714" s="5">
        <v>8695</v>
      </c>
      <c r="I714" s="2"/>
      <c r="J714" s="5"/>
      <c r="K714" s="2">
        <f>G714-F714-SUM(H714:J714)</f>
        <v>16593.79999999999</v>
      </c>
      <c r="L714" s="2">
        <f>K714*0.2</f>
        <v>3318.759999999998</v>
      </c>
      <c r="M714" s="2">
        <f>K714-L714</f>
        <v>13275.03999999999</v>
      </c>
      <c r="N714" s="4">
        <f>M714+SUM(H714:J714)</f>
        <v>21970.03999999999</v>
      </c>
      <c r="O714" s="2" t="s">
        <v>126</v>
      </c>
      <c r="P714" s="6"/>
    </row>
    <row r="715" spans="1:16" s="48" customFormat="1" ht="15.75">
      <c r="A715" s="45" t="s">
        <v>191</v>
      </c>
      <c r="B715" s="2" t="s">
        <v>48</v>
      </c>
      <c r="C715" s="3"/>
      <c r="D715" s="3"/>
      <c r="E715" s="2">
        <v>32202.2</v>
      </c>
      <c r="F715" s="2"/>
      <c r="G715" s="2"/>
      <c r="H715" s="2"/>
      <c r="I715" s="2"/>
      <c r="J715" s="5"/>
      <c r="K715" s="2"/>
      <c r="L715" s="2"/>
      <c r="M715" s="2"/>
      <c r="N715" s="2"/>
      <c r="O715" s="2"/>
      <c r="P715" s="47"/>
    </row>
    <row r="716" spans="10:15" ht="15.75">
      <c r="J716" s="5"/>
      <c r="O716" s="2"/>
    </row>
    <row r="717" spans="1:16" s="48" customFormat="1" ht="15.75">
      <c r="A717" s="49"/>
      <c r="B717" s="50"/>
      <c r="C717" s="51"/>
      <c r="D717" s="51"/>
      <c r="E717" s="50"/>
      <c r="F717" s="50"/>
      <c r="G717" s="50"/>
      <c r="H717" s="50"/>
      <c r="I717" s="50"/>
      <c r="J717" s="52"/>
      <c r="K717" s="50"/>
      <c r="L717" s="50"/>
      <c r="M717" s="50"/>
      <c r="N717" s="53"/>
      <c r="O717" s="50"/>
      <c r="P717" s="47"/>
    </row>
    <row r="718" spans="1:16" s="113" customFormat="1" ht="19.5" customHeight="1">
      <c r="A718" s="107" t="s">
        <v>192</v>
      </c>
      <c r="B718" s="108"/>
      <c r="C718" s="109"/>
      <c r="D718" s="109"/>
      <c r="E718" s="108"/>
      <c r="F718" s="108"/>
      <c r="G718" s="108"/>
      <c r="H718" s="108"/>
      <c r="I718" s="108"/>
      <c r="J718" s="110"/>
      <c r="K718" s="108"/>
      <c r="L718" s="108"/>
      <c r="M718" s="108"/>
      <c r="N718" s="111"/>
      <c r="O718" s="108"/>
      <c r="P718" s="112"/>
    </row>
    <row r="719" spans="1:16" s="46" customFormat="1" ht="15.75">
      <c r="A719" s="45" t="s">
        <v>14</v>
      </c>
      <c r="B719" s="2" t="s">
        <v>77</v>
      </c>
      <c r="C719" s="3"/>
      <c r="D719" s="3"/>
      <c r="E719" s="2">
        <v>130042.2</v>
      </c>
      <c r="F719" s="2">
        <f>SUM(E719:E722)</f>
        <v>130042.2</v>
      </c>
      <c r="G719" s="2">
        <v>111817.1</v>
      </c>
      <c r="H719" s="5">
        <v>7065.21</v>
      </c>
      <c r="I719" s="2"/>
      <c r="J719" s="5"/>
      <c r="K719" s="2">
        <f>G719-F719-SUM(H719:J719)</f>
        <v>-25290.30999999999</v>
      </c>
      <c r="L719" s="2">
        <f>K719*0.3</f>
        <v>-7587.092999999997</v>
      </c>
      <c r="M719" s="2">
        <f>K719-L719</f>
        <v>-17703.216999999993</v>
      </c>
      <c r="N719" s="4">
        <f>M719+SUM(H719:J719)</f>
        <v>-10638.006999999994</v>
      </c>
      <c r="O719" s="2" t="s">
        <v>11</v>
      </c>
      <c r="P719" s="6"/>
    </row>
    <row r="720" spans="1:16" s="48" customFormat="1" ht="15.75">
      <c r="A720" s="45" t="s">
        <v>183</v>
      </c>
      <c r="B720" s="2"/>
      <c r="C720" s="3"/>
      <c r="D720" s="3"/>
      <c r="E720" s="2"/>
      <c r="F720" s="2"/>
      <c r="G720" s="2"/>
      <c r="H720" s="5"/>
      <c r="I720" s="2"/>
      <c r="J720" s="5"/>
      <c r="K720" s="2"/>
      <c r="L720" s="2"/>
      <c r="M720" s="2"/>
      <c r="N720" s="2"/>
      <c r="O720" s="2"/>
      <c r="P720" s="47"/>
    </row>
    <row r="721" spans="8:15" ht="15.75">
      <c r="H721" s="5"/>
      <c r="J721" s="5"/>
      <c r="O721" s="2"/>
    </row>
    <row r="722" spans="1:16" s="48" customFormat="1" ht="15.75">
      <c r="A722" s="49"/>
      <c r="B722" s="50"/>
      <c r="C722" s="51"/>
      <c r="D722" s="51"/>
      <c r="E722" s="50"/>
      <c r="F722" s="50"/>
      <c r="G722" s="50"/>
      <c r="H722" s="52"/>
      <c r="I722" s="50"/>
      <c r="J722" s="52"/>
      <c r="K722" s="50"/>
      <c r="L722" s="50"/>
      <c r="M722" s="50"/>
      <c r="N722" s="53"/>
      <c r="O722" s="50"/>
      <c r="P722" s="47"/>
    </row>
    <row r="723" spans="1:16" s="46" customFormat="1" ht="15.75">
      <c r="A723" s="45" t="s">
        <v>14</v>
      </c>
      <c r="B723" s="2" t="s">
        <v>77</v>
      </c>
      <c r="C723" s="3"/>
      <c r="D723" s="3"/>
      <c r="E723" s="2">
        <v>142220</v>
      </c>
      <c r="F723" s="2">
        <f>SUM(E723:E726)</f>
        <v>142220</v>
      </c>
      <c r="G723" s="2">
        <v>111911</v>
      </c>
      <c r="H723" s="5">
        <v>8152</v>
      </c>
      <c r="I723" s="2"/>
      <c r="J723" s="5"/>
      <c r="K723" s="2">
        <f>G723-F723-SUM(H723:J723)</f>
        <v>-38461</v>
      </c>
      <c r="L723" s="2">
        <f>K723*0.3</f>
        <v>-11538.3</v>
      </c>
      <c r="M723" s="2">
        <f>K723-L723</f>
        <v>-26922.7</v>
      </c>
      <c r="N723" s="4">
        <f>M723+SUM(H723:J723)</f>
        <v>-18770.7</v>
      </c>
      <c r="O723" s="2" t="s">
        <v>11</v>
      </c>
      <c r="P723" s="6"/>
    </row>
    <row r="724" spans="1:16" s="48" customFormat="1" ht="15.75">
      <c r="A724" s="45" t="s">
        <v>191</v>
      </c>
      <c r="B724" s="2"/>
      <c r="C724" s="3"/>
      <c r="D724" s="3"/>
      <c r="E724" s="2"/>
      <c r="F724" s="2"/>
      <c r="G724" s="2"/>
      <c r="H724" s="5"/>
      <c r="I724" s="2"/>
      <c r="J724" s="5"/>
      <c r="K724" s="2"/>
      <c r="L724" s="2"/>
      <c r="M724" s="2"/>
      <c r="N724" s="2"/>
      <c r="O724" s="2"/>
      <c r="P724" s="47"/>
    </row>
    <row r="725" spans="10:15" ht="15.75">
      <c r="J725" s="5"/>
      <c r="O725" s="2"/>
    </row>
    <row r="726" spans="1:16" s="48" customFormat="1" ht="15.75">
      <c r="A726" s="49"/>
      <c r="B726" s="50"/>
      <c r="C726" s="51"/>
      <c r="D726" s="51"/>
      <c r="E726" s="50"/>
      <c r="F726" s="50"/>
      <c r="G726" s="50"/>
      <c r="H726" s="50"/>
      <c r="I726" s="50"/>
      <c r="J726" s="52"/>
      <c r="K726" s="50"/>
      <c r="L726" s="50"/>
      <c r="M726" s="50"/>
      <c r="N726" s="53"/>
      <c r="O726" s="50"/>
      <c r="P726" s="47"/>
    </row>
    <row r="727" spans="1:16" s="46" customFormat="1" ht="15.75">
      <c r="A727" s="45" t="s">
        <v>14</v>
      </c>
      <c r="B727" s="2" t="s">
        <v>193</v>
      </c>
      <c r="C727" s="3"/>
      <c r="D727" s="3"/>
      <c r="E727" s="2">
        <v>112242</v>
      </c>
      <c r="F727" s="2">
        <f>SUM(E727:E730)</f>
        <v>112242</v>
      </c>
      <c r="G727" s="2">
        <v>111711</v>
      </c>
      <c r="H727" s="5">
        <v>9239.13</v>
      </c>
      <c r="I727" s="2"/>
      <c r="J727" s="5"/>
      <c r="K727" s="2">
        <f>G727-F727-SUM(H727:J727)</f>
        <v>-9770.13</v>
      </c>
      <c r="L727" s="2">
        <f>K727*0.3</f>
        <v>-2931.0389999999998</v>
      </c>
      <c r="M727" s="2">
        <f>K727-L727</f>
        <v>-6839.090999999999</v>
      </c>
      <c r="N727" s="4">
        <f>M727+SUM(H727:J727)</f>
        <v>2400.0389999999998</v>
      </c>
      <c r="O727" s="2" t="s">
        <v>194</v>
      </c>
      <c r="P727" s="6"/>
    </row>
    <row r="728" spans="1:16" s="48" customFormat="1" ht="15.75">
      <c r="A728" s="45" t="s">
        <v>189</v>
      </c>
      <c r="B728" s="2"/>
      <c r="C728" s="3"/>
      <c r="D728" s="3"/>
      <c r="E728" s="2"/>
      <c r="F728" s="2"/>
      <c r="G728" s="2"/>
      <c r="H728" s="2"/>
      <c r="I728" s="2"/>
      <c r="J728" s="5"/>
      <c r="K728" s="2"/>
      <c r="L728" s="2"/>
      <c r="M728" s="2"/>
      <c r="N728" s="2"/>
      <c r="O728" s="2" t="s">
        <v>195</v>
      </c>
      <c r="P728" s="47"/>
    </row>
    <row r="729" spans="10:15" ht="15.75">
      <c r="J729" s="5"/>
      <c r="O729" s="2"/>
    </row>
    <row r="730" spans="1:16" s="48" customFormat="1" ht="15.75">
      <c r="A730" s="49"/>
      <c r="B730" s="50"/>
      <c r="C730" s="51"/>
      <c r="D730" s="51"/>
      <c r="E730" s="50"/>
      <c r="F730" s="50"/>
      <c r="G730" s="50"/>
      <c r="H730" s="50"/>
      <c r="I730" s="50"/>
      <c r="J730" s="52"/>
      <c r="K730" s="50"/>
      <c r="L730" s="50"/>
      <c r="M730" s="50"/>
      <c r="N730" s="53"/>
      <c r="O730" s="50"/>
      <c r="P730" s="47"/>
    </row>
    <row r="731" spans="1:16" s="46" customFormat="1" ht="15.75">
      <c r="A731" s="45" t="s">
        <v>14</v>
      </c>
      <c r="B731" s="2" t="s">
        <v>196</v>
      </c>
      <c r="C731" s="3"/>
      <c r="D731" s="3"/>
      <c r="E731" s="2">
        <v>120232.2</v>
      </c>
      <c r="F731" s="2">
        <f>SUM(E731:E734)</f>
        <v>120232.2</v>
      </c>
      <c r="G731" s="2">
        <v>171911</v>
      </c>
      <c r="H731" s="2">
        <v>10869.56</v>
      </c>
      <c r="I731" s="2"/>
      <c r="J731" s="5"/>
      <c r="K731" s="2">
        <f>G731-F731-SUM(H731:J731)</f>
        <v>40809.240000000005</v>
      </c>
      <c r="L731" s="2">
        <f>K731*0.3</f>
        <v>12242.772</v>
      </c>
      <c r="M731" s="2">
        <f>K731-L731</f>
        <v>28566.468000000004</v>
      </c>
      <c r="N731" s="4">
        <f>M731+SUM(H731:J731)</f>
        <v>39436.028000000006</v>
      </c>
      <c r="O731" s="2" t="s">
        <v>197</v>
      </c>
      <c r="P731" s="6"/>
    </row>
    <row r="732" spans="1:16" s="48" customFormat="1" ht="15.75">
      <c r="A732" s="45" t="s">
        <v>189</v>
      </c>
      <c r="B732" s="2"/>
      <c r="C732" s="3"/>
      <c r="D732" s="3"/>
      <c r="E732" s="2"/>
      <c r="F732" s="2"/>
      <c r="G732" s="2"/>
      <c r="H732" s="2"/>
      <c r="I732" s="2"/>
      <c r="J732" s="5"/>
      <c r="K732" s="2"/>
      <c r="L732" s="2"/>
      <c r="M732" s="2"/>
      <c r="N732" s="2"/>
      <c r="O732" s="2"/>
      <c r="P732" s="47"/>
    </row>
    <row r="733" spans="10:15" ht="15.75">
      <c r="J733" s="5"/>
      <c r="O733" s="2"/>
    </row>
    <row r="734" spans="1:16" s="48" customFormat="1" ht="15.75">
      <c r="A734" s="49"/>
      <c r="B734" s="50"/>
      <c r="C734" s="51"/>
      <c r="D734" s="51"/>
      <c r="E734" s="50"/>
      <c r="F734" s="50"/>
      <c r="G734" s="50"/>
      <c r="H734" s="50"/>
      <c r="I734" s="50"/>
      <c r="J734" s="52"/>
      <c r="K734" s="50"/>
      <c r="L734" s="50"/>
      <c r="M734" s="50"/>
      <c r="N734" s="53"/>
      <c r="O734" s="50"/>
      <c r="P734" s="47"/>
    </row>
    <row r="735" spans="1:16" s="46" customFormat="1" ht="15.75">
      <c r="A735" s="45" t="s">
        <v>16</v>
      </c>
      <c r="B735" s="2" t="s">
        <v>51</v>
      </c>
      <c r="C735" s="3"/>
      <c r="D735" s="3"/>
      <c r="E735" s="2">
        <v>14112</v>
      </c>
      <c r="F735" s="2">
        <f>SUM(E735:E738)</f>
        <v>14112</v>
      </c>
      <c r="G735" s="2">
        <v>11111</v>
      </c>
      <c r="H735" s="2"/>
      <c r="I735" s="2"/>
      <c r="J735" s="5">
        <v>4350</v>
      </c>
      <c r="K735" s="2">
        <f>G735-F735-SUM(H735:J735)</f>
        <v>-7351</v>
      </c>
      <c r="L735" s="2">
        <f>K735*0.3</f>
        <v>-2205.2999999999997</v>
      </c>
      <c r="M735" s="2">
        <f>K735-L735</f>
        <v>-5145.700000000001</v>
      </c>
      <c r="N735" s="4">
        <f>M735+SUM(H735:J735)</f>
        <v>-795.7000000000007</v>
      </c>
      <c r="O735" s="2"/>
      <c r="P735" s="6"/>
    </row>
    <row r="736" spans="1:16" s="48" customFormat="1" ht="15.75">
      <c r="A736" s="45" t="s">
        <v>185</v>
      </c>
      <c r="B736" s="2"/>
      <c r="C736" s="3"/>
      <c r="D736" s="3"/>
      <c r="E736" s="2"/>
      <c r="F736" s="2"/>
      <c r="G736" s="2"/>
      <c r="H736" s="2"/>
      <c r="I736" s="2"/>
      <c r="J736" s="5"/>
      <c r="K736" s="2"/>
      <c r="L736" s="2"/>
      <c r="M736" s="2"/>
      <c r="N736" s="2"/>
      <c r="O736" s="2"/>
      <c r="P736" s="47"/>
    </row>
    <row r="737" spans="10:15" ht="15.75">
      <c r="J737" s="5"/>
      <c r="O737" s="2"/>
    </row>
    <row r="738" spans="1:16" s="48" customFormat="1" ht="15.75">
      <c r="A738" s="49"/>
      <c r="B738" s="50"/>
      <c r="C738" s="51"/>
      <c r="D738" s="51"/>
      <c r="E738" s="50"/>
      <c r="F738" s="50"/>
      <c r="G738" s="50"/>
      <c r="H738" s="50"/>
      <c r="I738" s="50"/>
      <c r="J738" s="52"/>
      <c r="K738" s="50"/>
      <c r="L738" s="50"/>
      <c r="M738" s="50"/>
      <c r="N738" s="53"/>
      <c r="O738" s="50"/>
      <c r="P738" s="47"/>
    </row>
    <row r="739" spans="1:16" s="46" customFormat="1" ht="15.75">
      <c r="A739" s="45" t="s">
        <v>161</v>
      </c>
      <c r="B739" s="2" t="s">
        <v>77</v>
      </c>
      <c r="C739" s="3"/>
      <c r="D739" s="3"/>
      <c r="E739" s="2">
        <v>1242.3</v>
      </c>
      <c r="F739" s="2">
        <f>SUM(E739:E742)</f>
        <v>1442.3</v>
      </c>
      <c r="G739" s="2">
        <v>1111</v>
      </c>
      <c r="H739" s="2"/>
      <c r="I739" s="2"/>
      <c r="J739" s="5">
        <v>1090</v>
      </c>
      <c r="K739" s="2">
        <f>G739-F739-SUM(H739:J739)</f>
        <v>-1421.3</v>
      </c>
      <c r="L739" s="2">
        <f>K739*0.3</f>
        <v>-426.39</v>
      </c>
      <c r="M739" s="2">
        <f>K739-L739</f>
        <v>-994.91</v>
      </c>
      <c r="N739" s="4">
        <f>M739+SUM(H739:J739)</f>
        <v>95.09000000000003</v>
      </c>
      <c r="O739" s="2"/>
      <c r="P739" s="6"/>
    </row>
    <row r="740" spans="1:16" s="48" customFormat="1" ht="15.75">
      <c r="A740" s="45" t="s">
        <v>185</v>
      </c>
      <c r="B740" s="2"/>
      <c r="C740" s="3"/>
      <c r="D740" s="3"/>
      <c r="E740" s="2">
        <v>200</v>
      </c>
      <c r="F740" s="2"/>
      <c r="G740" s="2"/>
      <c r="H740" s="2"/>
      <c r="I740" s="2"/>
      <c r="J740" s="5"/>
      <c r="K740" s="2"/>
      <c r="L740" s="2"/>
      <c r="M740" s="2"/>
      <c r="N740" s="2"/>
      <c r="O740" s="2"/>
      <c r="P740" s="47"/>
    </row>
    <row r="741" spans="10:15" ht="15.75">
      <c r="J741" s="5"/>
      <c r="O741" s="2"/>
    </row>
    <row r="742" spans="1:16" s="48" customFormat="1" ht="15.75">
      <c r="A742" s="49"/>
      <c r="B742" s="50"/>
      <c r="C742" s="51"/>
      <c r="D742" s="51"/>
      <c r="E742" s="50"/>
      <c r="F742" s="50"/>
      <c r="G742" s="50"/>
      <c r="H742" s="50"/>
      <c r="I742" s="50"/>
      <c r="J742" s="50"/>
      <c r="K742" s="50"/>
      <c r="L742" s="50"/>
      <c r="M742" s="50"/>
      <c r="N742" s="53"/>
      <c r="O742" s="50"/>
      <c r="P742" s="47"/>
    </row>
    <row r="743" spans="1:16" s="46" customFormat="1" ht="15.75">
      <c r="A743" s="45" t="s">
        <v>14</v>
      </c>
      <c r="B743" s="2" t="s">
        <v>77</v>
      </c>
      <c r="C743" s="3"/>
      <c r="D743" s="3"/>
      <c r="E743" s="2">
        <v>143220</v>
      </c>
      <c r="F743" s="2">
        <f>SUM(E743:E746)</f>
        <v>143220</v>
      </c>
      <c r="G743" s="2">
        <v>116111</v>
      </c>
      <c r="H743" s="5">
        <v>7065</v>
      </c>
      <c r="I743" s="2"/>
      <c r="J743" s="2"/>
      <c r="K743" s="2">
        <f>G743-F743-SUM(H743:J743)</f>
        <v>-34174</v>
      </c>
      <c r="L743" s="2">
        <f>K743*0.3</f>
        <v>-10252.199999999999</v>
      </c>
      <c r="M743" s="2">
        <f>K743-L743</f>
        <v>-23921.800000000003</v>
      </c>
      <c r="N743" s="4">
        <f>M743+SUM(H743:J743)</f>
        <v>-16856.800000000003</v>
      </c>
      <c r="O743" s="2" t="s">
        <v>11</v>
      </c>
      <c r="P743" s="6"/>
    </row>
    <row r="744" spans="1:16" s="48" customFormat="1" ht="15.75">
      <c r="A744" s="45" t="s">
        <v>183</v>
      </c>
      <c r="B744" s="2"/>
      <c r="C744" s="3"/>
      <c r="D744" s="3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47"/>
    </row>
    <row r="745" ht="15.75">
      <c r="O745" s="2"/>
    </row>
    <row r="746" spans="1:16" s="96" customFormat="1" ht="15.75">
      <c r="A746" s="91"/>
      <c r="B746" s="92"/>
      <c r="C746" s="93"/>
      <c r="D746" s="93"/>
      <c r="E746" s="92"/>
      <c r="F746" s="92"/>
      <c r="G746" s="92"/>
      <c r="H746" s="92"/>
      <c r="I746" s="92"/>
      <c r="J746" s="92"/>
      <c r="K746" s="92"/>
      <c r="L746" s="92"/>
      <c r="M746" s="92"/>
      <c r="N746" s="94"/>
      <c r="O746" s="92"/>
      <c r="P746" s="95"/>
    </row>
    <row r="747" spans="1:16" s="46" customFormat="1" ht="15.75">
      <c r="A747" s="45" t="s">
        <v>14</v>
      </c>
      <c r="B747" s="2" t="s">
        <v>77</v>
      </c>
      <c r="C747" s="3"/>
      <c r="D747" s="3"/>
      <c r="E747" s="2">
        <v>123313.22</v>
      </c>
      <c r="F747" s="2">
        <f>SUM(E747:E751)</f>
        <v>123513.22</v>
      </c>
      <c r="G747" s="2">
        <v>171111</v>
      </c>
      <c r="H747" s="5">
        <v>6990</v>
      </c>
      <c r="I747" s="2"/>
      <c r="J747" s="2"/>
      <c r="K747" s="2">
        <f>G747-F747-SUM(H747:J747)</f>
        <v>40607.78</v>
      </c>
      <c r="L747" s="2">
        <f>K747*0.25</f>
        <v>10151.945</v>
      </c>
      <c r="M747" s="2">
        <f>K747-L747</f>
        <v>30455.835</v>
      </c>
      <c r="N747" s="4">
        <f>M747+SUM(H747:J747)</f>
        <v>37445.835</v>
      </c>
      <c r="O747" s="2" t="s">
        <v>158</v>
      </c>
      <c r="P747" s="6"/>
    </row>
    <row r="748" spans="1:16" s="48" customFormat="1" ht="15.75">
      <c r="A748" s="45"/>
      <c r="B748" s="2"/>
      <c r="C748" s="3"/>
      <c r="D748" s="3"/>
      <c r="E748" s="2">
        <v>200</v>
      </c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47"/>
    </row>
    <row r="749" spans="1:15" ht="15.75">
      <c r="A749" s="81" t="s">
        <v>198</v>
      </c>
      <c r="O749" s="2"/>
    </row>
    <row r="750" spans="1:15" ht="15.75">
      <c r="A750" s="81"/>
      <c r="O750" s="2"/>
    </row>
    <row r="751" spans="1:16" s="48" customFormat="1" ht="15.75">
      <c r="A751" s="49"/>
      <c r="B751" s="50"/>
      <c r="C751" s="51"/>
      <c r="D751" s="51"/>
      <c r="E751" s="50"/>
      <c r="F751" s="50"/>
      <c r="G751" s="50"/>
      <c r="H751" s="50"/>
      <c r="I751" s="50"/>
      <c r="J751" s="50"/>
      <c r="K751" s="50"/>
      <c r="L751" s="50"/>
      <c r="M751" s="50"/>
      <c r="N751" s="53"/>
      <c r="O751" s="50"/>
      <c r="P751" s="47"/>
    </row>
    <row r="752" spans="1:16" s="46" customFormat="1" ht="15.75">
      <c r="A752" s="45" t="s">
        <v>14</v>
      </c>
      <c r="B752" s="2" t="s">
        <v>196</v>
      </c>
      <c r="C752" s="3"/>
      <c r="D752" s="3"/>
      <c r="E752" s="2">
        <v>122422</v>
      </c>
      <c r="F752" s="2">
        <f>SUM(E752:E755)</f>
        <v>122422</v>
      </c>
      <c r="G752" s="2">
        <v>116991</v>
      </c>
      <c r="H752" s="5">
        <v>10752</v>
      </c>
      <c r="I752" s="2"/>
      <c r="J752" s="2"/>
      <c r="K752" s="2">
        <f>G752-F752-SUM(H752:J752)</f>
        <v>-16183</v>
      </c>
      <c r="L752" s="2">
        <f>K752*0.25</f>
        <v>-4045.75</v>
      </c>
      <c r="M752" s="2">
        <f>K752-L752</f>
        <v>-12137.25</v>
      </c>
      <c r="N752" s="4">
        <f>M752+SUM(H752:J752)</f>
        <v>-1385.25</v>
      </c>
      <c r="O752" s="2" t="s">
        <v>199</v>
      </c>
      <c r="P752" s="6"/>
    </row>
    <row r="753" spans="1:16" s="48" customFormat="1" ht="15.75">
      <c r="A753" s="45"/>
      <c r="B753" s="2"/>
      <c r="C753" s="3"/>
      <c r="D753" s="3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47"/>
    </row>
    <row r="754" spans="1:15" ht="15.75">
      <c r="A754" s="1" t="s">
        <v>198</v>
      </c>
      <c r="O754" s="2"/>
    </row>
    <row r="755" spans="1:16" s="48" customFormat="1" ht="15.75">
      <c r="A755" s="49"/>
      <c r="B755" s="50"/>
      <c r="C755" s="51"/>
      <c r="D755" s="51"/>
      <c r="E755" s="50"/>
      <c r="F755" s="50"/>
      <c r="G755" s="50"/>
      <c r="H755" s="50"/>
      <c r="I755" s="50"/>
      <c r="J755" s="50"/>
      <c r="K755" s="50"/>
      <c r="L755" s="50"/>
      <c r="M755" s="50"/>
      <c r="N755" s="53"/>
      <c r="O755" s="50"/>
      <c r="P755" s="47"/>
    </row>
    <row r="756" spans="1:16" s="46" customFormat="1" ht="15.75">
      <c r="A756" s="45" t="s">
        <v>14</v>
      </c>
      <c r="B756" s="2" t="s">
        <v>77</v>
      </c>
      <c r="C756" s="3"/>
      <c r="D756" s="3"/>
      <c r="E756" s="2">
        <v>1222.22</v>
      </c>
      <c r="F756" s="2">
        <f>SUM(E756:E759)</f>
        <v>1422.22</v>
      </c>
      <c r="G756" s="2">
        <v>1871</v>
      </c>
      <c r="H756" s="5">
        <v>4891</v>
      </c>
      <c r="I756" s="2"/>
      <c r="J756" s="2"/>
      <c r="K756" s="2">
        <f>G756-F756-SUM(H756:J756)</f>
        <v>-4442.22</v>
      </c>
      <c r="L756" s="2"/>
      <c r="M756" s="2">
        <f>K756-L756</f>
        <v>-4442.22</v>
      </c>
      <c r="N756" s="4">
        <f>M756+SUM(H756:J756)</f>
        <v>448.77999999999975</v>
      </c>
      <c r="O756" s="2" t="s">
        <v>158</v>
      </c>
      <c r="P756" s="6"/>
    </row>
    <row r="757" spans="1:16" s="48" customFormat="1" ht="15.75">
      <c r="A757" s="45" t="s">
        <v>200</v>
      </c>
      <c r="B757" s="2"/>
      <c r="C757" s="3"/>
      <c r="D757" s="3"/>
      <c r="E757" s="2">
        <v>200</v>
      </c>
      <c r="F757" s="2"/>
      <c r="G757" s="2"/>
      <c r="H757" s="5"/>
      <c r="I757" s="2"/>
      <c r="J757" s="2"/>
      <c r="K757" s="2"/>
      <c r="L757" s="2"/>
      <c r="M757" s="2"/>
      <c r="N757" s="2"/>
      <c r="O757" s="2"/>
      <c r="P757" s="47"/>
    </row>
    <row r="758" spans="8:15" ht="15.75">
      <c r="H758" s="5"/>
      <c r="O758" s="2"/>
    </row>
    <row r="759" spans="1:16" s="48" customFormat="1" ht="15.75">
      <c r="A759" s="49"/>
      <c r="B759" s="50"/>
      <c r="C759" s="51"/>
      <c r="D759" s="51"/>
      <c r="E759" s="50"/>
      <c r="F759" s="50"/>
      <c r="G759" s="50"/>
      <c r="H759" s="52"/>
      <c r="I759" s="50"/>
      <c r="J759" s="50"/>
      <c r="K759" s="50"/>
      <c r="L759" s="50"/>
      <c r="M759" s="50"/>
      <c r="N759" s="53"/>
      <c r="O759" s="50"/>
      <c r="P759" s="47"/>
    </row>
    <row r="760" spans="1:16" s="46" customFormat="1" ht="15.75">
      <c r="A760" s="1" t="s">
        <v>14</v>
      </c>
      <c r="B760" s="2" t="s">
        <v>77</v>
      </c>
      <c r="C760" s="3"/>
      <c r="D760" s="3"/>
      <c r="E760" s="2">
        <v>121220</v>
      </c>
      <c r="F760" s="2">
        <f>SUM(E760:E763)</f>
        <v>143442.41999999998</v>
      </c>
      <c r="G760" s="2">
        <v>161917.1</v>
      </c>
      <c r="H760" s="5">
        <v>6990</v>
      </c>
      <c r="I760" s="2"/>
      <c r="J760" s="2"/>
      <c r="K760" s="2">
        <f>G760-F760-SUM(H760:J760)</f>
        <v>11484.680000000022</v>
      </c>
      <c r="L760" s="2">
        <f>K760*0.25</f>
        <v>2871.1700000000055</v>
      </c>
      <c r="M760" s="2">
        <f>K760-L760</f>
        <v>8613.510000000017</v>
      </c>
      <c r="N760" s="4">
        <f>M760+SUM(H760:J760)</f>
        <v>15603.510000000017</v>
      </c>
      <c r="O760" s="2" t="s">
        <v>158</v>
      </c>
      <c r="P760" s="6"/>
    </row>
    <row r="761" spans="1:16" s="48" customFormat="1" ht="15.75">
      <c r="A761" s="1" t="s">
        <v>163</v>
      </c>
      <c r="B761" s="2" t="s">
        <v>201</v>
      </c>
      <c r="C761" s="3"/>
      <c r="D761" s="3"/>
      <c r="E761" s="2">
        <v>22222.42</v>
      </c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47"/>
    </row>
    <row r="762" ht="15.75">
      <c r="O762" s="2"/>
    </row>
    <row r="763" spans="1:16" s="48" customFormat="1" ht="15.75">
      <c r="A763" s="49"/>
      <c r="B763" s="50"/>
      <c r="C763" s="51"/>
      <c r="D763" s="51"/>
      <c r="E763" s="50"/>
      <c r="F763" s="50"/>
      <c r="G763" s="50"/>
      <c r="H763" s="50"/>
      <c r="I763" s="50"/>
      <c r="J763" s="50"/>
      <c r="K763" s="50"/>
      <c r="L763" s="50"/>
      <c r="M763" s="50"/>
      <c r="N763" s="53"/>
      <c r="O763" s="50"/>
      <c r="P763" s="47"/>
    </row>
    <row r="764" spans="1:16" s="46" customFormat="1" ht="15.75">
      <c r="A764" s="45" t="s">
        <v>14</v>
      </c>
      <c r="B764" s="2" t="s">
        <v>77</v>
      </c>
      <c r="C764" s="3"/>
      <c r="D764" s="3"/>
      <c r="E764" s="2">
        <v>44232</v>
      </c>
      <c r="F764" s="2">
        <f>SUM(E764:E767)</f>
        <v>44232</v>
      </c>
      <c r="G764" s="2">
        <v>11111</v>
      </c>
      <c r="H764" s="5">
        <v>3260</v>
      </c>
      <c r="I764" s="2"/>
      <c r="J764" s="2"/>
      <c r="K764" s="2">
        <f>G764-F764-SUM(H764:J764)</f>
        <v>-36381</v>
      </c>
      <c r="L764" s="2">
        <f>K764*0.25</f>
        <v>-9095.25</v>
      </c>
      <c r="M764" s="2">
        <f>K764-L764</f>
        <v>-27285.75</v>
      </c>
      <c r="N764" s="4">
        <f>M764+SUM(H764:J764)</f>
        <v>-24025.75</v>
      </c>
      <c r="O764" s="2" t="s">
        <v>202</v>
      </c>
      <c r="P764" s="6"/>
    </row>
    <row r="765" spans="1:16" s="48" customFormat="1" ht="15.75">
      <c r="A765" s="45" t="s">
        <v>156</v>
      </c>
      <c r="B765" s="2"/>
      <c r="C765" s="3"/>
      <c r="D765" s="3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70" t="s">
        <v>203</v>
      </c>
      <c r="P765" s="47"/>
    </row>
    <row r="766" spans="1:15" ht="15.75">
      <c r="A766" s="114"/>
      <c r="O766" s="2"/>
    </row>
    <row r="767" spans="1:16" s="48" customFormat="1" ht="15.75">
      <c r="A767" s="49"/>
      <c r="B767" s="50"/>
      <c r="C767" s="51"/>
      <c r="D767" s="51"/>
      <c r="E767" s="50"/>
      <c r="F767" s="50"/>
      <c r="G767" s="50"/>
      <c r="H767" s="50"/>
      <c r="I767" s="50"/>
      <c r="J767" s="50"/>
      <c r="K767" s="50"/>
      <c r="L767" s="50"/>
      <c r="M767" s="50"/>
      <c r="N767" s="53"/>
      <c r="O767" s="50"/>
      <c r="P767" s="47"/>
    </row>
    <row r="768" spans="1:16" s="46" customFormat="1" ht="15.75">
      <c r="A768" s="45" t="s">
        <v>14</v>
      </c>
      <c r="B768" s="2" t="s">
        <v>14</v>
      </c>
      <c r="C768" s="3"/>
      <c r="D768" s="3"/>
      <c r="E768" s="2">
        <v>122222.2</v>
      </c>
      <c r="F768" s="2">
        <f>SUM(E768:E771)</f>
        <v>243364.2</v>
      </c>
      <c r="G768" s="2">
        <v>177111.1</v>
      </c>
      <c r="H768" s="5">
        <v>14130</v>
      </c>
      <c r="I768" s="2"/>
      <c r="J768" s="2"/>
      <c r="K768" s="2">
        <f>G768-F768-SUM(H768:J768)</f>
        <v>-80383.1</v>
      </c>
      <c r="L768" s="2">
        <f>K768*0.25</f>
        <v>-20095.775</v>
      </c>
      <c r="M768" s="2">
        <f>K768-L768</f>
        <v>-60287.325000000004</v>
      </c>
      <c r="N768" s="4">
        <f>M768+SUM(H768:J768)</f>
        <v>-46157.325000000004</v>
      </c>
      <c r="O768" s="2" t="s">
        <v>204</v>
      </c>
      <c r="P768" s="6"/>
    </row>
    <row r="769" spans="1:16" s="46" customFormat="1" ht="15.75">
      <c r="A769" s="45" t="s">
        <v>156</v>
      </c>
      <c r="B769" s="2" t="s">
        <v>196</v>
      </c>
      <c r="C769" s="3"/>
      <c r="D769" s="3"/>
      <c r="E769" s="2">
        <v>121142</v>
      </c>
      <c r="F769" s="2"/>
      <c r="G769" s="2"/>
      <c r="H769" s="2"/>
      <c r="I769" s="2"/>
      <c r="J769" s="2"/>
      <c r="K769" s="2"/>
      <c r="L769" s="2"/>
      <c r="M769" s="2"/>
      <c r="N769" s="2"/>
      <c r="O769" s="5" t="s">
        <v>205</v>
      </c>
      <c r="P769" s="6"/>
    </row>
    <row r="770" spans="1:16" s="46" customFormat="1" ht="15.75">
      <c r="A770" s="114"/>
      <c r="B770" s="2"/>
      <c r="C770" s="3"/>
      <c r="D770" s="3"/>
      <c r="E770" s="2"/>
      <c r="F770" s="2"/>
      <c r="G770" s="2"/>
      <c r="H770" s="2"/>
      <c r="I770" s="2"/>
      <c r="J770" s="2"/>
      <c r="K770" s="2"/>
      <c r="L770" s="2"/>
      <c r="M770" s="2"/>
      <c r="N770" s="4"/>
      <c r="O770" s="2"/>
      <c r="P770" s="6"/>
    </row>
    <row r="771" spans="1:16" s="48" customFormat="1" ht="15.75">
      <c r="A771" s="49"/>
      <c r="B771" s="50"/>
      <c r="C771" s="51"/>
      <c r="D771" s="51"/>
      <c r="E771" s="50"/>
      <c r="F771" s="50"/>
      <c r="G771" s="50"/>
      <c r="H771" s="50"/>
      <c r="I771" s="50"/>
      <c r="J771" s="50"/>
      <c r="K771" s="50"/>
      <c r="L771" s="50"/>
      <c r="M771" s="50"/>
      <c r="N771" s="53"/>
      <c r="O771" s="50"/>
      <c r="P771" s="47"/>
    </row>
    <row r="772" spans="1:16" s="46" customFormat="1" ht="15.75">
      <c r="A772" s="45" t="s">
        <v>14</v>
      </c>
      <c r="B772" s="2" t="s">
        <v>77</v>
      </c>
      <c r="C772" s="3"/>
      <c r="D772" s="3"/>
      <c r="E772" s="2">
        <v>320222.2</v>
      </c>
      <c r="F772" s="2">
        <f>SUM(E772:E775)</f>
        <v>320222.2</v>
      </c>
      <c r="G772" s="2">
        <v>111711</v>
      </c>
      <c r="H772" s="5">
        <v>9782.6</v>
      </c>
      <c r="I772" s="2">
        <v>543.47</v>
      </c>
      <c r="J772" s="2"/>
      <c r="K772" s="2">
        <f>G772-F772-SUM(H772:J772)</f>
        <v>-218837.27000000002</v>
      </c>
      <c r="L772" s="2">
        <f>K772*0.25</f>
        <v>-54709.317500000005</v>
      </c>
      <c r="M772" s="2">
        <f>K772-L772</f>
        <v>-164127.9525</v>
      </c>
      <c r="N772" s="4">
        <f>M772+SUM(H772:J772)</f>
        <v>-153801.8825</v>
      </c>
      <c r="O772" s="2" t="s">
        <v>121</v>
      </c>
      <c r="P772" s="6"/>
    </row>
    <row r="773" spans="1:16" s="46" customFormat="1" ht="15.75">
      <c r="A773" s="45" t="s">
        <v>160</v>
      </c>
      <c r="B773" s="2"/>
      <c r="C773" s="3"/>
      <c r="D773" s="3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70" t="s">
        <v>203</v>
      </c>
      <c r="P773" s="6"/>
    </row>
    <row r="774" spans="1:16" s="46" customFormat="1" ht="15.75">
      <c r="A774" s="114"/>
      <c r="B774" s="2"/>
      <c r="C774" s="3"/>
      <c r="D774" s="3"/>
      <c r="E774" s="2"/>
      <c r="F774" s="2"/>
      <c r="G774" s="2"/>
      <c r="H774" s="2"/>
      <c r="I774" s="2"/>
      <c r="J774" s="2"/>
      <c r="K774" s="2"/>
      <c r="L774" s="2"/>
      <c r="M774" s="2"/>
      <c r="N774" s="4"/>
      <c r="O774" s="2"/>
      <c r="P774" s="6"/>
    </row>
    <row r="775" spans="1:16" s="48" customFormat="1" ht="15.75">
      <c r="A775" s="49"/>
      <c r="B775" s="50"/>
      <c r="C775" s="51"/>
      <c r="D775" s="51"/>
      <c r="E775" s="50"/>
      <c r="F775" s="50"/>
      <c r="G775" s="50"/>
      <c r="H775" s="50"/>
      <c r="I775" s="50"/>
      <c r="J775" s="50"/>
      <c r="K775" s="50"/>
      <c r="L775" s="50"/>
      <c r="M775" s="50"/>
      <c r="N775" s="53"/>
      <c r="O775" s="50"/>
      <c r="P775" s="47"/>
    </row>
    <row r="776" spans="1:16" s="46" customFormat="1" ht="15.75">
      <c r="A776" s="45" t="s">
        <v>14</v>
      </c>
      <c r="B776" s="2" t="s">
        <v>165</v>
      </c>
      <c r="C776" s="3"/>
      <c r="D776" s="3"/>
      <c r="E776" s="2">
        <v>12222.4</v>
      </c>
      <c r="F776" s="2">
        <f>SUM(E776:E779)</f>
        <v>12222.4</v>
      </c>
      <c r="G776" s="2">
        <v>11611</v>
      </c>
      <c r="H776" s="5">
        <v>4891.3</v>
      </c>
      <c r="I776" s="2"/>
      <c r="J776" s="2"/>
      <c r="K776" s="2">
        <f>G776-F776-SUM(H776:J776)</f>
        <v>-5502.7</v>
      </c>
      <c r="L776" s="2">
        <f>K776*0.25</f>
        <v>-1375.675</v>
      </c>
      <c r="M776" s="2">
        <f>K776-L776</f>
        <v>-4127.025</v>
      </c>
      <c r="N776" s="4">
        <f>M776+SUM(H776:J776)</f>
        <v>764.2750000000005</v>
      </c>
      <c r="O776" s="2" t="s">
        <v>128</v>
      </c>
      <c r="P776" s="6"/>
    </row>
    <row r="777" spans="1:16" s="46" customFormat="1" ht="15.75">
      <c r="A777" s="45" t="s">
        <v>160</v>
      </c>
      <c r="B777" s="2"/>
      <c r="C777" s="3"/>
      <c r="D777" s="3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70" t="s">
        <v>203</v>
      </c>
      <c r="P777" s="6"/>
    </row>
    <row r="778" spans="1:16" s="46" customFormat="1" ht="15.75">
      <c r="A778" s="114"/>
      <c r="B778" s="2"/>
      <c r="C778" s="3"/>
      <c r="D778" s="3"/>
      <c r="E778" s="2"/>
      <c r="F778" s="2"/>
      <c r="G778" s="2"/>
      <c r="H778" s="2"/>
      <c r="I778" s="2"/>
      <c r="J778" s="2"/>
      <c r="K778" s="2"/>
      <c r="L778" s="2"/>
      <c r="M778" s="2"/>
      <c r="N778" s="4"/>
      <c r="O778" s="2"/>
      <c r="P778" s="6"/>
    </row>
    <row r="779" spans="1:16" s="48" customFormat="1" ht="15.75">
      <c r="A779" s="49"/>
      <c r="B779" s="50"/>
      <c r="C779" s="51"/>
      <c r="D779" s="51"/>
      <c r="E779" s="50"/>
      <c r="F779" s="50"/>
      <c r="G779" s="50"/>
      <c r="H779" s="50"/>
      <c r="I779" s="50"/>
      <c r="J779" s="50"/>
      <c r="K779" s="50"/>
      <c r="L779" s="50"/>
      <c r="M779" s="50"/>
      <c r="N779" s="53"/>
      <c r="O779" s="50"/>
      <c r="P779" s="47"/>
    </row>
    <row r="780" spans="1:16" s="46" customFormat="1" ht="15.75">
      <c r="A780" s="45" t="s">
        <v>161</v>
      </c>
      <c r="B780" s="2" t="s">
        <v>206</v>
      </c>
      <c r="C780" s="3"/>
      <c r="D780" s="3"/>
      <c r="E780" s="2">
        <v>23220</v>
      </c>
      <c r="F780" s="2">
        <f>SUM(E780:E783)</f>
        <v>23524.22</v>
      </c>
      <c r="G780" s="2">
        <v>81111</v>
      </c>
      <c r="H780" s="70"/>
      <c r="I780" s="2"/>
      <c r="J780" s="5">
        <v>5435</v>
      </c>
      <c r="K780" s="2">
        <f>G780-F780-SUM(H780:J780)</f>
        <v>52151.78</v>
      </c>
      <c r="L780" s="2">
        <f>K780*0.25</f>
        <v>13037.945</v>
      </c>
      <c r="M780" s="2">
        <f>K780-L780</f>
        <v>39113.835</v>
      </c>
      <c r="N780" s="4">
        <f>M780+SUM(H780:J780)</f>
        <v>44548.835</v>
      </c>
      <c r="O780" s="2"/>
      <c r="P780" s="6" t="s">
        <v>207</v>
      </c>
    </row>
    <row r="781" spans="1:16" s="46" customFormat="1" ht="15.75">
      <c r="A781" s="45" t="s">
        <v>208</v>
      </c>
      <c r="B781" s="2" t="s">
        <v>77</v>
      </c>
      <c r="C781" s="3"/>
      <c r="D781" s="3"/>
      <c r="E781" s="2">
        <v>104.22</v>
      </c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6" t="s">
        <v>209</v>
      </c>
    </row>
    <row r="782" spans="1:16" s="46" customFormat="1" ht="15.75">
      <c r="A782" s="81" t="s">
        <v>210</v>
      </c>
      <c r="B782" s="2" t="s">
        <v>211</v>
      </c>
      <c r="C782" s="3"/>
      <c r="D782" s="3"/>
      <c r="E782" s="2">
        <v>200</v>
      </c>
      <c r="F782" s="2"/>
      <c r="G782" s="2"/>
      <c r="H782" s="2"/>
      <c r="I782" s="2"/>
      <c r="J782" s="2"/>
      <c r="K782" s="2"/>
      <c r="L782" s="2"/>
      <c r="M782" s="2"/>
      <c r="N782" s="4"/>
      <c r="O782" s="2"/>
      <c r="P782" s="6"/>
    </row>
    <row r="783" spans="1:16" s="96" customFormat="1" ht="15.75">
      <c r="A783" s="91"/>
      <c r="B783" s="92"/>
      <c r="C783" s="93"/>
      <c r="D783" s="93"/>
      <c r="E783" s="92"/>
      <c r="F783" s="92"/>
      <c r="G783" s="92"/>
      <c r="H783" s="92"/>
      <c r="I783" s="92"/>
      <c r="J783" s="92"/>
      <c r="K783" s="92"/>
      <c r="L783" s="92"/>
      <c r="M783" s="92"/>
      <c r="N783" s="94"/>
      <c r="O783" s="92"/>
      <c r="P783" s="95"/>
    </row>
    <row r="784" spans="1:16" s="46" customFormat="1" ht="15.75">
      <c r="A784" s="45" t="s">
        <v>14</v>
      </c>
      <c r="B784" s="2" t="s">
        <v>196</v>
      </c>
      <c r="C784" s="3"/>
      <c r="D784" s="3"/>
      <c r="E784" s="2">
        <v>222222</v>
      </c>
      <c r="F784" s="2">
        <f>SUM(E784:E787)</f>
        <v>234344</v>
      </c>
      <c r="G784" s="2">
        <v>171811</v>
      </c>
      <c r="H784" s="5">
        <v>10869.57</v>
      </c>
      <c r="I784" s="2"/>
      <c r="J784" s="2"/>
      <c r="K784" s="2">
        <f>G784-F784-SUM(H784:J784)</f>
        <v>-73402.57</v>
      </c>
      <c r="L784" s="2">
        <f>K784*0.25</f>
        <v>-18350.6425</v>
      </c>
      <c r="M784" s="2">
        <f>K784-L784</f>
        <v>-55051.927500000005</v>
      </c>
      <c r="N784" s="4">
        <f>M784+SUM(H784:J784)</f>
        <v>-44182.357500000006</v>
      </c>
      <c r="O784" s="2" t="s">
        <v>212</v>
      </c>
      <c r="P784" s="6"/>
    </row>
    <row r="785" spans="1:16" s="46" customFormat="1" ht="15.75">
      <c r="A785" s="45" t="s">
        <v>213</v>
      </c>
      <c r="B785" s="2" t="s">
        <v>184</v>
      </c>
      <c r="C785" s="3"/>
      <c r="D785" s="3"/>
      <c r="E785" s="2">
        <v>12122</v>
      </c>
      <c r="F785" s="2"/>
      <c r="G785" s="2"/>
      <c r="H785" s="2"/>
      <c r="I785" s="2"/>
      <c r="J785" s="2"/>
      <c r="K785" s="2"/>
      <c r="L785" s="2"/>
      <c r="M785" s="2"/>
      <c r="N785" s="2"/>
      <c r="O785" s="5"/>
      <c r="P785" s="6"/>
    </row>
    <row r="786" spans="1:16" s="46" customFormat="1" ht="15.75">
      <c r="A786" s="1" t="s">
        <v>214</v>
      </c>
      <c r="B786" s="2"/>
      <c r="C786" s="3"/>
      <c r="D786" s="3"/>
      <c r="E786" s="2"/>
      <c r="F786" s="2"/>
      <c r="G786" s="2"/>
      <c r="H786" s="2"/>
      <c r="I786" s="2"/>
      <c r="J786" s="2"/>
      <c r="K786" s="2"/>
      <c r="L786" s="2"/>
      <c r="M786" s="2"/>
      <c r="N786" s="4"/>
      <c r="O786" s="2"/>
      <c r="P786" s="6"/>
    </row>
    <row r="787" spans="1:16" s="48" customFormat="1" ht="15.75">
      <c r="A787" s="49"/>
      <c r="B787" s="50"/>
      <c r="C787" s="51"/>
      <c r="D787" s="51"/>
      <c r="E787" s="50"/>
      <c r="F787" s="50"/>
      <c r="G787" s="50"/>
      <c r="H787" s="50"/>
      <c r="I787" s="50"/>
      <c r="J787" s="50"/>
      <c r="K787" s="50"/>
      <c r="L787" s="50"/>
      <c r="M787" s="50"/>
      <c r="N787" s="53"/>
      <c r="O787" s="50"/>
      <c r="P787" s="47"/>
    </row>
    <row r="788" spans="1:16" s="46" customFormat="1" ht="15.75">
      <c r="A788" s="45" t="s">
        <v>215</v>
      </c>
      <c r="B788" s="2" t="s">
        <v>77</v>
      </c>
      <c r="C788" s="3"/>
      <c r="D788" s="3"/>
      <c r="E788" s="2">
        <v>2222.2</v>
      </c>
      <c r="F788" s="2">
        <f>SUM(E788:E792)</f>
        <v>15886.400000000001</v>
      </c>
      <c r="G788" s="2">
        <v>11617.11</v>
      </c>
      <c r="H788" s="70"/>
      <c r="I788" s="2"/>
      <c r="J788" s="5">
        <v>2000</v>
      </c>
      <c r="K788" s="2">
        <f>G788-F788-SUM(H788:J788)</f>
        <v>-6269.290000000001</v>
      </c>
      <c r="L788" s="2">
        <f>K788*0.25</f>
        <v>-1567.3225000000002</v>
      </c>
      <c r="M788" s="2">
        <f>K788-L788</f>
        <v>-4701.967500000001</v>
      </c>
      <c r="N788" s="4">
        <f>M788+SUM(H788:J788)</f>
        <v>-2701.9675000000007</v>
      </c>
      <c r="O788" s="2"/>
      <c r="P788" s="6"/>
    </row>
    <row r="789" spans="1:16" s="46" customFormat="1" ht="15.75">
      <c r="A789" s="45" t="s">
        <v>216</v>
      </c>
      <c r="B789" s="2" t="s">
        <v>14</v>
      </c>
      <c r="C789" s="3"/>
      <c r="D789" s="3"/>
      <c r="E789" s="2">
        <v>240</v>
      </c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6"/>
    </row>
    <row r="790" spans="1:16" s="46" customFormat="1" ht="15.75">
      <c r="A790" s="1" t="s">
        <v>210</v>
      </c>
      <c r="B790" s="2" t="s">
        <v>77</v>
      </c>
      <c r="C790" s="3"/>
      <c r="D790" s="3"/>
      <c r="E790" s="2">
        <v>12224.2</v>
      </c>
      <c r="F790" s="2"/>
      <c r="G790" s="2"/>
      <c r="H790" s="2"/>
      <c r="I790" s="2"/>
      <c r="J790" s="2"/>
      <c r="K790" s="2"/>
      <c r="L790" s="2"/>
      <c r="M790" s="2"/>
      <c r="N790" s="4"/>
      <c r="O790" s="2"/>
      <c r="P790" s="6"/>
    </row>
    <row r="791" spans="1:16" s="46" customFormat="1" ht="15.75">
      <c r="A791" s="1"/>
      <c r="B791" s="2" t="s">
        <v>14</v>
      </c>
      <c r="C791" s="3"/>
      <c r="D791" s="3"/>
      <c r="E791" s="2">
        <v>1000</v>
      </c>
      <c r="F791" s="2"/>
      <c r="G791" s="2"/>
      <c r="H791" s="2"/>
      <c r="I791" s="2"/>
      <c r="J791" s="2"/>
      <c r="K791" s="2"/>
      <c r="L791" s="2"/>
      <c r="M791" s="2"/>
      <c r="N791" s="4"/>
      <c r="O791" s="2"/>
      <c r="P791" s="6"/>
    </row>
    <row r="792" spans="1:16" s="48" customFormat="1" ht="15.75">
      <c r="A792" s="49"/>
      <c r="B792" s="50" t="s">
        <v>211</v>
      </c>
      <c r="C792" s="51"/>
      <c r="D792" s="51"/>
      <c r="E792" s="50">
        <v>200</v>
      </c>
      <c r="F792" s="50"/>
      <c r="G792" s="50"/>
      <c r="H792" s="50"/>
      <c r="I792" s="50"/>
      <c r="J792" s="50"/>
      <c r="K792" s="50"/>
      <c r="L792" s="50"/>
      <c r="M792" s="50"/>
      <c r="N792" s="53"/>
      <c r="O792" s="50"/>
      <c r="P792" s="47"/>
    </row>
    <row r="793" spans="1:16" s="46" customFormat="1" ht="15.75">
      <c r="A793" s="45" t="s">
        <v>14</v>
      </c>
      <c r="B793" s="2" t="s">
        <v>77</v>
      </c>
      <c r="C793" s="3"/>
      <c r="D793" s="3"/>
      <c r="E793" s="2">
        <v>123220</v>
      </c>
      <c r="F793" s="2">
        <f>SUM(E793:E796)</f>
        <v>123220</v>
      </c>
      <c r="G793" s="2">
        <v>168991</v>
      </c>
      <c r="H793" s="5">
        <v>6990</v>
      </c>
      <c r="I793" s="2"/>
      <c r="J793" s="2"/>
      <c r="K793" s="2">
        <f>G793-F793-SUM(H793:J793)</f>
        <v>38781</v>
      </c>
      <c r="L793" s="2">
        <f>K793*0.25</f>
        <v>9695.25</v>
      </c>
      <c r="M793" s="2">
        <f>K793-L793</f>
        <v>29085.75</v>
      </c>
      <c r="N793" s="4">
        <f>M793+SUM(H793:J793)</f>
        <v>36075.75</v>
      </c>
      <c r="O793" s="2" t="s">
        <v>217</v>
      </c>
      <c r="P793" s="6"/>
    </row>
    <row r="794" spans="1:16" s="46" customFormat="1" ht="15.75">
      <c r="A794" s="45" t="s">
        <v>218</v>
      </c>
      <c r="B794" s="2"/>
      <c r="C794" s="3"/>
      <c r="D794" s="3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5"/>
      <c r="P794" s="6"/>
    </row>
    <row r="795" spans="1:16" s="46" customFormat="1" ht="15.75">
      <c r="A795" s="1" t="s">
        <v>219</v>
      </c>
      <c r="B795" s="2"/>
      <c r="C795" s="3"/>
      <c r="D795" s="3"/>
      <c r="E795" s="2"/>
      <c r="F795" s="2"/>
      <c r="G795" s="2"/>
      <c r="H795" s="2"/>
      <c r="I795" s="2"/>
      <c r="J795" s="2"/>
      <c r="K795" s="2"/>
      <c r="L795" s="2"/>
      <c r="M795" s="2"/>
      <c r="N795" s="4"/>
      <c r="O795" s="2"/>
      <c r="P795" s="6"/>
    </row>
    <row r="796" spans="1:16" s="48" customFormat="1" ht="15.75">
      <c r="A796" s="49"/>
      <c r="B796" s="50"/>
      <c r="C796" s="51"/>
      <c r="D796" s="51"/>
      <c r="E796" s="50"/>
      <c r="F796" s="50"/>
      <c r="G796" s="50"/>
      <c r="H796" s="50"/>
      <c r="I796" s="50"/>
      <c r="J796" s="50"/>
      <c r="K796" s="50"/>
      <c r="L796" s="50"/>
      <c r="M796" s="50"/>
      <c r="N796" s="53"/>
      <c r="O796" s="50"/>
      <c r="P796" s="47"/>
    </row>
    <row r="797" spans="1:16" s="46" customFormat="1" ht="15.75">
      <c r="A797" s="45" t="s">
        <v>215</v>
      </c>
      <c r="B797" s="2" t="s">
        <v>14</v>
      </c>
      <c r="C797" s="3"/>
      <c r="D797" s="3"/>
      <c r="E797" s="2">
        <v>10201.22</v>
      </c>
      <c r="F797" s="2">
        <f>SUM(E797:E800)</f>
        <v>10201.22</v>
      </c>
      <c r="G797" s="2">
        <v>11111</v>
      </c>
      <c r="H797" s="70"/>
      <c r="I797" s="2"/>
      <c r="J797" s="5">
        <v>1000</v>
      </c>
      <c r="K797" s="2">
        <f>G797-F797-SUM(H797:J797)</f>
        <v>-90.21999999999935</v>
      </c>
      <c r="L797" s="2">
        <f>K797*0.25</f>
        <v>-22.554999999999836</v>
      </c>
      <c r="M797" s="2">
        <f>K797-L797</f>
        <v>-67.66499999999951</v>
      </c>
      <c r="N797" s="4">
        <f>M797+SUM(H797:J797)</f>
        <v>932.3350000000005</v>
      </c>
      <c r="O797" s="2"/>
      <c r="P797" s="6"/>
    </row>
    <row r="798" spans="1:16" s="46" customFormat="1" ht="15.75">
      <c r="A798" s="45" t="s">
        <v>218</v>
      </c>
      <c r="B798" s="2"/>
      <c r="C798" s="3"/>
      <c r="D798" s="3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6"/>
    </row>
    <row r="799" spans="1:16" s="46" customFormat="1" ht="15.75">
      <c r="A799" s="1" t="s">
        <v>220</v>
      </c>
      <c r="B799" s="2"/>
      <c r="C799" s="3"/>
      <c r="D799" s="3"/>
      <c r="E799" s="2"/>
      <c r="F799" s="2"/>
      <c r="G799" s="2"/>
      <c r="H799" s="2"/>
      <c r="I799" s="2"/>
      <c r="J799" s="2"/>
      <c r="K799" s="2"/>
      <c r="L799" s="2"/>
      <c r="M799" s="2"/>
      <c r="N799" s="4"/>
      <c r="O799" s="2"/>
      <c r="P799" s="6"/>
    </row>
    <row r="800" spans="1:16" s="48" customFormat="1" ht="15.75">
      <c r="A800" s="49"/>
      <c r="B800" s="50"/>
      <c r="C800" s="51"/>
      <c r="D800" s="51"/>
      <c r="E800" s="50"/>
      <c r="F800" s="50"/>
      <c r="G800" s="50"/>
      <c r="H800" s="50"/>
      <c r="I800" s="50"/>
      <c r="J800" s="50"/>
      <c r="K800" s="50"/>
      <c r="L800" s="50"/>
      <c r="M800" s="50"/>
      <c r="N800" s="53"/>
      <c r="O800" s="50"/>
      <c r="P800" s="47"/>
    </row>
    <row r="801" spans="1:16" s="46" customFormat="1" ht="15.75">
      <c r="A801" s="45" t="s">
        <v>14</v>
      </c>
      <c r="B801" s="2" t="s">
        <v>193</v>
      </c>
      <c r="C801" s="3"/>
      <c r="D801" s="3"/>
      <c r="E801" s="2">
        <v>232220.42</v>
      </c>
      <c r="F801" s="2">
        <f>SUM(E801:E804)</f>
        <v>232220.42</v>
      </c>
      <c r="G801" s="2">
        <v>171171</v>
      </c>
      <c r="H801" s="5">
        <v>10652</v>
      </c>
      <c r="I801" s="2"/>
      <c r="J801" s="2"/>
      <c r="K801" s="2">
        <f>G801-F801-SUM(H801:J801)</f>
        <v>-71701.42000000001</v>
      </c>
      <c r="L801" s="2">
        <f>K801*0.25</f>
        <v>-17925.355000000003</v>
      </c>
      <c r="M801" s="2">
        <f>K801-L801</f>
        <v>-53776.06500000001</v>
      </c>
      <c r="N801" s="4">
        <f>M801+SUM(H801:J801)</f>
        <v>-43124.06500000001</v>
      </c>
      <c r="O801" s="2" t="s">
        <v>221</v>
      </c>
      <c r="P801" s="6"/>
    </row>
    <row r="802" spans="1:16" s="46" customFormat="1" ht="15.75">
      <c r="A802" s="45" t="s">
        <v>222</v>
      </c>
      <c r="B802" s="2"/>
      <c r="C802" s="3"/>
      <c r="D802" s="3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5" t="s">
        <v>223</v>
      </c>
      <c r="P802" s="6"/>
    </row>
    <row r="803" spans="1:16" s="46" customFormat="1" ht="15.75">
      <c r="A803" s="1"/>
      <c r="B803" s="2"/>
      <c r="C803" s="3"/>
      <c r="D803" s="3"/>
      <c r="E803" s="2"/>
      <c r="F803" s="2"/>
      <c r="G803" s="2"/>
      <c r="H803" s="2"/>
      <c r="I803" s="2"/>
      <c r="J803" s="2"/>
      <c r="K803" s="2"/>
      <c r="L803" s="2"/>
      <c r="M803" s="2"/>
      <c r="N803" s="4"/>
      <c r="O803" s="5" t="s">
        <v>203</v>
      </c>
      <c r="P803" s="6"/>
    </row>
    <row r="804" spans="1:16" s="48" customFormat="1" ht="15.75">
      <c r="A804" s="49"/>
      <c r="B804" s="50"/>
      <c r="C804" s="51"/>
      <c r="D804" s="51"/>
      <c r="E804" s="50"/>
      <c r="F804" s="50"/>
      <c r="G804" s="50"/>
      <c r="H804" s="50"/>
      <c r="I804" s="50"/>
      <c r="J804" s="50"/>
      <c r="K804" s="50"/>
      <c r="L804" s="50"/>
      <c r="M804" s="50"/>
      <c r="N804" s="53"/>
      <c r="O804" s="50"/>
      <c r="P804" s="47"/>
    </row>
    <row r="805" spans="1:16" s="46" customFormat="1" ht="15.75">
      <c r="A805" s="45" t="s">
        <v>161</v>
      </c>
      <c r="B805" s="2" t="s">
        <v>51</v>
      </c>
      <c r="C805" s="3" t="s">
        <v>224</v>
      </c>
      <c r="D805" s="3" t="s">
        <v>224</v>
      </c>
      <c r="E805" s="2">
        <v>2232.2</v>
      </c>
      <c r="F805" s="2">
        <f>SUM(E805:E808)</f>
        <v>2232.2</v>
      </c>
      <c r="G805" s="2">
        <v>1111</v>
      </c>
      <c r="H805" s="70"/>
      <c r="I805" s="2"/>
      <c r="J805" s="5">
        <v>1000</v>
      </c>
      <c r="K805" s="2">
        <f>G805-F805-SUM(H805:J805)</f>
        <v>-2121.2</v>
      </c>
      <c r="L805" s="2">
        <f>K805*0.25</f>
        <v>-530.3</v>
      </c>
      <c r="M805" s="2">
        <f>K805-L805</f>
        <v>-1590.8999999999999</v>
      </c>
      <c r="N805" s="4">
        <f>M805+SUM(H805:J805)</f>
        <v>-590.8999999999999</v>
      </c>
      <c r="O805" s="2"/>
      <c r="P805" s="6"/>
    </row>
    <row r="806" spans="1:16" s="46" customFormat="1" ht="15.75">
      <c r="A806" s="45" t="s">
        <v>220</v>
      </c>
      <c r="B806" s="2"/>
      <c r="C806" s="3"/>
      <c r="D806" s="3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6"/>
    </row>
    <row r="807" spans="1:16" s="46" customFormat="1" ht="15.75">
      <c r="A807" s="1"/>
      <c r="B807" s="2"/>
      <c r="C807" s="3"/>
      <c r="D807" s="3"/>
      <c r="E807" s="2"/>
      <c r="F807" s="2"/>
      <c r="G807" s="2"/>
      <c r="H807" s="2"/>
      <c r="I807" s="2"/>
      <c r="J807" s="2"/>
      <c r="K807" s="2"/>
      <c r="L807" s="2"/>
      <c r="M807" s="2"/>
      <c r="N807" s="4"/>
      <c r="O807" s="2"/>
      <c r="P807" s="6"/>
    </row>
    <row r="808" spans="1:16" s="48" customFormat="1" ht="15.75">
      <c r="A808" s="49"/>
      <c r="B808" s="50"/>
      <c r="C808" s="51"/>
      <c r="D808" s="51"/>
      <c r="E808" s="50"/>
      <c r="F808" s="50"/>
      <c r="G808" s="50"/>
      <c r="H808" s="50"/>
      <c r="I808" s="50"/>
      <c r="J808" s="50"/>
      <c r="K808" s="50"/>
      <c r="L808" s="50"/>
      <c r="M808" s="50"/>
      <c r="N808" s="53"/>
      <c r="O808" s="50"/>
      <c r="P808" s="47"/>
    </row>
    <row r="809" spans="1:16" s="46" customFormat="1" ht="15.75">
      <c r="A809" s="45" t="s">
        <v>14</v>
      </c>
      <c r="B809" s="2" t="s">
        <v>225</v>
      </c>
      <c r="C809" s="3" t="s">
        <v>224</v>
      </c>
      <c r="D809" s="3"/>
      <c r="E809" s="2">
        <v>122442</v>
      </c>
      <c r="F809" s="2">
        <f>SUM(E809:E812)</f>
        <v>122442</v>
      </c>
      <c r="G809" s="2">
        <v>181811</v>
      </c>
      <c r="H809" s="5">
        <v>7062</v>
      </c>
      <c r="I809" s="2"/>
      <c r="J809" s="2"/>
      <c r="K809" s="2">
        <f>G809-F809-SUM(H809:J809)</f>
        <v>52307</v>
      </c>
      <c r="L809" s="2">
        <f>K809*0.25</f>
        <v>13076.75</v>
      </c>
      <c r="M809" s="2">
        <f>K809-L809</f>
        <v>39230.25</v>
      </c>
      <c r="N809" s="4">
        <f>M809+SUM(H809:J809)</f>
        <v>46292.25</v>
      </c>
      <c r="O809" s="2" t="s">
        <v>226</v>
      </c>
      <c r="P809" s="6"/>
    </row>
    <row r="810" spans="1:16" s="46" customFormat="1" ht="15.75">
      <c r="A810" s="45" t="s">
        <v>220</v>
      </c>
      <c r="B810" s="2"/>
      <c r="C810" s="3"/>
      <c r="D810" s="3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70"/>
      <c r="P810" s="6"/>
    </row>
    <row r="811" spans="1:16" s="46" customFormat="1" ht="15.75">
      <c r="A811" s="1"/>
      <c r="B811" s="2"/>
      <c r="C811" s="3"/>
      <c r="D811" s="3"/>
      <c r="E811" s="2"/>
      <c r="F811" s="2"/>
      <c r="G811" s="2"/>
      <c r="H811" s="2"/>
      <c r="I811" s="2"/>
      <c r="J811" s="2"/>
      <c r="K811" s="2"/>
      <c r="L811" s="2"/>
      <c r="M811" s="2"/>
      <c r="N811" s="4"/>
      <c r="O811" s="2"/>
      <c r="P811" s="6"/>
    </row>
    <row r="812" spans="1:16" s="48" customFormat="1" ht="15.75">
      <c r="A812" s="49"/>
      <c r="B812" s="50"/>
      <c r="C812" s="51"/>
      <c r="D812" s="51"/>
      <c r="E812" s="50"/>
      <c r="F812" s="50"/>
      <c r="G812" s="50"/>
      <c r="H812" s="50"/>
      <c r="I812" s="50"/>
      <c r="J812" s="50"/>
      <c r="K812" s="50"/>
      <c r="L812" s="50"/>
      <c r="M812" s="50"/>
      <c r="N812" s="53"/>
      <c r="O812" s="50"/>
      <c r="P812" s="47"/>
    </row>
    <row r="813" spans="1:16" s="46" customFormat="1" ht="15.75">
      <c r="A813" s="45" t="s">
        <v>14</v>
      </c>
      <c r="B813" s="2" t="s">
        <v>227</v>
      </c>
      <c r="C813" s="3" t="s">
        <v>224</v>
      </c>
      <c r="D813" s="3"/>
      <c r="E813" s="2">
        <v>124420</v>
      </c>
      <c r="F813" s="2">
        <f>SUM(E813:E816)</f>
        <v>124420</v>
      </c>
      <c r="G813" s="2">
        <v>171111</v>
      </c>
      <c r="H813" s="5">
        <v>7062</v>
      </c>
      <c r="I813" s="2"/>
      <c r="J813" s="2"/>
      <c r="K813" s="2">
        <f>G813-F813-SUM(H813:J813)</f>
        <v>39629</v>
      </c>
      <c r="L813" s="2">
        <f>K813*0.25</f>
        <v>9907.25</v>
      </c>
      <c r="M813" s="2">
        <f>K813-L813</f>
        <v>29721.75</v>
      </c>
      <c r="N813" s="4">
        <f>M813+SUM(H813:J813)</f>
        <v>36783.75</v>
      </c>
      <c r="O813" s="2" t="s">
        <v>228</v>
      </c>
      <c r="P813" s="6"/>
    </row>
    <row r="814" spans="1:16" s="46" customFormat="1" ht="15.75">
      <c r="A814" s="45" t="s">
        <v>229</v>
      </c>
      <c r="B814" s="2"/>
      <c r="C814" s="3"/>
      <c r="D814" s="3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70"/>
      <c r="P814" s="6"/>
    </row>
    <row r="815" spans="1:16" s="46" customFormat="1" ht="15.75">
      <c r="A815" s="1" t="s">
        <v>220</v>
      </c>
      <c r="B815" s="2"/>
      <c r="C815" s="3"/>
      <c r="D815" s="3"/>
      <c r="E815" s="2"/>
      <c r="F815" s="2"/>
      <c r="G815" s="2"/>
      <c r="H815" s="2"/>
      <c r="I815" s="2"/>
      <c r="J815" s="2"/>
      <c r="K815" s="2"/>
      <c r="L815" s="2"/>
      <c r="M815" s="2"/>
      <c r="N815" s="4"/>
      <c r="O815" s="2"/>
      <c r="P815" s="6"/>
    </row>
    <row r="816" spans="1:16" s="48" customFormat="1" ht="15.75">
      <c r="A816" s="49"/>
      <c r="B816" s="50"/>
      <c r="C816" s="51"/>
      <c r="D816" s="51"/>
      <c r="E816" s="50"/>
      <c r="F816" s="50"/>
      <c r="G816" s="50"/>
      <c r="H816" s="50"/>
      <c r="I816" s="50"/>
      <c r="J816" s="50"/>
      <c r="K816" s="50"/>
      <c r="L816" s="50"/>
      <c r="M816" s="50"/>
      <c r="N816" s="53"/>
      <c r="O816" s="50"/>
      <c r="P816" s="47"/>
    </row>
    <row r="817" spans="1:16" s="46" customFormat="1" ht="15.75">
      <c r="A817" s="45" t="s">
        <v>14</v>
      </c>
      <c r="B817" s="2" t="s">
        <v>196</v>
      </c>
      <c r="C817" s="3" t="s">
        <v>224</v>
      </c>
      <c r="D817" s="3"/>
      <c r="E817" s="2">
        <v>220422.2</v>
      </c>
      <c r="F817" s="2">
        <f>SUM(E817:E820)</f>
        <v>241664.22</v>
      </c>
      <c r="G817" s="2">
        <v>111116.1</v>
      </c>
      <c r="H817" s="5">
        <v>13043.47</v>
      </c>
      <c r="I817" s="2"/>
      <c r="J817" s="2"/>
      <c r="K817" s="2">
        <f>G817-F817-SUM(H817:J817)</f>
        <v>-143591.59</v>
      </c>
      <c r="L817" s="2">
        <f>K817*0.25</f>
        <v>-35897.8975</v>
      </c>
      <c r="M817" s="2">
        <f>K817-L817</f>
        <v>-107693.6925</v>
      </c>
      <c r="N817" s="4">
        <f>M817+SUM(H817:J817)</f>
        <v>-94650.2225</v>
      </c>
      <c r="O817" s="2" t="s">
        <v>212</v>
      </c>
      <c r="P817" s="6"/>
    </row>
    <row r="818" spans="1:16" s="46" customFormat="1" ht="15.75">
      <c r="A818" s="45" t="s">
        <v>230</v>
      </c>
      <c r="B818" s="2" t="s">
        <v>231</v>
      </c>
      <c r="C818" s="3" t="s">
        <v>224</v>
      </c>
      <c r="D818" s="3"/>
      <c r="E818" s="2">
        <v>21242.02</v>
      </c>
      <c r="F818" s="2"/>
      <c r="G818" s="2"/>
      <c r="H818" s="2"/>
      <c r="I818" s="2"/>
      <c r="J818" s="2"/>
      <c r="K818" s="2"/>
      <c r="L818" s="2"/>
      <c r="M818" s="2"/>
      <c r="N818" s="2"/>
      <c r="O818" s="5"/>
      <c r="P818" s="6"/>
    </row>
    <row r="819" spans="1:16" s="46" customFormat="1" ht="15.75">
      <c r="A819" s="1" t="s">
        <v>232</v>
      </c>
      <c r="B819" s="2"/>
      <c r="C819" s="3"/>
      <c r="D819" s="3"/>
      <c r="E819" s="2"/>
      <c r="F819" s="2"/>
      <c r="G819" s="2"/>
      <c r="H819" s="2"/>
      <c r="I819" s="2"/>
      <c r="J819" s="2"/>
      <c r="K819" s="2"/>
      <c r="L819" s="2"/>
      <c r="M819" s="2"/>
      <c r="N819" s="4"/>
      <c r="O819" s="2"/>
      <c r="P819" s="6"/>
    </row>
    <row r="820" spans="1:16" s="48" customFormat="1" ht="15.75">
      <c r="A820" s="49"/>
      <c r="B820" s="50"/>
      <c r="C820" s="51"/>
      <c r="D820" s="51"/>
      <c r="E820" s="50"/>
      <c r="F820" s="50"/>
      <c r="G820" s="50"/>
      <c r="H820" s="50"/>
      <c r="I820" s="50"/>
      <c r="J820" s="50"/>
      <c r="K820" s="50"/>
      <c r="L820" s="50"/>
      <c r="M820" s="50"/>
      <c r="N820" s="53"/>
      <c r="O820" s="50"/>
      <c r="P820" s="47"/>
    </row>
    <row r="821" spans="1:16" s="46" customFormat="1" ht="15.75">
      <c r="A821" s="45" t="s">
        <v>14</v>
      </c>
      <c r="B821" s="2" t="s">
        <v>77</v>
      </c>
      <c r="C821" s="3" t="s">
        <v>224</v>
      </c>
      <c r="D821" s="3"/>
      <c r="E821" s="2">
        <v>23232.1</v>
      </c>
      <c r="F821" s="2">
        <f>SUM(E821:E824)</f>
        <v>23232.1</v>
      </c>
      <c r="G821" s="2">
        <v>81199.1</v>
      </c>
      <c r="H821" s="5">
        <v>9800</v>
      </c>
      <c r="I821" s="2">
        <v>1650</v>
      </c>
      <c r="J821" s="2"/>
      <c r="K821" s="2">
        <f>G821-F821-SUM(H821:J821)</f>
        <v>46517.00000000001</v>
      </c>
      <c r="L821" s="2">
        <f>K821*0.25</f>
        <v>11629.250000000002</v>
      </c>
      <c r="M821" s="2">
        <f>K821-L821</f>
        <v>34887.75000000001</v>
      </c>
      <c r="N821" s="4">
        <f>M821+SUM(H821:J821)</f>
        <v>46337.75000000001</v>
      </c>
      <c r="O821" s="2" t="s">
        <v>121</v>
      </c>
      <c r="P821" s="6"/>
    </row>
    <row r="822" spans="1:16" s="46" customFormat="1" ht="15.75">
      <c r="A822" s="45" t="s">
        <v>233</v>
      </c>
      <c r="B822" s="2"/>
      <c r="C822" s="3"/>
      <c r="D822" s="3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 t="s">
        <v>234</v>
      </c>
      <c r="P822" s="6"/>
    </row>
    <row r="823" spans="1:16" s="46" customFormat="1" ht="15.75">
      <c r="A823" s="1" t="s">
        <v>235</v>
      </c>
      <c r="B823" s="2"/>
      <c r="C823" s="3"/>
      <c r="D823" s="3"/>
      <c r="E823" s="2"/>
      <c r="F823" s="2"/>
      <c r="G823" s="2"/>
      <c r="H823" s="2"/>
      <c r="I823" s="2"/>
      <c r="J823" s="2"/>
      <c r="K823" s="2"/>
      <c r="L823" s="2"/>
      <c r="M823" s="2"/>
      <c r="N823" s="4"/>
      <c r="O823" s="2"/>
      <c r="P823" s="6"/>
    </row>
    <row r="824" spans="1:16" s="48" customFormat="1" ht="15.75">
      <c r="A824" s="49"/>
      <c r="B824" s="50"/>
      <c r="C824" s="51"/>
      <c r="D824" s="51"/>
      <c r="E824" s="50"/>
      <c r="F824" s="50"/>
      <c r="G824" s="50"/>
      <c r="H824" s="50"/>
      <c r="I824" s="50"/>
      <c r="J824" s="50"/>
      <c r="K824" s="50"/>
      <c r="L824" s="50"/>
      <c r="M824" s="50"/>
      <c r="N824" s="53"/>
      <c r="O824" s="50"/>
      <c r="P824" s="47"/>
    </row>
    <row r="825" spans="1:16" s="46" customFormat="1" ht="15.75">
      <c r="A825" s="45" t="s">
        <v>14</v>
      </c>
      <c r="B825" s="2" t="s">
        <v>14</v>
      </c>
      <c r="C825" s="3" t="s">
        <v>224</v>
      </c>
      <c r="D825" s="3"/>
      <c r="E825" s="2">
        <v>122342.2</v>
      </c>
      <c r="F825" s="2">
        <f>SUM(E825:E828)</f>
        <v>122342.2</v>
      </c>
      <c r="G825" s="2">
        <v>171111</v>
      </c>
      <c r="H825" s="5">
        <v>8695.65</v>
      </c>
      <c r="I825" s="5">
        <v>543</v>
      </c>
      <c r="J825" s="2"/>
      <c r="K825" s="2">
        <f>G825-F825-SUM(H825:J825)</f>
        <v>39530.15</v>
      </c>
      <c r="L825" s="2">
        <f>K825*0.25</f>
        <v>9882.5375</v>
      </c>
      <c r="M825" s="2">
        <f>K825-L825</f>
        <v>29647.612500000003</v>
      </c>
      <c r="N825" s="4">
        <f>M825+SUM(H825:J825)</f>
        <v>38886.262500000004</v>
      </c>
      <c r="O825" s="2" t="s">
        <v>236</v>
      </c>
      <c r="P825" s="6"/>
    </row>
    <row r="826" spans="1:16" s="46" customFormat="1" ht="15.75">
      <c r="A826" s="45" t="s">
        <v>237</v>
      </c>
      <c r="B826" s="2"/>
      <c r="C826" s="3"/>
      <c r="D826" s="3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 t="s">
        <v>238</v>
      </c>
      <c r="P826" s="6"/>
    </row>
    <row r="827" spans="1:16" s="46" customFormat="1" ht="15.75">
      <c r="A827" s="1" t="s">
        <v>220</v>
      </c>
      <c r="B827" s="2"/>
      <c r="C827" s="3"/>
      <c r="D827" s="3"/>
      <c r="E827" s="2"/>
      <c r="F827" s="2"/>
      <c r="G827" s="2"/>
      <c r="H827" s="2"/>
      <c r="I827" s="2"/>
      <c r="J827" s="2"/>
      <c r="K827" s="2"/>
      <c r="L827" s="2"/>
      <c r="M827" s="2"/>
      <c r="N827" s="4"/>
      <c r="O827" s="2"/>
      <c r="P827" s="6"/>
    </row>
    <row r="828" spans="1:16" s="48" customFormat="1" ht="15.75">
      <c r="A828" s="49"/>
      <c r="B828" s="50"/>
      <c r="C828" s="51"/>
      <c r="D828" s="51"/>
      <c r="E828" s="50"/>
      <c r="F828" s="50"/>
      <c r="G828" s="50"/>
      <c r="H828" s="50"/>
      <c r="I828" s="50"/>
      <c r="J828" s="50"/>
      <c r="K828" s="50"/>
      <c r="L828" s="50"/>
      <c r="M828" s="50"/>
      <c r="N828" s="53"/>
      <c r="O828" s="50"/>
      <c r="P828" s="47"/>
    </row>
    <row r="829" spans="1:16" s="46" customFormat="1" ht="15.75">
      <c r="A829" s="45" t="s">
        <v>161</v>
      </c>
      <c r="B829" s="2" t="s">
        <v>239</v>
      </c>
      <c r="C829" s="3" t="s">
        <v>224</v>
      </c>
      <c r="D829" s="3"/>
      <c r="E829" s="2">
        <v>4402.2</v>
      </c>
      <c r="F829" s="2">
        <f>SUM(E829:E832)</f>
        <v>4402.2</v>
      </c>
      <c r="G829" s="2">
        <v>6711</v>
      </c>
      <c r="H829" s="70"/>
      <c r="I829" s="2"/>
      <c r="J829" s="5">
        <v>550</v>
      </c>
      <c r="K829" s="2">
        <f>G829-F829-SUM(H829:J829)</f>
        <v>1758.8000000000002</v>
      </c>
      <c r="L829" s="2">
        <f>K829*0.25</f>
        <v>439.70000000000005</v>
      </c>
      <c r="M829" s="2">
        <f>K829-L829</f>
        <v>1319.1000000000001</v>
      </c>
      <c r="N829" s="4">
        <f>M829+SUM(H829:J829)</f>
        <v>1869.1000000000001</v>
      </c>
      <c r="O829" s="2" t="s">
        <v>240</v>
      </c>
      <c r="P829" s="6"/>
    </row>
    <row r="830" spans="1:16" s="46" customFormat="1" ht="15.75">
      <c r="A830" s="45" t="s">
        <v>241</v>
      </c>
      <c r="B830" s="2"/>
      <c r="C830" s="3"/>
      <c r="D830" s="3"/>
      <c r="E830" s="2"/>
      <c r="F830" s="2"/>
      <c r="G830" s="2"/>
      <c r="H830" s="2"/>
      <c r="I830" s="2"/>
      <c r="J830" s="5"/>
      <c r="K830" s="2"/>
      <c r="L830" s="2"/>
      <c r="M830" s="2"/>
      <c r="N830" s="2"/>
      <c r="O830" s="2" t="s">
        <v>242</v>
      </c>
      <c r="P830" s="6"/>
    </row>
    <row r="831" spans="1:16" s="46" customFormat="1" ht="15.75">
      <c r="A831" s="1" t="s">
        <v>232</v>
      </c>
      <c r="B831" s="2"/>
      <c r="C831" s="3"/>
      <c r="D831" s="3"/>
      <c r="E831" s="2"/>
      <c r="F831" s="2"/>
      <c r="G831" s="2"/>
      <c r="H831" s="2"/>
      <c r="I831" s="2"/>
      <c r="J831" s="5"/>
      <c r="K831" s="2"/>
      <c r="L831" s="2"/>
      <c r="M831" s="2"/>
      <c r="N831" s="4"/>
      <c r="O831" s="2"/>
      <c r="P831" s="6"/>
    </row>
    <row r="832" spans="1:16" s="48" customFormat="1" ht="15.75">
      <c r="A832" s="49"/>
      <c r="B832" s="50"/>
      <c r="C832" s="51"/>
      <c r="D832" s="51"/>
      <c r="E832" s="50"/>
      <c r="F832" s="50"/>
      <c r="G832" s="50"/>
      <c r="H832" s="50"/>
      <c r="I832" s="50"/>
      <c r="J832" s="52"/>
      <c r="K832" s="50"/>
      <c r="L832" s="50"/>
      <c r="M832" s="50"/>
      <c r="N832" s="53"/>
      <c r="O832" s="50"/>
      <c r="P832" s="47"/>
    </row>
    <row r="833" spans="1:16" s="46" customFormat="1" ht="15.75">
      <c r="A833" s="45" t="s">
        <v>161</v>
      </c>
      <c r="B833" s="2" t="s">
        <v>1</v>
      </c>
      <c r="C833" s="3" t="s">
        <v>224</v>
      </c>
      <c r="D833" s="3"/>
      <c r="E833" s="2">
        <v>4221</v>
      </c>
      <c r="F833" s="2">
        <f>SUM(E833:E836)</f>
        <v>4221</v>
      </c>
      <c r="G833" s="2">
        <v>8111</v>
      </c>
      <c r="H833" s="70"/>
      <c r="I833" s="2"/>
      <c r="J833" s="5">
        <v>1220</v>
      </c>
      <c r="K833" s="2">
        <f>G833-F833-SUM(H833:J833)</f>
        <v>2670</v>
      </c>
      <c r="L833" s="2">
        <f>K833*0.25</f>
        <v>667.5</v>
      </c>
      <c r="M833" s="2">
        <f>K833-L833</f>
        <v>2002.5</v>
      </c>
      <c r="N833" s="4">
        <f>M833+SUM(H833:J833)</f>
        <v>3222.5</v>
      </c>
      <c r="O833" s="2" t="s">
        <v>240</v>
      </c>
      <c r="P833" s="6" t="s">
        <v>243</v>
      </c>
    </row>
    <row r="834" spans="1:16" s="46" customFormat="1" ht="15.75">
      <c r="A834" s="45" t="s">
        <v>241</v>
      </c>
      <c r="B834" s="2"/>
      <c r="C834" s="3"/>
      <c r="D834" s="3"/>
      <c r="E834" s="2"/>
      <c r="F834" s="2"/>
      <c r="G834" s="2"/>
      <c r="H834" s="2"/>
      <c r="I834" s="2"/>
      <c r="J834" s="5"/>
      <c r="K834" s="2"/>
      <c r="L834" s="2"/>
      <c r="M834" s="2"/>
      <c r="N834" s="2"/>
      <c r="O834" s="2" t="s">
        <v>244</v>
      </c>
      <c r="P834" s="6" t="s">
        <v>245</v>
      </c>
    </row>
    <row r="835" spans="1:16" s="46" customFormat="1" ht="15.75">
      <c r="A835" s="1" t="s">
        <v>232</v>
      </c>
      <c r="B835" s="2"/>
      <c r="C835" s="3"/>
      <c r="D835" s="3"/>
      <c r="E835" s="2"/>
      <c r="F835" s="2"/>
      <c r="G835" s="2"/>
      <c r="H835" s="2"/>
      <c r="I835" s="2"/>
      <c r="J835" s="5"/>
      <c r="K835" s="2"/>
      <c r="L835" s="2"/>
      <c r="M835" s="2"/>
      <c r="N835" s="4"/>
      <c r="O835" s="2"/>
      <c r="P835" s="6"/>
    </row>
    <row r="836" spans="1:16" s="96" customFormat="1" ht="15.75">
      <c r="A836" s="91"/>
      <c r="B836" s="92"/>
      <c r="C836" s="93"/>
      <c r="D836" s="93"/>
      <c r="E836" s="92"/>
      <c r="F836" s="92"/>
      <c r="G836" s="92"/>
      <c r="H836" s="92"/>
      <c r="I836" s="92"/>
      <c r="J836" s="115"/>
      <c r="K836" s="92"/>
      <c r="L836" s="92"/>
      <c r="M836" s="92"/>
      <c r="N836" s="94"/>
      <c r="O836" s="92"/>
      <c r="P836" s="95"/>
    </row>
    <row r="837" spans="1:16" s="46" customFormat="1" ht="15.75">
      <c r="A837" s="45" t="s">
        <v>14</v>
      </c>
      <c r="B837" s="2" t="s">
        <v>77</v>
      </c>
      <c r="C837" s="3" t="s">
        <v>224</v>
      </c>
      <c r="D837" s="3"/>
      <c r="E837" s="2">
        <v>2222</v>
      </c>
      <c r="F837" s="2">
        <f>SUM(E837:E840)</f>
        <v>326574.14</v>
      </c>
      <c r="G837" s="2">
        <v>111611.1</v>
      </c>
      <c r="H837" s="5">
        <v>14565</v>
      </c>
      <c r="I837" s="2">
        <v>1630</v>
      </c>
      <c r="J837" s="5"/>
      <c r="K837" s="2">
        <f>G837-F837-SUM(H837:J837)</f>
        <v>-231158.04</v>
      </c>
      <c r="L837" s="2">
        <f>K837*0.3</f>
        <v>-69347.412</v>
      </c>
      <c r="M837" s="2">
        <f>K837-L837</f>
        <v>-161810.62800000003</v>
      </c>
      <c r="N837" s="4">
        <f>M837+SUM(H837:J837)</f>
        <v>-145615.62800000003</v>
      </c>
      <c r="O837" s="2" t="s">
        <v>246</v>
      </c>
      <c r="P837" s="6"/>
    </row>
    <row r="838" spans="1:16" s="46" customFormat="1" ht="15.75">
      <c r="A838" s="45" t="s">
        <v>247</v>
      </c>
      <c r="B838" s="2" t="s">
        <v>77</v>
      </c>
      <c r="C838" s="3" t="s">
        <v>224</v>
      </c>
      <c r="D838" s="3"/>
      <c r="E838" s="2">
        <v>122132.14</v>
      </c>
      <c r="F838" s="2"/>
      <c r="G838" s="2"/>
      <c r="H838" s="2"/>
      <c r="I838" s="2"/>
      <c r="J838" s="5"/>
      <c r="K838" s="2"/>
      <c r="L838" s="2"/>
      <c r="M838" s="2"/>
      <c r="N838" s="2"/>
      <c r="O838" s="2" t="s">
        <v>248</v>
      </c>
      <c r="P838" s="6"/>
    </row>
    <row r="839" spans="1:16" s="46" customFormat="1" ht="15.75">
      <c r="A839" s="1" t="s">
        <v>249</v>
      </c>
      <c r="B839" s="2" t="s">
        <v>62</v>
      </c>
      <c r="C839" s="3" t="s">
        <v>224</v>
      </c>
      <c r="D839" s="3"/>
      <c r="E839" s="2">
        <v>202220</v>
      </c>
      <c r="F839" s="2"/>
      <c r="G839" s="2"/>
      <c r="H839" s="2"/>
      <c r="I839" s="2"/>
      <c r="J839" s="5"/>
      <c r="K839" s="2"/>
      <c r="L839" s="2"/>
      <c r="M839" s="2"/>
      <c r="N839" s="4"/>
      <c r="O839" s="2" t="s">
        <v>250</v>
      </c>
      <c r="P839" s="6"/>
    </row>
    <row r="840" spans="1:16" s="48" customFormat="1" ht="15.75">
      <c r="A840" s="49"/>
      <c r="B840" s="50"/>
      <c r="C840" s="51"/>
      <c r="D840" s="51"/>
      <c r="E840" s="50"/>
      <c r="F840" s="50"/>
      <c r="G840" s="50"/>
      <c r="H840" s="50"/>
      <c r="I840" s="50"/>
      <c r="J840" s="52"/>
      <c r="K840" s="50"/>
      <c r="L840" s="50"/>
      <c r="M840" s="50"/>
      <c r="N840" s="53"/>
      <c r="O840" s="50"/>
      <c r="P840" s="47"/>
    </row>
    <row r="841" spans="1:16" s="46" customFormat="1" ht="15.75">
      <c r="A841" s="45" t="s">
        <v>161</v>
      </c>
      <c r="B841" s="2" t="s">
        <v>251</v>
      </c>
      <c r="C841" s="3" t="s">
        <v>224</v>
      </c>
      <c r="D841" s="3"/>
      <c r="E841" s="2">
        <v>21222.22</v>
      </c>
      <c r="F841" s="2">
        <f>SUM(E841:E844)</f>
        <v>22454.22</v>
      </c>
      <c r="G841" s="2">
        <v>111961</v>
      </c>
      <c r="H841" s="70"/>
      <c r="I841" s="2"/>
      <c r="J841" s="5">
        <v>13043.48</v>
      </c>
      <c r="K841" s="2">
        <f>G841-F841-SUM(H841:J841)</f>
        <v>76463.3</v>
      </c>
      <c r="L841" s="2">
        <f>K841*0.3</f>
        <v>22938.99</v>
      </c>
      <c r="M841" s="2">
        <f>K841-L841</f>
        <v>53524.31</v>
      </c>
      <c r="N841" s="4">
        <f>M841+SUM(H841:J841)</f>
        <v>66567.79</v>
      </c>
      <c r="O841" s="2" t="s">
        <v>252</v>
      </c>
      <c r="P841" s="6"/>
    </row>
    <row r="842" spans="1:16" s="46" customFormat="1" ht="15.75">
      <c r="A842" s="45" t="s">
        <v>253</v>
      </c>
      <c r="B842" s="2" t="s">
        <v>254</v>
      </c>
      <c r="C842" s="3" t="s">
        <v>224</v>
      </c>
      <c r="D842" s="3"/>
      <c r="E842" s="2">
        <v>1232</v>
      </c>
      <c r="F842" s="2"/>
      <c r="G842" s="2"/>
      <c r="H842" s="2"/>
      <c r="I842" s="2"/>
      <c r="J842" s="5"/>
      <c r="K842" s="2"/>
      <c r="L842" s="2"/>
      <c r="M842" s="2"/>
      <c r="N842" s="2"/>
      <c r="O842" s="2"/>
      <c r="P842" s="6"/>
    </row>
    <row r="843" spans="1:16" s="46" customFormat="1" ht="15.75">
      <c r="A843" s="1" t="s">
        <v>220</v>
      </c>
      <c r="B843" s="2"/>
      <c r="C843" s="3"/>
      <c r="D843" s="3"/>
      <c r="E843" s="2"/>
      <c r="F843" s="2"/>
      <c r="G843" s="2"/>
      <c r="H843" s="2"/>
      <c r="I843" s="2"/>
      <c r="J843" s="5"/>
      <c r="K843" s="2"/>
      <c r="L843" s="2"/>
      <c r="M843" s="2"/>
      <c r="N843" s="4"/>
      <c r="O843" s="2"/>
      <c r="P843" s="6"/>
    </row>
    <row r="844" spans="1:16" s="48" customFormat="1" ht="15.75">
      <c r="A844" s="49"/>
      <c r="B844" s="50"/>
      <c r="C844" s="51"/>
      <c r="D844" s="51"/>
      <c r="E844" s="50"/>
      <c r="F844" s="50"/>
      <c r="G844" s="50"/>
      <c r="H844" s="50"/>
      <c r="I844" s="50"/>
      <c r="J844" s="52"/>
      <c r="K844" s="50"/>
      <c r="L844" s="50"/>
      <c r="M844" s="50"/>
      <c r="N844" s="53"/>
      <c r="O844" s="50"/>
      <c r="P844" s="47"/>
    </row>
    <row r="845" spans="1:16" s="46" customFormat="1" ht="15.75">
      <c r="A845" s="45" t="s">
        <v>161</v>
      </c>
      <c r="B845" s="2" t="s">
        <v>255</v>
      </c>
      <c r="C845" s="3" t="s">
        <v>224</v>
      </c>
      <c r="D845" s="3"/>
      <c r="E845" s="2">
        <v>23221.3</v>
      </c>
      <c r="F845" s="2">
        <f>SUM(E845:E848)</f>
        <v>23221.3</v>
      </c>
      <c r="G845" s="2">
        <v>76111</v>
      </c>
      <c r="H845" s="70"/>
      <c r="I845" s="2"/>
      <c r="J845" s="5">
        <v>2639</v>
      </c>
      <c r="K845" s="2">
        <f>G845-F845-SUM(H845:J845)</f>
        <v>50250.7</v>
      </c>
      <c r="L845" s="2">
        <f>K845*0.3</f>
        <v>15075.21</v>
      </c>
      <c r="M845" s="2">
        <f>K845-L845</f>
        <v>35175.49</v>
      </c>
      <c r="N845" s="4">
        <f>M845+SUM(H845:J845)</f>
        <v>37814.49</v>
      </c>
      <c r="O845" s="2" t="s">
        <v>256</v>
      </c>
      <c r="P845" s="6"/>
    </row>
    <row r="846" spans="1:16" s="46" customFormat="1" ht="15.75">
      <c r="A846" s="45" t="s">
        <v>257</v>
      </c>
      <c r="B846" s="2"/>
      <c r="C846" s="3"/>
      <c r="D846" s="3"/>
      <c r="E846" s="2"/>
      <c r="F846" s="2"/>
      <c r="G846" s="2"/>
      <c r="H846" s="2"/>
      <c r="I846" s="2"/>
      <c r="J846" s="5"/>
      <c r="K846" s="2"/>
      <c r="L846" s="2"/>
      <c r="M846" s="2"/>
      <c r="N846" s="2"/>
      <c r="O846" s="2"/>
      <c r="P846" s="6"/>
    </row>
    <row r="847" spans="1:16" s="46" customFormat="1" ht="15.75">
      <c r="A847" s="1" t="s">
        <v>232</v>
      </c>
      <c r="B847" s="2"/>
      <c r="C847" s="3"/>
      <c r="D847" s="3"/>
      <c r="E847" s="2"/>
      <c r="F847" s="2"/>
      <c r="G847" s="2"/>
      <c r="H847" s="2"/>
      <c r="I847" s="2"/>
      <c r="J847" s="5"/>
      <c r="K847" s="2"/>
      <c r="L847" s="2"/>
      <c r="M847" s="2"/>
      <c r="N847" s="4"/>
      <c r="O847" s="2"/>
      <c r="P847" s="6"/>
    </row>
    <row r="848" spans="1:16" s="48" customFormat="1" ht="15.75">
      <c r="A848" s="49"/>
      <c r="B848" s="50"/>
      <c r="C848" s="51"/>
      <c r="D848" s="51"/>
      <c r="E848" s="50"/>
      <c r="F848" s="50"/>
      <c r="G848" s="50"/>
      <c r="H848" s="50"/>
      <c r="I848" s="50"/>
      <c r="J848" s="52"/>
      <c r="K848" s="50"/>
      <c r="L848" s="50"/>
      <c r="M848" s="50"/>
      <c r="N848" s="53"/>
      <c r="O848" s="50"/>
      <c r="P848" s="47"/>
    </row>
    <row r="849" spans="1:16" s="46" customFormat="1" ht="15.75">
      <c r="A849" s="45" t="s">
        <v>14</v>
      </c>
      <c r="B849" s="2" t="s">
        <v>77</v>
      </c>
      <c r="C849" s="3" t="s">
        <v>224</v>
      </c>
      <c r="D849" s="3" t="s">
        <v>224</v>
      </c>
      <c r="E849" s="2">
        <v>133222</v>
      </c>
      <c r="F849" s="2">
        <f>SUM(E849:E852)</f>
        <v>133222</v>
      </c>
      <c r="G849" s="2">
        <v>111611</v>
      </c>
      <c r="H849" s="5">
        <v>7062</v>
      </c>
      <c r="I849" s="2"/>
      <c r="J849" s="2"/>
      <c r="K849" s="2">
        <f>G849-F849-SUM(H849:J849)</f>
        <v>-28673</v>
      </c>
      <c r="L849" s="2">
        <f>K849*0.3</f>
        <v>-8601.9</v>
      </c>
      <c r="M849" s="2">
        <f>K849-L849</f>
        <v>-20071.1</v>
      </c>
      <c r="N849" s="4">
        <f>M849+SUM(H849:J849)</f>
        <v>-13009.099999999999</v>
      </c>
      <c r="O849" s="2" t="s">
        <v>258</v>
      </c>
      <c r="P849" s="6"/>
    </row>
    <row r="850" spans="1:16" s="46" customFormat="1" ht="15.75">
      <c r="A850" s="45" t="s">
        <v>259</v>
      </c>
      <c r="B850" s="2"/>
      <c r="C850" s="3"/>
      <c r="D850" s="3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6"/>
    </row>
    <row r="851" spans="1:16" s="46" customFormat="1" ht="15.75">
      <c r="A851" s="1" t="s">
        <v>232</v>
      </c>
      <c r="B851" s="2"/>
      <c r="C851" s="3"/>
      <c r="D851" s="3"/>
      <c r="E851" s="2"/>
      <c r="F851" s="2"/>
      <c r="G851" s="2"/>
      <c r="H851" s="2"/>
      <c r="I851" s="2"/>
      <c r="J851" s="2"/>
      <c r="K851" s="2"/>
      <c r="L851" s="2"/>
      <c r="M851" s="2"/>
      <c r="N851" s="4"/>
      <c r="O851" s="2"/>
      <c r="P851" s="6"/>
    </row>
    <row r="852" spans="1:16" s="48" customFormat="1" ht="15.75">
      <c r="A852" s="49"/>
      <c r="B852" s="50"/>
      <c r="C852" s="51"/>
      <c r="D852" s="51"/>
      <c r="E852" s="50"/>
      <c r="F852" s="50"/>
      <c r="G852" s="50"/>
      <c r="H852" s="50"/>
      <c r="I852" s="50"/>
      <c r="J852" s="50"/>
      <c r="K852" s="50"/>
      <c r="L852" s="50"/>
      <c r="M852" s="50"/>
      <c r="N852" s="53"/>
      <c r="O852" s="50"/>
      <c r="P852" s="47"/>
    </row>
    <row r="853" spans="1:16" s="46" customFormat="1" ht="15.75">
      <c r="A853" s="45" t="s">
        <v>14</v>
      </c>
      <c r="B853" s="2" t="s">
        <v>77</v>
      </c>
      <c r="C853" s="3" t="s">
        <v>224</v>
      </c>
      <c r="D853" s="3"/>
      <c r="E853" s="2">
        <v>122442.22</v>
      </c>
      <c r="F853" s="2">
        <f>SUM(E853:E856)</f>
        <v>154684.64</v>
      </c>
      <c r="G853" s="2">
        <v>171718.1</v>
      </c>
      <c r="H853" s="5">
        <v>8695</v>
      </c>
      <c r="I853" s="2"/>
      <c r="J853" s="2"/>
      <c r="K853" s="2">
        <f>G853-F853-SUM(H853:J853)</f>
        <v>8338.459999999992</v>
      </c>
      <c r="L853" s="2">
        <f>K853*0.3</f>
        <v>2501.5379999999973</v>
      </c>
      <c r="M853" s="2">
        <f>K853-L853</f>
        <v>5836.921999999995</v>
      </c>
      <c r="N853" s="4">
        <f>M853+SUM(H853:J853)</f>
        <v>14531.921999999995</v>
      </c>
      <c r="O853" s="2" t="s">
        <v>260</v>
      </c>
      <c r="P853" s="6"/>
    </row>
    <row r="854" spans="1:16" s="46" customFormat="1" ht="15.75">
      <c r="A854" s="45" t="s">
        <v>241</v>
      </c>
      <c r="B854" s="2" t="s">
        <v>57</v>
      </c>
      <c r="C854" s="3" t="s">
        <v>224</v>
      </c>
      <c r="D854" s="3"/>
      <c r="E854" s="2">
        <v>32242.42</v>
      </c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6"/>
    </row>
    <row r="855" spans="1:16" s="46" customFormat="1" ht="15.75">
      <c r="A855" s="1" t="s">
        <v>261</v>
      </c>
      <c r="B855" s="2"/>
      <c r="C855" s="3"/>
      <c r="D855" s="3"/>
      <c r="E855" s="2"/>
      <c r="F855" s="2"/>
      <c r="G855" s="2"/>
      <c r="H855" s="2"/>
      <c r="I855" s="2"/>
      <c r="J855" s="2"/>
      <c r="K855" s="2"/>
      <c r="L855" s="2"/>
      <c r="M855" s="2"/>
      <c r="N855" s="4"/>
      <c r="O855" s="2"/>
      <c r="P855" s="6"/>
    </row>
    <row r="856" spans="1:16" s="48" customFormat="1" ht="15.75">
      <c r="A856" s="49"/>
      <c r="B856" s="50"/>
      <c r="C856" s="51"/>
      <c r="D856" s="51"/>
      <c r="E856" s="50"/>
      <c r="F856" s="50"/>
      <c r="G856" s="50"/>
      <c r="H856" s="50"/>
      <c r="I856" s="50"/>
      <c r="J856" s="50"/>
      <c r="K856" s="50"/>
      <c r="L856" s="50"/>
      <c r="M856" s="50"/>
      <c r="N856" s="53"/>
      <c r="O856" s="50"/>
      <c r="P856" s="47"/>
    </row>
    <row r="857" spans="1:16" s="46" customFormat="1" ht="15.75">
      <c r="A857" s="45" t="s">
        <v>14</v>
      </c>
      <c r="B857" s="2" t="s">
        <v>77</v>
      </c>
      <c r="C857" s="3" t="s">
        <v>224</v>
      </c>
      <c r="D857" s="3"/>
      <c r="E857" s="2">
        <v>1023.2</v>
      </c>
      <c r="F857" s="2">
        <f>SUM(E857:E860)</f>
        <v>136589.82</v>
      </c>
      <c r="G857" s="2">
        <v>111111.8</v>
      </c>
      <c r="H857" s="5">
        <v>10326</v>
      </c>
      <c r="I857" s="5">
        <v>160</v>
      </c>
      <c r="J857" s="2"/>
      <c r="K857" s="2">
        <f>G857-F857-SUM(H857:J857)</f>
        <v>-35964.020000000004</v>
      </c>
      <c r="L857" s="2">
        <f>K857*0.3</f>
        <v>-10789.206</v>
      </c>
      <c r="M857" s="2">
        <f>K857-L857</f>
        <v>-25174.814000000006</v>
      </c>
      <c r="N857" s="4">
        <f>M857+SUM(H857:J857)</f>
        <v>-14688.814000000006</v>
      </c>
      <c r="O857" s="2" t="s">
        <v>262</v>
      </c>
      <c r="P857" s="6"/>
    </row>
    <row r="858" spans="1:16" s="46" customFormat="1" ht="15.75">
      <c r="A858" s="45" t="s">
        <v>257</v>
      </c>
      <c r="B858" s="2" t="s">
        <v>77</v>
      </c>
      <c r="C858" s="3" t="s">
        <v>224</v>
      </c>
      <c r="D858" s="3"/>
      <c r="E858" s="2">
        <v>10132.2</v>
      </c>
      <c r="F858" s="2"/>
      <c r="G858" s="2"/>
      <c r="H858" s="2"/>
      <c r="I858" s="2"/>
      <c r="J858" s="2"/>
      <c r="K858" s="2"/>
      <c r="L858" s="2"/>
      <c r="M858" s="2"/>
      <c r="N858" s="2"/>
      <c r="O858" s="2" t="s">
        <v>263</v>
      </c>
      <c r="P858" s="6"/>
    </row>
    <row r="859" spans="1:16" s="46" customFormat="1" ht="15.75">
      <c r="A859" s="1" t="s">
        <v>264</v>
      </c>
      <c r="B859" s="2" t="s">
        <v>62</v>
      </c>
      <c r="C859" s="3" t="s">
        <v>224</v>
      </c>
      <c r="D859" s="3"/>
      <c r="E859" s="2">
        <v>113022</v>
      </c>
      <c r="F859" s="2"/>
      <c r="G859" s="2"/>
      <c r="H859" s="2"/>
      <c r="I859" s="2"/>
      <c r="J859" s="2"/>
      <c r="K859" s="2"/>
      <c r="L859" s="2"/>
      <c r="M859" s="2"/>
      <c r="N859" s="4"/>
      <c r="O859" s="2"/>
      <c r="P859" s="6"/>
    </row>
    <row r="860" spans="1:16" s="121" customFormat="1" ht="15.75">
      <c r="A860" s="116"/>
      <c r="B860" s="117" t="s">
        <v>265</v>
      </c>
      <c r="C860" s="118" t="s">
        <v>224</v>
      </c>
      <c r="D860" s="118"/>
      <c r="E860" s="117">
        <v>12412.42</v>
      </c>
      <c r="F860" s="117"/>
      <c r="G860" s="117"/>
      <c r="H860" s="117"/>
      <c r="I860" s="117"/>
      <c r="J860" s="117"/>
      <c r="K860" s="117"/>
      <c r="L860" s="117"/>
      <c r="M860" s="117"/>
      <c r="N860" s="119"/>
      <c r="O860" s="117"/>
      <c r="P860" s="120"/>
    </row>
    <row r="861" spans="1:16" s="46" customFormat="1" ht="15.75">
      <c r="A861" s="122" t="s">
        <v>215</v>
      </c>
      <c r="B861" s="2" t="s">
        <v>266</v>
      </c>
      <c r="C861" s="3" t="s">
        <v>224</v>
      </c>
      <c r="D861" s="3"/>
      <c r="E861" s="2">
        <v>4222</v>
      </c>
      <c r="F861" s="2">
        <f>SUM(E861:E864)</f>
        <v>4222</v>
      </c>
      <c r="G861" s="2">
        <v>6111</v>
      </c>
      <c r="H861" s="70"/>
      <c r="I861" s="2">
        <v>550</v>
      </c>
      <c r="J861" s="2"/>
      <c r="K861" s="2">
        <f>G861-F861-SUM(H861:J861)</f>
        <v>1339</v>
      </c>
      <c r="L861" s="2">
        <f>K861*0.3</f>
        <v>401.7</v>
      </c>
      <c r="M861" s="2">
        <f>K861-L861</f>
        <v>937.3</v>
      </c>
      <c r="N861" s="4">
        <f>M861+SUM(H861:J861)</f>
        <v>1487.3</v>
      </c>
      <c r="O861" s="2" t="s">
        <v>242</v>
      </c>
      <c r="P861" s="6"/>
    </row>
    <row r="862" spans="1:16" s="46" customFormat="1" ht="15.75">
      <c r="A862" s="45" t="s">
        <v>237</v>
      </c>
      <c r="B862" s="2"/>
      <c r="C862" s="3"/>
      <c r="D862" s="3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6"/>
    </row>
    <row r="863" spans="1:16" s="46" customFormat="1" ht="15.75">
      <c r="A863" s="1" t="s">
        <v>264</v>
      </c>
      <c r="B863" s="2"/>
      <c r="C863" s="3"/>
      <c r="D863" s="3"/>
      <c r="E863" s="2"/>
      <c r="F863" s="2"/>
      <c r="G863" s="2"/>
      <c r="H863" s="2"/>
      <c r="I863" s="2"/>
      <c r="J863" s="2"/>
      <c r="K863" s="2"/>
      <c r="L863" s="2"/>
      <c r="M863" s="2"/>
      <c r="N863" s="4"/>
      <c r="O863" s="2"/>
      <c r="P863" s="6"/>
    </row>
    <row r="864" spans="1:16" s="96" customFormat="1" ht="15.75">
      <c r="A864" s="91"/>
      <c r="B864" s="92"/>
      <c r="C864" s="93"/>
      <c r="D864" s="93"/>
      <c r="E864" s="92"/>
      <c r="F864" s="92"/>
      <c r="G864" s="92"/>
      <c r="H864" s="92"/>
      <c r="I864" s="92"/>
      <c r="J864" s="92"/>
      <c r="K864" s="92"/>
      <c r="L864" s="92"/>
      <c r="M864" s="92"/>
      <c r="N864" s="94"/>
      <c r="O864" s="92"/>
      <c r="P864" s="95" t="s">
        <v>267</v>
      </c>
    </row>
    <row r="865" spans="1:16" s="46" customFormat="1" ht="15.75">
      <c r="A865" s="45" t="s">
        <v>14</v>
      </c>
      <c r="B865" s="2" t="s">
        <v>69</v>
      </c>
      <c r="C865" s="3" t="s">
        <v>224</v>
      </c>
      <c r="D865" s="3" t="s">
        <v>224</v>
      </c>
      <c r="E865" s="2">
        <v>22231.22</v>
      </c>
      <c r="F865" s="2">
        <f>SUM(E865:E868)</f>
        <v>44453.22</v>
      </c>
      <c r="G865" s="2">
        <v>117181.9</v>
      </c>
      <c r="H865" s="5">
        <v>8152.17</v>
      </c>
      <c r="I865" s="2"/>
      <c r="J865" s="2"/>
      <c r="K865" s="2">
        <f>G865-F865-SUM(H865:J865)</f>
        <v>64576.509999999995</v>
      </c>
      <c r="L865" s="2">
        <f>K865*0.3</f>
        <v>19372.952999999998</v>
      </c>
      <c r="M865" s="2">
        <f>K865-L865</f>
        <v>45203.557</v>
      </c>
      <c r="N865" s="4">
        <f>M865+SUM(H865:J865)</f>
        <v>53355.727</v>
      </c>
      <c r="O865" s="2" t="s">
        <v>268</v>
      </c>
      <c r="P865" s="6"/>
    </row>
    <row r="866" spans="1:16" s="46" customFormat="1" ht="15.75">
      <c r="A866" s="45" t="s">
        <v>168</v>
      </c>
      <c r="B866" s="2" t="s">
        <v>62</v>
      </c>
      <c r="C866" s="3" t="s">
        <v>224</v>
      </c>
      <c r="D866" s="3" t="s">
        <v>224</v>
      </c>
      <c r="E866" s="2">
        <v>22222</v>
      </c>
      <c r="F866" s="2"/>
      <c r="G866" s="2"/>
      <c r="H866" s="2"/>
      <c r="I866" s="2"/>
      <c r="J866" s="2"/>
      <c r="K866" s="2"/>
      <c r="L866" s="2"/>
      <c r="M866" s="2"/>
      <c r="N866" s="2"/>
      <c r="O866" s="122"/>
      <c r="P866" s="6"/>
    </row>
    <row r="867" spans="1:16" s="46" customFormat="1" ht="15.75">
      <c r="A867" s="1" t="s">
        <v>249</v>
      </c>
      <c r="B867" s="2"/>
      <c r="C867" s="3"/>
      <c r="D867" s="3"/>
      <c r="E867" s="2"/>
      <c r="F867" s="2"/>
      <c r="G867" s="2"/>
      <c r="H867" s="2"/>
      <c r="I867" s="2"/>
      <c r="J867" s="2"/>
      <c r="K867" s="2"/>
      <c r="L867" s="2"/>
      <c r="M867" s="2"/>
      <c r="N867" s="4"/>
      <c r="O867" s="2"/>
      <c r="P867" s="6"/>
    </row>
    <row r="868" spans="1:16" s="48" customFormat="1" ht="15.75">
      <c r="A868" s="49"/>
      <c r="B868" s="50"/>
      <c r="C868" s="51"/>
      <c r="D868" s="51"/>
      <c r="E868" s="50"/>
      <c r="F868" s="50"/>
      <c r="G868" s="50"/>
      <c r="H868" s="50"/>
      <c r="I868" s="50"/>
      <c r="J868" s="50"/>
      <c r="K868" s="50"/>
      <c r="L868" s="50"/>
      <c r="M868" s="50"/>
      <c r="N868" s="53"/>
      <c r="O868" s="50"/>
      <c r="P868" s="47"/>
    </row>
    <row r="869" spans="1:16" s="46" customFormat="1" ht="15.75">
      <c r="A869" s="45" t="s">
        <v>215</v>
      </c>
      <c r="B869" s="2" t="s">
        <v>269</v>
      </c>
      <c r="C869" s="3" t="s">
        <v>224</v>
      </c>
      <c r="D869" s="3" t="s">
        <v>224</v>
      </c>
      <c r="E869" s="2">
        <v>122</v>
      </c>
      <c r="F869" s="2">
        <f>SUM(E869:E872)</f>
        <v>122</v>
      </c>
      <c r="G869" s="2">
        <v>111</v>
      </c>
      <c r="H869" s="70"/>
      <c r="I869" s="2"/>
      <c r="J869" s="2"/>
      <c r="K869" s="2">
        <f>G869-F869-SUM(H869:J869)</f>
        <v>-11</v>
      </c>
      <c r="L869" s="2">
        <f>K869*0.3</f>
        <v>-3.3</v>
      </c>
      <c r="M869" s="2">
        <f>K869-L869</f>
        <v>-7.7</v>
      </c>
      <c r="N869" s="4">
        <f>M869+SUM(H869:J869)</f>
        <v>-7.7</v>
      </c>
      <c r="O869" s="2"/>
      <c r="P869" s="6"/>
    </row>
    <row r="870" spans="1:16" s="46" customFormat="1" ht="15.75">
      <c r="A870" s="45" t="s">
        <v>270</v>
      </c>
      <c r="B870" s="2"/>
      <c r="C870" s="3"/>
      <c r="D870" s="3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6"/>
    </row>
    <row r="871" spans="1:16" s="46" customFormat="1" ht="15.75">
      <c r="A871" s="1" t="s">
        <v>249</v>
      </c>
      <c r="B871" s="2"/>
      <c r="C871" s="3"/>
      <c r="D871" s="3"/>
      <c r="E871" s="2"/>
      <c r="F871" s="2"/>
      <c r="G871" s="2"/>
      <c r="H871" s="2"/>
      <c r="I871" s="2"/>
      <c r="J871" s="2"/>
      <c r="K871" s="2"/>
      <c r="L871" s="2"/>
      <c r="M871" s="2"/>
      <c r="N871" s="4"/>
      <c r="O871" s="2"/>
      <c r="P871" s="6"/>
    </row>
    <row r="872" spans="1:16" s="48" customFormat="1" ht="15.75">
      <c r="A872" s="49"/>
      <c r="B872" s="50"/>
      <c r="C872" s="51"/>
      <c r="D872" s="51"/>
      <c r="E872" s="50"/>
      <c r="F872" s="50"/>
      <c r="G872" s="50"/>
      <c r="H872" s="50"/>
      <c r="I872" s="50"/>
      <c r="J872" s="50"/>
      <c r="K872" s="50"/>
      <c r="L872" s="50"/>
      <c r="M872" s="50"/>
      <c r="N872" s="53"/>
      <c r="O872" s="50"/>
      <c r="P872" s="47"/>
    </row>
    <row r="873" spans="1:16" s="46" customFormat="1" ht="15.75">
      <c r="A873" s="45" t="s">
        <v>14</v>
      </c>
      <c r="B873" s="2" t="s">
        <v>271</v>
      </c>
      <c r="C873" s="3" t="s">
        <v>224</v>
      </c>
      <c r="D873" s="3"/>
      <c r="E873" s="2">
        <v>22232.01</v>
      </c>
      <c r="F873" s="2">
        <f>SUM(E873:E876)</f>
        <v>33683.21</v>
      </c>
      <c r="G873" s="2">
        <v>86171</v>
      </c>
      <c r="H873" s="5">
        <v>10326</v>
      </c>
      <c r="I873" s="2"/>
      <c r="J873" s="2"/>
      <c r="K873" s="2">
        <f>G873-F873-SUM(H873:J873)</f>
        <v>42161.79</v>
      </c>
      <c r="L873" s="2">
        <f>K873*0.3</f>
        <v>12648.537</v>
      </c>
      <c r="M873" s="2">
        <f>K873-L873</f>
        <v>29513.253</v>
      </c>
      <c r="N873" s="4">
        <f>M873+SUM(H873:J873)</f>
        <v>39839.253</v>
      </c>
      <c r="O873" s="2" t="s">
        <v>272</v>
      </c>
      <c r="P873" s="6"/>
    </row>
    <row r="874" spans="1:16" s="46" customFormat="1" ht="15.75">
      <c r="A874" s="45" t="s">
        <v>273</v>
      </c>
      <c r="B874" s="2" t="s">
        <v>1</v>
      </c>
      <c r="C874" s="3" t="s">
        <v>224</v>
      </c>
      <c r="D874" s="3"/>
      <c r="E874" s="2">
        <v>10030</v>
      </c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6"/>
    </row>
    <row r="875" spans="1:16" s="46" customFormat="1" ht="15.75">
      <c r="A875" s="1" t="s">
        <v>232</v>
      </c>
      <c r="B875" s="122" t="s">
        <v>43</v>
      </c>
      <c r="C875" s="3" t="s">
        <v>224</v>
      </c>
      <c r="D875" s="3"/>
      <c r="E875" s="2">
        <v>1421.2</v>
      </c>
      <c r="F875" s="2"/>
      <c r="G875" s="2"/>
      <c r="H875" s="2"/>
      <c r="I875" s="2"/>
      <c r="J875" s="2"/>
      <c r="K875" s="2"/>
      <c r="L875" s="2"/>
      <c r="M875" s="2"/>
      <c r="N875" s="4"/>
      <c r="O875" s="2"/>
      <c r="P875" s="6"/>
    </row>
    <row r="876" spans="1:16" s="48" customFormat="1" ht="15.75">
      <c r="A876" s="49"/>
      <c r="B876" s="50"/>
      <c r="C876" s="51"/>
      <c r="D876" s="51"/>
      <c r="E876" s="50"/>
      <c r="F876" s="50"/>
      <c r="G876" s="50"/>
      <c r="H876" s="50"/>
      <c r="I876" s="50"/>
      <c r="J876" s="50"/>
      <c r="K876" s="50"/>
      <c r="L876" s="50"/>
      <c r="M876" s="50"/>
      <c r="N876" s="53"/>
      <c r="O876" s="50"/>
      <c r="P876" s="47"/>
    </row>
    <row r="877" spans="1:16" s="46" customFormat="1" ht="15.75">
      <c r="A877" s="45" t="s">
        <v>14</v>
      </c>
      <c r="B877" s="2" t="s">
        <v>14</v>
      </c>
      <c r="C877" s="3" t="s">
        <v>224</v>
      </c>
      <c r="D877" s="3" t="s">
        <v>224</v>
      </c>
      <c r="E877" s="2">
        <v>11042.22</v>
      </c>
      <c r="F877" s="2">
        <f>SUM(E877:E880)</f>
        <v>164516.24</v>
      </c>
      <c r="G877" s="2">
        <v>181111</v>
      </c>
      <c r="H877" s="5">
        <v>8696</v>
      </c>
      <c r="I877" s="2"/>
      <c r="J877" s="2"/>
      <c r="K877" s="2">
        <f>G877-F877-SUM(H877:J877)</f>
        <v>7898.760000000009</v>
      </c>
      <c r="L877" s="2">
        <f>K877*0.3</f>
        <v>2369.628000000003</v>
      </c>
      <c r="M877" s="2">
        <f>K877-L877</f>
        <v>5529.132000000007</v>
      </c>
      <c r="N877" s="4">
        <f>M877+SUM(H877:J877)</f>
        <v>14225.132000000007</v>
      </c>
      <c r="O877" s="2" t="s">
        <v>274</v>
      </c>
      <c r="P877" s="6"/>
    </row>
    <row r="878" spans="1:16" s="46" customFormat="1" ht="15.75">
      <c r="A878" s="45"/>
      <c r="B878" s="2" t="s">
        <v>77</v>
      </c>
      <c r="C878" s="3" t="s">
        <v>224</v>
      </c>
      <c r="D878" s="3" t="s">
        <v>224</v>
      </c>
      <c r="E878" s="2">
        <v>40242.02</v>
      </c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6"/>
    </row>
    <row r="879" spans="1:16" s="46" customFormat="1" ht="15.75">
      <c r="A879" s="1" t="s">
        <v>235</v>
      </c>
      <c r="B879" s="2" t="s">
        <v>14</v>
      </c>
      <c r="C879" s="3" t="s">
        <v>224</v>
      </c>
      <c r="D879" s="3" t="s">
        <v>224</v>
      </c>
      <c r="E879" s="2">
        <v>113232</v>
      </c>
      <c r="F879" s="2"/>
      <c r="G879" s="2"/>
      <c r="H879" s="2"/>
      <c r="I879" s="2"/>
      <c r="J879" s="2"/>
      <c r="K879" s="2"/>
      <c r="L879" s="2"/>
      <c r="M879" s="2"/>
      <c r="N879" s="4"/>
      <c r="O879" s="2"/>
      <c r="P879" s="6"/>
    </row>
    <row r="880" spans="1:16" s="48" customFormat="1" ht="15.75">
      <c r="A880" s="49"/>
      <c r="B880" s="50"/>
      <c r="C880" s="51"/>
      <c r="D880" s="51"/>
      <c r="E880" s="50"/>
      <c r="F880" s="50"/>
      <c r="G880" s="50"/>
      <c r="H880" s="50"/>
      <c r="I880" s="50"/>
      <c r="J880" s="50"/>
      <c r="K880" s="50"/>
      <c r="L880" s="50"/>
      <c r="M880" s="50"/>
      <c r="N880" s="53"/>
      <c r="O880" s="50"/>
      <c r="P880" s="47"/>
    </row>
    <row r="881" spans="1:16" s="46" customFormat="1" ht="15.75">
      <c r="A881" s="45" t="s">
        <v>14</v>
      </c>
      <c r="B881" s="2" t="s">
        <v>77</v>
      </c>
      <c r="C881" s="3" t="s">
        <v>224</v>
      </c>
      <c r="D881" s="3" t="s">
        <v>224</v>
      </c>
      <c r="E881" s="2">
        <v>124232.32</v>
      </c>
      <c r="F881" s="2">
        <f>SUM(E881:E884)</f>
        <v>126454.54000000001</v>
      </c>
      <c r="G881" s="2">
        <v>117117.11</v>
      </c>
      <c r="H881" s="5">
        <v>7065</v>
      </c>
      <c r="I881" s="2"/>
      <c r="J881" s="2"/>
      <c r="K881" s="2">
        <f>G881-F881-SUM(H881:J881)</f>
        <v>-16402.430000000008</v>
      </c>
      <c r="L881" s="2">
        <f>K881*0.3</f>
        <v>-4920.729000000002</v>
      </c>
      <c r="M881" s="2">
        <f>K881-L881</f>
        <v>-11481.701000000005</v>
      </c>
      <c r="N881" s="4">
        <f>M881+SUM(H881:J881)</f>
        <v>-4416.701000000005</v>
      </c>
      <c r="O881" s="2" t="s">
        <v>275</v>
      </c>
      <c r="P881" s="6"/>
    </row>
    <row r="882" spans="1:16" s="46" customFormat="1" ht="15.75">
      <c r="A882" s="45" t="s">
        <v>276</v>
      </c>
      <c r="B882" s="2" t="s">
        <v>56</v>
      </c>
      <c r="C882" s="3" t="s">
        <v>224</v>
      </c>
      <c r="D882" s="3" t="s">
        <v>224</v>
      </c>
      <c r="E882" s="2">
        <v>2222.22</v>
      </c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6"/>
    </row>
    <row r="883" spans="1:16" s="46" customFormat="1" ht="15.75">
      <c r="A883" s="1" t="s">
        <v>277</v>
      </c>
      <c r="B883" s="2"/>
      <c r="C883" s="3"/>
      <c r="D883" s="3"/>
      <c r="E883" s="2"/>
      <c r="F883" s="2"/>
      <c r="G883" s="2"/>
      <c r="H883" s="2"/>
      <c r="I883" s="2"/>
      <c r="J883" s="2"/>
      <c r="K883" s="2"/>
      <c r="L883" s="2"/>
      <c r="M883" s="2"/>
      <c r="N883" s="4"/>
      <c r="O883" s="2"/>
      <c r="P883" s="6"/>
    </row>
    <row r="884" spans="1:16" s="48" customFormat="1" ht="15.75">
      <c r="A884" s="49"/>
      <c r="B884" s="50"/>
      <c r="C884" s="51"/>
      <c r="D884" s="51"/>
      <c r="E884" s="50"/>
      <c r="F884" s="50"/>
      <c r="G884" s="50"/>
      <c r="H884" s="50"/>
      <c r="I884" s="50"/>
      <c r="J884" s="50"/>
      <c r="K884" s="50"/>
      <c r="L884" s="50"/>
      <c r="M884" s="50"/>
      <c r="N884" s="53"/>
      <c r="O884" s="50"/>
      <c r="P884" s="47"/>
    </row>
    <row r="885" spans="1:16" s="46" customFormat="1" ht="15.75">
      <c r="A885" s="45" t="s">
        <v>14</v>
      </c>
      <c r="B885" s="2" t="s">
        <v>77</v>
      </c>
      <c r="C885" s="3" t="s">
        <v>224</v>
      </c>
      <c r="D885" s="3" t="s">
        <v>224</v>
      </c>
      <c r="E885" s="2">
        <v>123204.4</v>
      </c>
      <c r="F885" s="2">
        <f>SUM(E885:E888)</f>
        <v>124404.4</v>
      </c>
      <c r="G885" s="2">
        <v>187191</v>
      </c>
      <c r="H885" s="5">
        <v>10753</v>
      </c>
      <c r="I885" s="2"/>
      <c r="J885" s="2"/>
      <c r="K885" s="2">
        <f>G885-F885-SUM(H885:J885)</f>
        <v>52033.600000000006</v>
      </c>
      <c r="L885" s="2">
        <f>K885*0.3</f>
        <v>15610.080000000002</v>
      </c>
      <c r="M885" s="2">
        <f>K885-L885</f>
        <v>36423.520000000004</v>
      </c>
      <c r="N885" s="4">
        <f>M885+SUM(H885:J885)</f>
        <v>47176.520000000004</v>
      </c>
      <c r="O885" s="2" t="s">
        <v>278</v>
      </c>
      <c r="P885" s="6"/>
    </row>
    <row r="886" spans="1:16" s="46" customFormat="1" ht="15.75">
      <c r="A886" s="45" t="s">
        <v>279</v>
      </c>
      <c r="B886" s="2" t="s">
        <v>280</v>
      </c>
      <c r="C886" s="3"/>
      <c r="D886" s="3"/>
      <c r="E886" s="2">
        <v>1200</v>
      </c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6"/>
    </row>
    <row r="887" spans="1:16" s="46" customFormat="1" ht="15.75">
      <c r="A887" s="1" t="s">
        <v>281</v>
      </c>
      <c r="B887" s="2"/>
      <c r="C887" s="3"/>
      <c r="D887" s="3"/>
      <c r="E887" s="2"/>
      <c r="F887" s="2"/>
      <c r="G887" s="2"/>
      <c r="H887" s="2"/>
      <c r="I887" s="2"/>
      <c r="J887" s="2"/>
      <c r="K887" s="2"/>
      <c r="L887" s="2"/>
      <c r="M887" s="2"/>
      <c r="N887" s="4"/>
      <c r="O887" s="2"/>
      <c r="P887" s="6"/>
    </row>
    <row r="888" spans="1:16" s="96" customFormat="1" ht="15.75">
      <c r="A888" s="91"/>
      <c r="B888" s="92"/>
      <c r="C888" s="93"/>
      <c r="D888" s="93"/>
      <c r="E888" s="92"/>
      <c r="F888" s="92"/>
      <c r="G888" s="92"/>
      <c r="H888" s="92"/>
      <c r="I888" s="92"/>
      <c r="J888" s="92"/>
      <c r="K888" s="92"/>
      <c r="L888" s="92"/>
      <c r="M888" s="92"/>
      <c r="N888" s="94"/>
      <c r="O888" s="92"/>
      <c r="P888" s="95" t="s">
        <v>282</v>
      </c>
    </row>
    <row r="889" spans="1:16" s="46" customFormat="1" ht="15.75">
      <c r="A889" s="45" t="s">
        <v>14</v>
      </c>
      <c r="B889" s="2" t="s">
        <v>271</v>
      </c>
      <c r="C889" s="3" t="s">
        <v>224</v>
      </c>
      <c r="D889" s="3" t="s">
        <v>224</v>
      </c>
      <c r="E889" s="2">
        <v>112202.03</v>
      </c>
      <c r="F889" s="2">
        <f>SUM(E889:E892)</f>
        <v>114444.43</v>
      </c>
      <c r="G889" s="2">
        <v>111118.1</v>
      </c>
      <c r="H889" s="5">
        <v>8695.65</v>
      </c>
      <c r="I889" s="2"/>
      <c r="J889" s="2"/>
      <c r="K889" s="2">
        <f>G889-F889-SUM(H889:J889)</f>
        <v>-12021.979999999987</v>
      </c>
      <c r="L889" s="2">
        <f>K889*0.3</f>
        <v>-3606.593999999996</v>
      </c>
      <c r="M889" s="2">
        <f>K889-L889</f>
        <v>-8415.385999999991</v>
      </c>
      <c r="N889" s="4">
        <f>M889+SUM(H889:J889)</f>
        <v>280.2640000000083</v>
      </c>
      <c r="O889" s="2" t="s">
        <v>274</v>
      </c>
      <c r="P889" s="6"/>
    </row>
    <row r="890" spans="1:16" s="46" customFormat="1" ht="15.75">
      <c r="A890" s="45" t="s">
        <v>171</v>
      </c>
      <c r="B890" s="2" t="s">
        <v>1</v>
      </c>
      <c r="C890" s="3" t="s">
        <v>224</v>
      </c>
      <c r="D890" s="3" t="s">
        <v>224</v>
      </c>
      <c r="E890" s="2">
        <v>2242.4</v>
      </c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6"/>
    </row>
    <row r="891" spans="1:16" s="46" customFormat="1" ht="15.75">
      <c r="A891" s="1" t="s">
        <v>283</v>
      </c>
      <c r="B891" s="2"/>
      <c r="C891" s="3"/>
      <c r="D891" s="3"/>
      <c r="E891" s="2"/>
      <c r="F891" s="2"/>
      <c r="G891" s="2"/>
      <c r="H891" s="2"/>
      <c r="I891" s="2"/>
      <c r="J891" s="2"/>
      <c r="K891" s="2"/>
      <c r="L891" s="2"/>
      <c r="M891" s="2"/>
      <c r="N891" s="4"/>
      <c r="O891" s="2"/>
      <c r="P891" s="6"/>
    </row>
    <row r="892" spans="1:16" s="48" customFormat="1" ht="15.75">
      <c r="A892" s="49"/>
      <c r="B892" s="50"/>
      <c r="C892" s="51"/>
      <c r="D892" s="51"/>
      <c r="E892" s="50"/>
      <c r="F892" s="50"/>
      <c r="G892" s="50"/>
      <c r="H892" s="50"/>
      <c r="I892" s="50"/>
      <c r="J892" s="50"/>
      <c r="K892" s="50"/>
      <c r="L892" s="50"/>
      <c r="M892" s="50"/>
      <c r="N892" s="53"/>
      <c r="O892" s="50"/>
      <c r="P892" s="47"/>
    </row>
    <row r="893" spans="1:16" s="46" customFormat="1" ht="15.75">
      <c r="A893" s="45" t="s">
        <v>161</v>
      </c>
      <c r="B893" s="2" t="s">
        <v>77</v>
      </c>
      <c r="C893" s="3" t="s">
        <v>224</v>
      </c>
      <c r="D893" s="3" t="s">
        <v>224</v>
      </c>
      <c r="E893" s="2">
        <v>2222.2</v>
      </c>
      <c r="F893" s="2">
        <f>SUM(E893:E896)</f>
        <v>3422.2</v>
      </c>
      <c r="G893" s="2">
        <v>11817</v>
      </c>
      <c r="H893" s="70"/>
      <c r="I893" s="2"/>
      <c r="J893" s="5">
        <v>2175</v>
      </c>
      <c r="K893" s="2">
        <f>G893-F893-SUM(H893:J893)</f>
        <v>6219.799999999999</v>
      </c>
      <c r="L893" s="2">
        <f>K893*0.3</f>
        <v>1865.9399999999996</v>
      </c>
      <c r="M893" s="2">
        <f>K893-L893</f>
        <v>4353.86</v>
      </c>
      <c r="N893" s="4">
        <f>M893+SUM(H893:J893)</f>
        <v>6528.86</v>
      </c>
      <c r="O893" s="2" t="s">
        <v>284</v>
      </c>
      <c r="P893" s="6"/>
    </row>
    <row r="894" spans="1:16" s="46" customFormat="1" ht="15.75">
      <c r="A894" s="45" t="s">
        <v>171</v>
      </c>
      <c r="B894" s="2" t="s">
        <v>285</v>
      </c>
      <c r="C894" s="3" t="s">
        <v>224</v>
      </c>
      <c r="D894" s="3" t="s">
        <v>224</v>
      </c>
      <c r="E894" s="2">
        <v>1200</v>
      </c>
      <c r="F894" s="2"/>
      <c r="G894" s="2"/>
      <c r="H894" s="2"/>
      <c r="I894" s="2"/>
      <c r="J894" s="5"/>
      <c r="K894" s="2"/>
      <c r="L894" s="2"/>
      <c r="M894" s="2"/>
      <c r="N894" s="2"/>
      <c r="O894" s="2"/>
      <c r="P894" s="6"/>
    </row>
    <row r="895" spans="1:16" s="46" customFormat="1" ht="15.75">
      <c r="A895" s="122" t="s">
        <v>286</v>
      </c>
      <c r="B895" s="2"/>
      <c r="C895" s="3"/>
      <c r="D895" s="3"/>
      <c r="E895" s="2"/>
      <c r="F895" s="2"/>
      <c r="G895" s="2"/>
      <c r="H895" s="2"/>
      <c r="I895" s="2"/>
      <c r="J895" s="5"/>
      <c r="K895" s="2"/>
      <c r="L895" s="2"/>
      <c r="M895" s="2"/>
      <c r="N895" s="4"/>
      <c r="O895" s="2"/>
      <c r="P895" s="6"/>
    </row>
    <row r="896" spans="1:16" s="48" customFormat="1" ht="15.75">
      <c r="A896" s="49"/>
      <c r="B896" s="50"/>
      <c r="C896" s="51"/>
      <c r="D896" s="51"/>
      <c r="E896" s="50"/>
      <c r="F896" s="50"/>
      <c r="G896" s="50"/>
      <c r="H896" s="50"/>
      <c r="I896" s="50"/>
      <c r="J896" s="52"/>
      <c r="K896" s="50"/>
      <c r="L896" s="50"/>
      <c r="M896" s="50"/>
      <c r="N896" s="53"/>
      <c r="O896" s="50"/>
      <c r="P896" s="47"/>
    </row>
    <row r="897" spans="1:16" s="46" customFormat="1" ht="15.75">
      <c r="A897" s="45" t="s">
        <v>161</v>
      </c>
      <c r="B897" s="2" t="s">
        <v>287</v>
      </c>
      <c r="C897" s="3" t="s">
        <v>224</v>
      </c>
      <c r="D897" s="3" t="s">
        <v>288</v>
      </c>
      <c r="E897" s="2">
        <v>12420</v>
      </c>
      <c r="F897" s="2">
        <f>SUM(E897:E900)</f>
        <v>12420</v>
      </c>
      <c r="G897" s="2">
        <v>19111</v>
      </c>
      <c r="H897" s="70"/>
      <c r="I897" s="2"/>
      <c r="J897" s="5">
        <v>5450</v>
      </c>
      <c r="K897" s="2">
        <f>G897-F897-SUM(H897:J897)</f>
        <v>1241</v>
      </c>
      <c r="L897" s="2">
        <f>K897*0.3</f>
        <v>372.3</v>
      </c>
      <c r="M897" s="2">
        <f>K897-L897</f>
        <v>868.7</v>
      </c>
      <c r="N897" s="4">
        <f>M897+SUM(H897:J897)</f>
        <v>6318.7</v>
      </c>
      <c r="O897" s="2" t="s">
        <v>289</v>
      </c>
      <c r="P897" s="6"/>
    </row>
    <row r="898" spans="1:16" s="46" customFormat="1" ht="15.75">
      <c r="A898" s="45" t="s">
        <v>171</v>
      </c>
      <c r="B898" s="2"/>
      <c r="C898" s="3"/>
      <c r="D898" s="3"/>
      <c r="E898" s="2"/>
      <c r="F898" s="2"/>
      <c r="G898" s="2"/>
      <c r="H898" s="2"/>
      <c r="I898" s="2"/>
      <c r="J898" s="5"/>
      <c r="K898" s="2"/>
      <c r="L898" s="2"/>
      <c r="M898" s="2"/>
      <c r="N898" s="2"/>
      <c r="O898" s="2"/>
      <c r="P898" s="6"/>
    </row>
    <row r="899" spans="1:16" s="46" customFormat="1" ht="15.75">
      <c r="A899" s="1" t="s">
        <v>290</v>
      </c>
      <c r="B899" s="2"/>
      <c r="C899" s="3"/>
      <c r="D899" s="3"/>
      <c r="E899" s="2"/>
      <c r="F899" s="2"/>
      <c r="G899" s="2"/>
      <c r="H899" s="2"/>
      <c r="I899" s="2"/>
      <c r="J899" s="5"/>
      <c r="K899" s="2"/>
      <c r="L899" s="2"/>
      <c r="M899" s="2"/>
      <c r="N899" s="4"/>
      <c r="O899" s="2"/>
      <c r="P899" s="6"/>
    </row>
    <row r="900" spans="1:16" s="48" customFormat="1" ht="15.75">
      <c r="A900" s="49"/>
      <c r="B900" s="50"/>
      <c r="C900" s="51"/>
      <c r="D900" s="51"/>
      <c r="E900" s="50"/>
      <c r="F900" s="50"/>
      <c r="G900" s="50"/>
      <c r="H900" s="50"/>
      <c r="I900" s="50"/>
      <c r="J900" s="52"/>
      <c r="K900" s="50"/>
      <c r="L900" s="50"/>
      <c r="M900" s="50"/>
      <c r="N900" s="53"/>
      <c r="O900" s="50"/>
      <c r="P900" s="47"/>
    </row>
    <row r="901" spans="1:16" s="46" customFormat="1" ht="15.75">
      <c r="A901" s="45" t="s">
        <v>14</v>
      </c>
      <c r="B901" s="2" t="s">
        <v>77</v>
      </c>
      <c r="C901" s="3" t="s">
        <v>224</v>
      </c>
      <c r="D901" s="3" t="s">
        <v>224</v>
      </c>
      <c r="E901" s="2">
        <v>142122.12</v>
      </c>
      <c r="F901" s="2">
        <f>SUM(E901:E904)</f>
        <v>146322.12</v>
      </c>
      <c r="G901" s="2">
        <v>171191</v>
      </c>
      <c r="H901" s="5">
        <v>7608</v>
      </c>
      <c r="I901" s="2"/>
      <c r="J901" s="5"/>
      <c r="K901" s="2">
        <f>G901-F901-SUM(H901:J901)</f>
        <v>17260.880000000005</v>
      </c>
      <c r="L901" s="2">
        <f>K901*0.3</f>
        <v>5178.264000000001</v>
      </c>
      <c r="M901" s="2">
        <f>K901-L901</f>
        <v>12082.616000000004</v>
      </c>
      <c r="N901" s="4">
        <f>M901+SUM(H901:J901)</f>
        <v>19690.616</v>
      </c>
      <c r="O901" s="2" t="s">
        <v>291</v>
      </c>
      <c r="P901" s="6"/>
    </row>
    <row r="902" spans="1:16" s="46" customFormat="1" ht="15.75">
      <c r="A902" s="45" t="s">
        <v>292</v>
      </c>
      <c r="B902" s="2" t="s">
        <v>293</v>
      </c>
      <c r="C902" s="3" t="s">
        <v>224</v>
      </c>
      <c r="D902" s="3" t="s">
        <v>224</v>
      </c>
      <c r="E902" s="2">
        <v>4200</v>
      </c>
      <c r="F902" s="2"/>
      <c r="G902" s="2"/>
      <c r="H902" s="2"/>
      <c r="I902" s="2"/>
      <c r="J902" s="5"/>
      <c r="K902" s="2"/>
      <c r="L902" s="2"/>
      <c r="M902" s="2"/>
      <c r="N902" s="2"/>
      <c r="O902" s="2"/>
      <c r="P902" s="6"/>
    </row>
    <row r="903" spans="1:16" s="46" customFormat="1" ht="15.75">
      <c r="A903" s="1" t="s">
        <v>290</v>
      </c>
      <c r="B903" s="2"/>
      <c r="C903" s="3"/>
      <c r="D903" s="3"/>
      <c r="E903" s="2"/>
      <c r="F903" s="2"/>
      <c r="G903" s="2"/>
      <c r="H903" s="2"/>
      <c r="I903" s="2"/>
      <c r="J903" s="5"/>
      <c r="K903" s="2"/>
      <c r="L903" s="2"/>
      <c r="M903" s="2"/>
      <c r="N903" s="4"/>
      <c r="O903" s="2"/>
      <c r="P903" s="6"/>
    </row>
    <row r="904" spans="1:16" s="48" customFormat="1" ht="15.75">
      <c r="A904" s="49"/>
      <c r="B904" s="50"/>
      <c r="C904" s="51"/>
      <c r="D904" s="51"/>
      <c r="E904" s="50"/>
      <c r="F904" s="50"/>
      <c r="G904" s="50"/>
      <c r="H904" s="50"/>
      <c r="I904" s="50"/>
      <c r="J904" s="52"/>
      <c r="K904" s="50"/>
      <c r="L904" s="50"/>
      <c r="M904" s="50"/>
      <c r="N904" s="53"/>
      <c r="O904" s="50"/>
      <c r="P904" s="47"/>
    </row>
    <row r="905" spans="1:16" s="130" customFormat="1" ht="15.75">
      <c r="A905" s="123" t="s">
        <v>161</v>
      </c>
      <c r="B905" s="124" t="s">
        <v>294</v>
      </c>
      <c r="C905" s="125" t="s">
        <v>224</v>
      </c>
      <c r="D905" s="125" t="s">
        <v>224</v>
      </c>
      <c r="E905" s="124">
        <v>2322.1</v>
      </c>
      <c r="F905" s="124">
        <f>SUM(E905:E908)</f>
        <v>2322.1</v>
      </c>
      <c r="G905" s="124">
        <v>11711</v>
      </c>
      <c r="H905" s="126"/>
      <c r="I905" s="124"/>
      <c r="J905" s="127">
        <v>2717</v>
      </c>
      <c r="K905" s="124">
        <f>G905-F905-SUM(H905:J905)</f>
        <v>6671.9</v>
      </c>
      <c r="L905" s="124">
        <f>K905*0.3</f>
        <v>2001.5699999999997</v>
      </c>
      <c r="M905" s="124">
        <f>K905-L905</f>
        <v>4670.33</v>
      </c>
      <c r="N905" s="128">
        <f>M905+SUM(H905:J905)</f>
        <v>7387.33</v>
      </c>
      <c r="O905" s="124" t="s">
        <v>295</v>
      </c>
      <c r="P905" s="129"/>
    </row>
    <row r="906" spans="1:16" s="46" customFormat="1" ht="15.75">
      <c r="A906" s="45" t="s">
        <v>296</v>
      </c>
      <c r="B906" s="2"/>
      <c r="C906" s="3"/>
      <c r="D906" s="3"/>
      <c r="E906" s="2"/>
      <c r="F906" s="2"/>
      <c r="G906" s="2"/>
      <c r="H906" s="2"/>
      <c r="I906" s="2"/>
      <c r="J906" s="5"/>
      <c r="K906" s="2"/>
      <c r="L906" s="2"/>
      <c r="M906" s="2"/>
      <c r="N906" s="2"/>
      <c r="O906" s="2"/>
      <c r="P906" s="6"/>
    </row>
    <row r="907" spans="1:16" s="46" customFormat="1" ht="15.75">
      <c r="A907" s="1" t="s">
        <v>297</v>
      </c>
      <c r="B907" s="2"/>
      <c r="C907" s="3"/>
      <c r="D907" s="3"/>
      <c r="E907" s="2"/>
      <c r="F907" s="2"/>
      <c r="G907" s="2"/>
      <c r="H907" s="2"/>
      <c r="I907" s="2"/>
      <c r="J907" s="2"/>
      <c r="K907" s="2"/>
      <c r="L907" s="2"/>
      <c r="M907" s="2"/>
      <c r="N907" s="4"/>
      <c r="O907" s="2"/>
      <c r="P907" s="6"/>
    </row>
    <row r="908" spans="1:16" s="48" customFormat="1" ht="15.75">
      <c r="A908" s="49"/>
      <c r="B908" s="50"/>
      <c r="C908" s="51"/>
      <c r="D908" s="51"/>
      <c r="E908" s="50"/>
      <c r="F908" s="50"/>
      <c r="G908" s="50"/>
      <c r="H908" s="50"/>
      <c r="I908" s="50"/>
      <c r="J908" s="52"/>
      <c r="K908" s="50"/>
      <c r="L908" s="50"/>
      <c r="M908" s="50"/>
      <c r="N908" s="53"/>
      <c r="O908" s="50"/>
      <c r="P908" s="47"/>
    </row>
    <row r="909" spans="1:16" s="46" customFormat="1" ht="15.75">
      <c r="A909" s="45" t="s">
        <v>161</v>
      </c>
      <c r="B909" s="2" t="s">
        <v>298</v>
      </c>
      <c r="C909" s="3" t="s">
        <v>224</v>
      </c>
      <c r="D909" s="3" t="s">
        <v>224</v>
      </c>
      <c r="E909" s="2">
        <v>2212.22</v>
      </c>
      <c r="F909" s="2">
        <f>SUM(E909:E912)</f>
        <v>2212.22</v>
      </c>
      <c r="G909" s="2">
        <v>11111.9</v>
      </c>
      <c r="H909" s="70"/>
      <c r="I909" s="2"/>
      <c r="J909" s="5">
        <v>2200</v>
      </c>
      <c r="K909" s="2">
        <f>G909-F909-SUM(H909:J909)</f>
        <v>6699.68</v>
      </c>
      <c r="L909" s="2">
        <f>K909*0.3</f>
        <v>2009.904</v>
      </c>
      <c r="M909" s="2">
        <f>K909-L909</f>
        <v>4689.776</v>
      </c>
      <c r="N909" s="4">
        <f>M909+SUM(H909:J909)</f>
        <v>6889.776</v>
      </c>
      <c r="O909" s="2"/>
      <c r="P909" s="6"/>
    </row>
    <row r="910" spans="1:16" s="46" customFormat="1" ht="15.75">
      <c r="A910" s="45" t="s">
        <v>299</v>
      </c>
      <c r="B910" s="2"/>
      <c r="C910" s="3"/>
      <c r="D910" s="3"/>
      <c r="E910" s="2"/>
      <c r="F910" s="2"/>
      <c r="G910" s="2"/>
      <c r="H910" s="2"/>
      <c r="I910" s="2"/>
      <c r="J910" s="5"/>
      <c r="K910" s="2"/>
      <c r="L910" s="2"/>
      <c r="M910" s="2"/>
      <c r="N910" s="2"/>
      <c r="O910" s="2"/>
      <c r="P910" s="6"/>
    </row>
    <row r="911" spans="1:16" s="46" customFormat="1" ht="15.75">
      <c r="A911" s="1" t="s">
        <v>300</v>
      </c>
      <c r="B911" s="2"/>
      <c r="C911" s="3"/>
      <c r="D911" s="3"/>
      <c r="E911" s="2"/>
      <c r="F911" s="2"/>
      <c r="G911" s="2"/>
      <c r="H911" s="2"/>
      <c r="I911" s="2"/>
      <c r="J911" s="5"/>
      <c r="K911" s="2"/>
      <c r="L911" s="2"/>
      <c r="M911" s="2"/>
      <c r="N911" s="4"/>
      <c r="O911" s="2"/>
      <c r="P911" s="6"/>
    </row>
    <row r="912" spans="1:16" s="48" customFormat="1" ht="15.75">
      <c r="A912" s="49"/>
      <c r="B912" s="50"/>
      <c r="C912" s="51"/>
      <c r="D912" s="51"/>
      <c r="E912" s="50"/>
      <c r="F912" s="50"/>
      <c r="G912" s="50"/>
      <c r="H912" s="50"/>
      <c r="I912" s="50"/>
      <c r="J912" s="52"/>
      <c r="K912" s="50"/>
      <c r="L912" s="50"/>
      <c r="M912" s="50"/>
      <c r="N912" s="53"/>
      <c r="O912" s="50"/>
      <c r="P912" s="47"/>
    </row>
    <row r="913" spans="1:16" s="130" customFormat="1" ht="15.75">
      <c r="A913" s="123" t="s">
        <v>161</v>
      </c>
      <c r="B913" s="124" t="s">
        <v>301</v>
      </c>
      <c r="C913" s="125" t="s">
        <v>224</v>
      </c>
      <c r="D913" s="125" t="s">
        <v>224</v>
      </c>
      <c r="E913" s="124">
        <v>22124.22</v>
      </c>
      <c r="F913" s="124">
        <f>SUM(E913:E916)</f>
        <v>22124.22</v>
      </c>
      <c r="G913" s="124">
        <v>111661</v>
      </c>
      <c r="H913" s="126"/>
      <c r="I913" s="124"/>
      <c r="J913" s="127">
        <v>19830</v>
      </c>
      <c r="K913" s="124">
        <f>G913-F913-SUM(H913:J913)</f>
        <v>69706.78</v>
      </c>
      <c r="L913" s="124">
        <f>K913*P913</f>
        <v>20912.034000000003</v>
      </c>
      <c r="M913" s="124">
        <f>K913-L913</f>
        <v>48794.746</v>
      </c>
      <c r="N913" s="128">
        <f>M913+SUM(H913:J913)</f>
        <v>68624.746</v>
      </c>
      <c r="O913" s="124"/>
      <c r="P913" s="129">
        <v>0.30000000000000004</v>
      </c>
    </row>
    <row r="914" spans="1:16" s="46" customFormat="1" ht="15.75">
      <c r="A914" s="45" t="s">
        <v>302</v>
      </c>
      <c r="B914" s="2"/>
      <c r="C914" s="3"/>
      <c r="D914" s="3"/>
      <c r="E914" s="2"/>
      <c r="F914" s="2"/>
      <c r="G914" s="2"/>
      <c r="H914" s="2"/>
      <c r="I914" s="2"/>
      <c r="J914" s="5"/>
      <c r="K914" s="2"/>
      <c r="L914" s="2"/>
      <c r="M914" s="2"/>
      <c r="N914" s="2"/>
      <c r="O914" s="2"/>
      <c r="P914" s="6">
        <f>SUM(L913:L944)</f>
        <v>64229.502000000015</v>
      </c>
    </row>
    <row r="915" spans="1:16" s="46" customFormat="1" ht="15.75">
      <c r="A915" s="1" t="s">
        <v>283</v>
      </c>
      <c r="B915" s="2"/>
      <c r="C915" s="3"/>
      <c r="D915" s="3"/>
      <c r="E915" s="2"/>
      <c r="F915" s="2"/>
      <c r="G915" s="2"/>
      <c r="H915" s="2"/>
      <c r="I915" s="2"/>
      <c r="J915" s="5"/>
      <c r="K915" s="2"/>
      <c r="L915" s="2"/>
      <c r="M915" s="2"/>
      <c r="N915" s="4"/>
      <c r="O915" s="2"/>
      <c r="P915" s="6">
        <f>SUM(M913:M944)</f>
        <v>149868.83800000002</v>
      </c>
    </row>
    <row r="916" spans="1:16" s="48" customFormat="1" ht="15.75">
      <c r="A916" s="49"/>
      <c r="B916" s="50"/>
      <c r="C916" s="51"/>
      <c r="D916" s="51"/>
      <c r="E916" s="50"/>
      <c r="F916" s="50"/>
      <c r="G916" s="50"/>
      <c r="H916" s="50"/>
      <c r="I916" s="50"/>
      <c r="J916" s="52"/>
      <c r="K916" s="50"/>
      <c r="L916" s="50"/>
      <c r="M916" s="50"/>
      <c r="N916" s="53"/>
      <c r="O916" s="50"/>
      <c r="P916" s="47"/>
    </row>
    <row r="917" spans="1:16" s="46" customFormat="1" ht="15.75">
      <c r="A917" s="45" t="s">
        <v>161</v>
      </c>
      <c r="B917" s="2" t="s">
        <v>69</v>
      </c>
      <c r="C917" s="3" t="s">
        <v>224</v>
      </c>
      <c r="D917" s="3" t="s">
        <v>224</v>
      </c>
      <c r="E917" s="2">
        <v>1222</v>
      </c>
      <c r="F917" s="2">
        <f>SUM(E917:E920)</f>
        <v>1222</v>
      </c>
      <c r="G917" s="2">
        <v>1117</v>
      </c>
      <c r="H917" s="70"/>
      <c r="I917" s="2"/>
      <c r="J917" s="5">
        <v>1000</v>
      </c>
      <c r="K917" s="2">
        <f>G917-F917-SUM(H917:J917)</f>
        <v>-1105</v>
      </c>
      <c r="L917" s="2">
        <f>K917*P913</f>
        <v>-331.50000000000006</v>
      </c>
      <c r="M917" s="2">
        <f>K917-L917</f>
        <v>-773.5</v>
      </c>
      <c r="N917" s="4">
        <f>M917+SUM(H917:J917)</f>
        <v>226.5</v>
      </c>
      <c r="O917" s="2"/>
      <c r="P917" s="6"/>
    </row>
    <row r="918" spans="1:16" s="46" customFormat="1" ht="15.75">
      <c r="A918" s="45" t="s">
        <v>303</v>
      </c>
      <c r="B918" s="2"/>
      <c r="C918" s="3"/>
      <c r="D918" s="3"/>
      <c r="E918" s="2"/>
      <c r="F918" s="2"/>
      <c r="G918" s="2"/>
      <c r="H918" s="2"/>
      <c r="I918" s="2"/>
      <c r="J918" s="5"/>
      <c r="K918" s="2"/>
      <c r="L918" s="2"/>
      <c r="M918" s="2"/>
      <c r="N918" s="2"/>
      <c r="O918" s="2"/>
      <c r="P918" s="6"/>
    </row>
    <row r="919" spans="1:16" s="46" customFormat="1" ht="15.75">
      <c r="A919" s="1" t="s">
        <v>304</v>
      </c>
      <c r="B919" s="2"/>
      <c r="C919" s="3"/>
      <c r="D919" s="3"/>
      <c r="E919" s="2"/>
      <c r="F919" s="2"/>
      <c r="G919" s="2"/>
      <c r="H919" s="2"/>
      <c r="I919" s="2"/>
      <c r="J919" s="5"/>
      <c r="K919" s="2"/>
      <c r="L919" s="2"/>
      <c r="M919" s="2"/>
      <c r="N919" s="4"/>
      <c r="O919" s="2"/>
      <c r="P919" s="6"/>
    </row>
    <row r="920" spans="1:16" s="48" customFormat="1" ht="15.75">
      <c r="A920" s="49"/>
      <c r="B920" s="50"/>
      <c r="C920" s="51"/>
      <c r="D920" s="51"/>
      <c r="E920" s="50"/>
      <c r="F920" s="50"/>
      <c r="G920" s="50"/>
      <c r="H920" s="50"/>
      <c r="I920" s="50"/>
      <c r="J920" s="52"/>
      <c r="K920" s="50"/>
      <c r="L920" s="50"/>
      <c r="M920" s="50"/>
      <c r="N920" s="53"/>
      <c r="O920" s="50"/>
      <c r="P920" s="47"/>
    </row>
    <row r="921" spans="1:16" s="46" customFormat="1" ht="15.75">
      <c r="A921" s="45" t="s">
        <v>161</v>
      </c>
      <c r="B921" s="2" t="s">
        <v>305</v>
      </c>
      <c r="C921" s="3" t="s">
        <v>224</v>
      </c>
      <c r="D921" s="3" t="s">
        <v>224</v>
      </c>
      <c r="E921" s="2">
        <v>10402.22</v>
      </c>
      <c r="F921" s="2">
        <f>SUM(E921:E924)</f>
        <v>10402.22</v>
      </c>
      <c r="G921" s="2">
        <v>19186</v>
      </c>
      <c r="H921" s="70"/>
      <c r="I921" s="2"/>
      <c r="J921" s="5">
        <v>3070</v>
      </c>
      <c r="K921" s="2">
        <f>G921-F921-SUM(H921:J921)</f>
        <v>5713.780000000001</v>
      </c>
      <c r="L921" s="2">
        <f>K921*P913</f>
        <v>1714.1340000000005</v>
      </c>
      <c r="M921" s="2">
        <f>K921-L921</f>
        <v>3999.646</v>
      </c>
      <c r="N921" s="4">
        <f>M921+SUM(H921:J921)</f>
        <v>7069.646000000001</v>
      </c>
      <c r="O921" s="2"/>
      <c r="P921" s="6"/>
    </row>
    <row r="922" spans="1:16" s="46" customFormat="1" ht="15.75">
      <c r="A922" s="45" t="s">
        <v>303</v>
      </c>
      <c r="B922" s="2" t="s">
        <v>306</v>
      </c>
      <c r="C922" s="3"/>
      <c r="D922" s="3"/>
      <c r="E922" s="2"/>
      <c r="F922" s="2"/>
      <c r="G922" s="2"/>
      <c r="H922" s="2"/>
      <c r="I922" s="2"/>
      <c r="J922" s="5"/>
      <c r="K922" s="2"/>
      <c r="L922" s="2"/>
      <c r="M922" s="2"/>
      <c r="N922" s="2"/>
      <c r="O922" s="2"/>
      <c r="P922" s="6"/>
    </row>
    <row r="923" spans="1:16" s="46" customFormat="1" ht="15.75">
      <c r="A923" s="1" t="s">
        <v>304</v>
      </c>
      <c r="B923" s="2"/>
      <c r="C923" s="3"/>
      <c r="D923" s="3"/>
      <c r="E923" s="2"/>
      <c r="F923" s="2"/>
      <c r="G923" s="2"/>
      <c r="H923" s="2"/>
      <c r="I923" s="2"/>
      <c r="J923" s="2"/>
      <c r="K923" s="2"/>
      <c r="L923" s="2"/>
      <c r="M923" s="2"/>
      <c r="N923" s="4"/>
      <c r="O923" s="2"/>
      <c r="P923" s="6"/>
    </row>
    <row r="924" spans="1:16" s="48" customFormat="1" ht="15.75">
      <c r="A924" s="49"/>
      <c r="B924" s="50"/>
      <c r="C924" s="51"/>
      <c r="D924" s="51"/>
      <c r="E924" s="50"/>
      <c r="F924" s="50"/>
      <c r="G924" s="50"/>
      <c r="H924" s="50"/>
      <c r="I924" s="50"/>
      <c r="J924" s="50"/>
      <c r="K924" s="50"/>
      <c r="L924" s="50"/>
      <c r="M924" s="50"/>
      <c r="N924" s="53"/>
      <c r="O924" s="50"/>
      <c r="P924" s="47"/>
    </row>
    <row r="925" spans="1:16" s="46" customFormat="1" ht="15.75">
      <c r="A925" s="45" t="s">
        <v>307</v>
      </c>
      <c r="B925" s="2" t="s">
        <v>308</v>
      </c>
      <c r="C925" s="3" t="s">
        <v>224</v>
      </c>
      <c r="D925" s="3" t="s">
        <v>224</v>
      </c>
      <c r="E925" s="2">
        <v>21220</v>
      </c>
      <c r="F925" s="2">
        <f>SUM(E925:E928)</f>
        <v>21220</v>
      </c>
      <c r="G925" s="2">
        <v>111111</v>
      </c>
      <c r="H925" s="5">
        <v>4400</v>
      </c>
      <c r="I925" s="2"/>
      <c r="J925" s="2"/>
      <c r="K925" s="2">
        <f>G925-F925-SUM(H925:J925)</f>
        <v>85491</v>
      </c>
      <c r="L925" s="2">
        <f>K925*P913</f>
        <v>25647.300000000003</v>
      </c>
      <c r="M925" s="2">
        <f>K925-L925</f>
        <v>59843.7</v>
      </c>
      <c r="N925" s="4">
        <f>M925+SUM(H925:J925)</f>
        <v>64243.7</v>
      </c>
      <c r="O925" s="2"/>
      <c r="P925" s="6"/>
    </row>
    <row r="926" spans="1:16" s="46" customFormat="1" ht="15.75">
      <c r="A926" s="45" t="s">
        <v>257</v>
      </c>
      <c r="B926" s="2"/>
      <c r="C926" s="3"/>
      <c r="D926" s="3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6"/>
    </row>
    <row r="927" spans="1:16" s="46" customFormat="1" ht="15.75">
      <c r="A927" s="1" t="s">
        <v>309</v>
      </c>
      <c r="B927" s="2"/>
      <c r="C927" s="3"/>
      <c r="D927" s="3"/>
      <c r="E927" s="2"/>
      <c r="F927" s="2"/>
      <c r="G927" s="2"/>
      <c r="H927" s="2"/>
      <c r="I927" s="2"/>
      <c r="J927" s="2"/>
      <c r="K927" s="2"/>
      <c r="L927" s="2"/>
      <c r="M927" s="2"/>
      <c r="N927" s="4"/>
      <c r="O927" s="2"/>
      <c r="P927" s="6"/>
    </row>
    <row r="928" spans="1:16" s="48" customFormat="1" ht="15.75">
      <c r="A928" s="49"/>
      <c r="B928" s="50"/>
      <c r="C928" s="51"/>
      <c r="D928" s="51"/>
      <c r="E928" s="50"/>
      <c r="F928" s="50"/>
      <c r="G928" s="50"/>
      <c r="H928" s="50"/>
      <c r="I928" s="50"/>
      <c r="J928" s="50"/>
      <c r="K928" s="50"/>
      <c r="L928" s="50"/>
      <c r="M928" s="50"/>
      <c r="N928" s="53"/>
      <c r="O928" s="50"/>
      <c r="P928" s="47"/>
    </row>
    <row r="929" spans="1:16" s="46" customFormat="1" ht="15.75">
      <c r="A929" s="45" t="s">
        <v>14</v>
      </c>
      <c r="B929" s="2" t="s">
        <v>77</v>
      </c>
      <c r="C929" s="3" t="s">
        <v>224</v>
      </c>
      <c r="D929" s="3" t="s">
        <v>224</v>
      </c>
      <c r="E929" s="2">
        <v>120020</v>
      </c>
      <c r="F929" s="2">
        <f>SUM(E929:E932)</f>
        <v>120020</v>
      </c>
      <c r="G929" s="2">
        <v>161971</v>
      </c>
      <c r="H929" s="5">
        <v>7608</v>
      </c>
      <c r="I929" s="2"/>
      <c r="J929" s="2"/>
      <c r="K929" s="2">
        <f>G929-F929-SUM(H929:J929)</f>
        <v>34343</v>
      </c>
      <c r="L929" s="2">
        <f>K929*P913</f>
        <v>10302.900000000001</v>
      </c>
      <c r="M929" s="2">
        <f>K929-L929</f>
        <v>24040.1</v>
      </c>
      <c r="N929" s="4">
        <f>M929+SUM(H929:J929)</f>
        <v>31648.1</v>
      </c>
      <c r="O929" s="2"/>
      <c r="P929" s="6"/>
    </row>
    <row r="930" spans="1:16" s="46" customFormat="1" ht="15.75">
      <c r="A930" s="45" t="s">
        <v>310</v>
      </c>
      <c r="B930" s="2"/>
      <c r="C930" s="3"/>
      <c r="D930" s="3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6"/>
    </row>
    <row r="931" spans="1:16" s="46" customFormat="1" ht="15.75">
      <c r="A931" s="1" t="s">
        <v>309</v>
      </c>
      <c r="B931" s="2"/>
      <c r="C931" s="3"/>
      <c r="D931" s="3"/>
      <c r="E931" s="2"/>
      <c r="F931" s="2"/>
      <c r="G931" s="2"/>
      <c r="H931" s="2"/>
      <c r="I931" s="2"/>
      <c r="J931" s="2"/>
      <c r="K931" s="2"/>
      <c r="L931" s="2"/>
      <c r="M931" s="2"/>
      <c r="N931" s="4"/>
      <c r="O931" s="2"/>
      <c r="P931" s="6"/>
    </row>
    <row r="932" spans="1:16" s="48" customFormat="1" ht="15.75">
      <c r="A932" s="49"/>
      <c r="B932" s="50"/>
      <c r="C932" s="51"/>
      <c r="D932" s="51"/>
      <c r="E932" s="50"/>
      <c r="F932" s="50"/>
      <c r="G932" s="50"/>
      <c r="H932" s="50"/>
      <c r="I932" s="50"/>
      <c r="J932" s="50"/>
      <c r="K932" s="50"/>
      <c r="L932" s="50"/>
      <c r="M932" s="50"/>
      <c r="N932" s="53"/>
      <c r="O932" s="50"/>
      <c r="P932" s="47"/>
    </row>
    <row r="933" spans="1:16" s="46" customFormat="1" ht="15.75">
      <c r="A933" s="45" t="s">
        <v>161</v>
      </c>
      <c r="B933" s="2" t="s">
        <v>311</v>
      </c>
      <c r="C933" s="3"/>
      <c r="D933" s="3"/>
      <c r="E933" s="2">
        <v>4200</v>
      </c>
      <c r="F933" s="2">
        <f>SUM(E933:E936)</f>
        <v>4200</v>
      </c>
      <c r="G933" s="2">
        <v>8171</v>
      </c>
      <c r="H933" s="70"/>
      <c r="I933" s="2"/>
      <c r="J933" s="5">
        <v>1100</v>
      </c>
      <c r="K933" s="2">
        <f>G933-F933-SUM(H933:J933)</f>
        <v>2871</v>
      </c>
      <c r="L933" s="2">
        <f>K933*P913</f>
        <v>861.3000000000002</v>
      </c>
      <c r="M933" s="2">
        <f>K933-L933</f>
        <v>2009.6999999999998</v>
      </c>
      <c r="N933" s="4">
        <f>M933+SUM(H933:J933)</f>
        <v>3109.7</v>
      </c>
      <c r="O933" s="2"/>
      <c r="P933" s="6"/>
    </row>
    <row r="934" spans="1:16" s="46" customFormat="1" ht="15.75">
      <c r="A934" s="45" t="s">
        <v>303</v>
      </c>
      <c r="B934" s="2"/>
      <c r="C934" s="3"/>
      <c r="D934" s="3"/>
      <c r="E934" s="2"/>
      <c r="F934" s="2"/>
      <c r="G934" s="2"/>
      <c r="H934" s="2"/>
      <c r="I934" s="2"/>
      <c r="J934" s="5"/>
      <c r="K934" s="2"/>
      <c r="L934" s="2"/>
      <c r="M934" s="2"/>
      <c r="N934" s="2"/>
      <c r="O934" s="2"/>
      <c r="P934" s="6"/>
    </row>
    <row r="935" spans="1:16" s="46" customFormat="1" ht="15.75">
      <c r="A935" s="1" t="s">
        <v>312</v>
      </c>
      <c r="B935" s="2"/>
      <c r="C935" s="3"/>
      <c r="D935" s="3"/>
      <c r="E935" s="2"/>
      <c r="F935" s="2"/>
      <c r="G935" s="2"/>
      <c r="H935" s="2"/>
      <c r="I935" s="2"/>
      <c r="J935" s="5"/>
      <c r="K935" s="2"/>
      <c r="L935" s="2"/>
      <c r="M935" s="2"/>
      <c r="N935" s="4"/>
      <c r="O935" s="2"/>
      <c r="P935" s="6"/>
    </row>
    <row r="936" spans="1:16" s="48" customFormat="1" ht="15.75">
      <c r="A936" s="49"/>
      <c r="B936" s="50"/>
      <c r="C936" s="51"/>
      <c r="D936" s="51"/>
      <c r="E936" s="50"/>
      <c r="F936" s="50"/>
      <c r="G936" s="50"/>
      <c r="H936" s="50"/>
      <c r="I936" s="50"/>
      <c r="J936" s="52"/>
      <c r="K936" s="50"/>
      <c r="L936" s="50"/>
      <c r="M936" s="50"/>
      <c r="N936" s="53"/>
      <c r="O936" s="50"/>
      <c r="P936" s="47"/>
    </row>
    <row r="937" spans="1:16" s="46" customFormat="1" ht="15.75">
      <c r="A937" s="45" t="s">
        <v>14</v>
      </c>
      <c r="B937" s="2" t="s">
        <v>193</v>
      </c>
      <c r="C937" s="3" t="s">
        <v>224</v>
      </c>
      <c r="D937" s="3" t="s">
        <v>224</v>
      </c>
      <c r="E937" s="2">
        <v>123202.2</v>
      </c>
      <c r="F937" s="2">
        <f>SUM(E937:E940)</f>
        <v>123202.2</v>
      </c>
      <c r="G937" s="2">
        <v>117111</v>
      </c>
      <c r="H937" s="5">
        <v>17820</v>
      </c>
      <c r="I937" s="2"/>
      <c r="J937" s="5"/>
      <c r="K937" s="2">
        <f>G937-F937-SUM(H937:J937)</f>
        <v>-23911.199999999997</v>
      </c>
      <c r="L937" s="2">
        <f>K937*P913</f>
        <v>-7173.360000000001</v>
      </c>
      <c r="M937" s="2">
        <f>K937-L937</f>
        <v>-16737.839999999997</v>
      </c>
      <c r="N937" s="4">
        <f>M937+SUM(H937:J937)</f>
        <v>1082.1600000000035</v>
      </c>
      <c r="O937" s="2"/>
      <c r="P937" s="6"/>
    </row>
    <row r="938" spans="1:16" s="46" customFormat="1" ht="15.75">
      <c r="A938" s="45" t="s">
        <v>166</v>
      </c>
      <c r="B938" s="2"/>
      <c r="C938" s="3"/>
      <c r="D938" s="3"/>
      <c r="E938" s="2"/>
      <c r="F938" s="2"/>
      <c r="G938" s="2"/>
      <c r="H938" s="5"/>
      <c r="I938" s="2"/>
      <c r="J938" s="5"/>
      <c r="K938" s="2"/>
      <c r="L938" s="2"/>
      <c r="M938" s="2"/>
      <c r="N938" s="2"/>
      <c r="O938" s="2"/>
      <c r="P938" s="6"/>
    </row>
    <row r="939" spans="1:16" s="46" customFormat="1" ht="15.75">
      <c r="A939" s="1" t="s">
        <v>313</v>
      </c>
      <c r="B939" s="2"/>
      <c r="C939" s="3"/>
      <c r="D939" s="3"/>
      <c r="E939" s="2"/>
      <c r="F939" s="2"/>
      <c r="G939" s="2"/>
      <c r="H939" s="2"/>
      <c r="I939" s="2"/>
      <c r="J939" s="5"/>
      <c r="K939" s="2"/>
      <c r="L939" s="2"/>
      <c r="M939" s="2"/>
      <c r="N939" s="4"/>
      <c r="O939" s="2"/>
      <c r="P939" s="6"/>
    </row>
    <row r="940" spans="1:16" s="48" customFormat="1" ht="15.75">
      <c r="A940" s="49"/>
      <c r="B940" s="50"/>
      <c r="C940" s="51"/>
      <c r="D940" s="51"/>
      <c r="E940" s="50"/>
      <c r="F940" s="50"/>
      <c r="G940" s="50"/>
      <c r="H940" s="50"/>
      <c r="I940" s="50"/>
      <c r="J940" s="52"/>
      <c r="K940" s="50"/>
      <c r="L940" s="50"/>
      <c r="M940" s="50"/>
      <c r="N940" s="53"/>
      <c r="O940" s="50"/>
      <c r="P940" s="47"/>
    </row>
    <row r="941" spans="1:16" s="46" customFormat="1" ht="15.75">
      <c r="A941" s="45" t="s">
        <v>14</v>
      </c>
      <c r="B941" s="2" t="s">
        <v>77</v>
      </c>
      <c r="C941" s="3" t="s">
        <v>224</v>
      </c>
      <c r="D941" s="3" t="s">
        <v>288</v>
      </c>
      <c r="E941" s="2">
        <v>122222.02</v>
      </c>
      <c r="F941" s="2">
        <f>SUM(E941:E944)</f>
        <v>122222.02</v>
      </c>
      <c r="G941" s="2">
        <v>171111</v>
      </c>
      <c r="H941" s="5">
        <v>7900</v>
      </c>
      <c r="I941" s="2"/>
      <c r="J941" s="5"/>
      <c r="K941" s="2">
        <f>G941-F941-SUM(H941:J941)</f>
        <v>40988.979999999996</v>
      </c>
      <c r="L941" s="2">
        <f>K941*P913</f>
        <v>12296.694000000001</v>
      </c>
      <c r="M941" s="2">
        <f>K941-L941</f>
        <v>28692.285999999993</v>
      </c>
      <c r="N941" s="4">
        <f>M941+SUM(H941:J941)</f>
        <v>36592.28599999999</v>
      </c>
      <c r="O941" s="2" t="s">
        <v>314</v>
      </c>
      <c r="P941" s="6"/>
    </row>
    <row r="942" spans="1:16" s="46" customFormat="1" ht="15.75">
      <c r="A942" s="45" t="s">
        <v>315</v>
      </c>
      <c r="B942" s="2"/>
      <c r="C942" s="3"/>
      <c r="D942" s="3"/>
      <c r="E942" s="2"/>
      <c r="F942" s="2"/>
      <c r="G942" s="2"/>
      <c r="H942" s="2"/>
      <c r="I942" s="2"/>
      <c r="J942" s="5"/>
      <c r="K942" s="2"/>
      <c r="L942" s="2"/>
      <c r="M942" s="2"/>
      <c r="N942" s="2"/>
      <c r="O942" s="2"/>
      <c r="P942" s="6"/>
    </row>
    <row r="943" spans="1:16" s="46" customFormat="1" ht="15.75">
      <c r="A943" s="1" t="s">
        <v>316</v>
      </c>
      <c r="B943" s="2"/>
      <c r="C943" s="3"/>
      <c r="D943" s="3"/>
      <c r="E943" s="2"/>
      <c r="F943" s="2"/>
      <c r="G943" s="2"/>
      <c r="H943" s="2"/>
      <c r="I943" s="2"/>
      <c r="J943" s="5"/>
      <c r="K943" s="2"/>
      <c r="L943" s="2"/>
      <c r="M943" s="2"/>
      <c r="N943" s="4"/>
      <c r="O943" s="2"/>
      <c r="P943" s="6"/>
    </row>
    <row r="944" spans="1:16" s="96" customFormat="1" ht="15.75">
      <c r="A944" s="91"/>
      <c r="B944" s="92"/>
      <c r="C944" s="93"/>
      <c r="D944" s="93"/>
      <c r="E944" s="92"/>
      <c r="F944" s="92"/>
      <c r="G944" s="92"/>
      <c r="H944" s="92"/>
      <c r="I944" s="92"/>
      <c r="J944" s="115"/>
      <c r="K944" s="92"/>
      <c r="L944" s="92"/>
      <c r="M944" s="92"/>
      <c r="N944" s="94"/>
      <c r="O944" s="92"/>
      <c r="P944" s="95"/>
    </row>
    <row r="945" spans="1:16" s="138" customFormat="1" ht="15.75">
      <c r="A945" s="131" t="s">
        <v>161</v>
      </c>
      <c r="B945" s="132" t="s">
        <v>77</v>
      </c>
      <c r="C945" s="133" t="s">
        <v>224</v>
      </c>
      <c r="D945" s="133" t="s">
        <v>224</v>
      </c>
      <c r="E945" s="132">
        <v>22122.2</v>
      </c>
      <c r="F945" s="132">
        <f>SUM(E945:E948)</f>
        <v>22422.2</v>
      </c>
      <c r="G945" s="132">
        <v>91181</v>
      </c>
      <c r="H945" s="134"/>
      <c r="I945" s="132"/>
      <c r="J945" s="135">
        <v>16853</v>
      </c>
      <c r="K945" s="132">
        <f>G945-F945-SUM(H945:J945)</f>
        <v>51905.8</v>
      </c>
      <c r="L945" s="132">
        <f>K945*0.3</f>
        <v>15571.74</v>
      </c>
      <c r="M945" s="132">
        <f>K945-L945</f>
        <v>36334.060000000005</v>
      </c>
      <c r="N945" s="136">
        <f>M945+SUM(H945:J945)</f>
        <v>53187.060000000005</v>
      </c>
      <c r="O945" s="132"/>
      <c r="P945" s="137">
        <f>SUM(L945:L956)</f>
        <v>11597.211000000003</v>
      </c>
    </row>
    <row r="946" spans="1:16" s="46" customFormat="1" ht="15.75">
      <c r="A946" s="45" t="s">
        <v>317</v>
      </c>
      <c r="B946" s="2" t="s">
        <v>17</v>
      </c>
      <c r="C946" s="3"/>
      <c r="D946" s="3"/>
      <c r="E946" s="2">
        <v>300</v>
      </c>
      <c r="F946" s="2"/>
      <c r="G946" s="2"/>
      <c r="H946" s="2"/>
      <c r="I946" s="2"/>
      <c r="J946" s="5"/>
      <c r="K946" s="2"/>
      <c r="L946" s="2"/>
      <c r="M946" s="2"/>
      <c r="N946" s="2"/>
      <c r="O946" s="2"/>
      <c r="P946" s="6">
        <f>SUM(M945:M956)</f>
        <v>27060.15900000001</v>
      </c>
    </row>
    <row r="947" spans="1:16" s="46" customFormat="1" ht="15.75">
      <c r="A947" s="1" t="s">
        <v>318</v>
      </c>
      <c r="B947" s="2"/>
      <c r="C947" s="3"/>
      <c r="D947" s="3"/>
      <c r="E947" s="2"/>
      <c r="F947" s="2"/>
      <c r="G947" s="2"/>
      <c r="H947" s="2"/>
      <c r="I947" s="2"/>
      <c r="J947" s="5"/>
      <c r="K947" s="2"/>
      <c r="L947" s="2"/>
      <c r="M947" s="2"/>
      <c r="N947" s="4"/>
      <c r="O947" s="2"/>
      <c r="P947" s="6"/>
    </row>
    <row r="948" spans="1:16" s="48" customFormat="1" ht="15.75">
      <c r="A948" s="49"/>
      <c r="B948" s="50"/>
      <c r="C948" s="51"/>
      <c r="D948" s="51"/>
      <c r="E948" s="50"/>
      <c r="F948" s="50"/>
      <c r="G948" s="50"/>
      <c r="H948" s="50"/>
      <c r="I948" s="50"/>
      <c r="J948" s="52"/>
      <c r="K948" s="50"/>
      <c r="L948" s="50"/>
      <c r="M948" s="50"/>
      <c r="N948" s="53"/>
      <c r="O948" s="50"/>
      <c r="P948" s="47"/>
    </row>
    <row r="949" spans="1:16" s="46" customFormat="1" ht="15.75">
      <c r="A949" s="45" t="s">
        <v>14</v>
      </c>
      <c r="B949" s="2" t="s">
        <v>77</v>
      </c>
      <c r="C949" s="3" t="s">
        <v>224</v>
      </c>
      <c r="D949" s="3" t="s">
        <v>224</v>
      </c>
      <c r="E949" s="2">
        <v>132222.21</v>
      </c>
      <c r="F949" s="2">
        <f>SUM(E949:E952)</f>
        <v>132522.21</v>
      </c>
      <c r="G949" s="2">
        <v>111191</v>
      </c>
      <c r="H949" s="70"/>
      <c r="I949" s="2"/>
      <c r="J949" s="5">
        <v>7865</v>
      </c>
      <c r="K949" s="2">
        <f>G949-F949-SUM(H949:J949)</f>
        <v>-29196.209999999992</v>
      </c>
      <c r="L949" s="2">
        <f>K949*0.3</f>
        <v>-8758.862999999998</v>
      </c>
      <c r="M949" s="2">
        <f>K949-L949</f>
        <v>-20437.346999999994</v>
      </c>
      <c r="N949" s="4">
        <f>M949+SUM(H949:J949)</f>
        <v>-12572.346999999994</v>
      </c>
      <c r="O949" s="2" t="s">
        <v>11</v>
      </c>
      <c r="P949" s="6"/>
    </row>
    <row r="950" spans="1:16" s="46" customFormat="1" ht="15.75">
      <c r="A950" s="45" t="s">
        <v>319</v>
      </c>
      <c r="B950" s="2" t="s">
        <v>17</v>
      </c>
      <c r="C950" s="3" t="s">
        <v>224</v>
      </c>
      <c r="D950" s="3" t="s">
        <v>224</v>
      </c>
      <c r="E950" s="2">
        <v>300</v>
      </c>
      <c r="F950" s="2"/>
      <c r="G950" s="2"/>
      <c r="H950" s="2"/>
      <c r="I950" s="2"/>
      <c r="J950" s="5"/>
      <c r="K950" s="2"/>
      <c r="L950" s="2"/>
      <c r="M950" s="2"/>
      <c r="N950" s="2"/>
      <c r="O950" s="2"/>
      <c r="P950" s="6"/>
    </row>
    <row r="951" spans="1:16" s="46" customFormat="1" ht="15.75">
      <c r="A951" s="1" t="s">
        <v>318</v>
      </c>
      <c r="B951" s="2"/>
      <c r="C951" s="3"/>
      <c r="D951" s="3"/>
      <c r="E951" s="2"/>
      <c r="F951" s="2"/>
      <c r="G951" s="2"/>
      <c r="H951" s="2"/>
      <c r="I951" s="2"/>
      <c r="J951" s="2"/>
      <c r="K951" s="2"/>
      <c r="L951" s="2"/>
      <c r="M951" s="2"/>
      <c r="N951" s="4"/>
      <c r="O951" s="2"/>
      <c r="P951" s="6"/>
    </row>
    <row r="952" spans="1:16" s="48" customFormat="1" ht="15.75">
      <c r="A952" s="49"/>
      <c r="B952" s="50"/>
      <c r="C952" s="51"/>
      <c r="D952" s="51"/>
      <c r="E952" s="50"/>
      <c r="F952" s="50"/>
      <c r="G952" s="50"/>
      <c r="H952" s="50"/>
      <c r="I952" s="50"/>
      <c r="J952" s="50"/>
      <c r="K952" s="50"/>
      <c r="L952" s="50"/>
      <c r="M952" s="50"/>
      <c r="N952" s="53"/>
      <c r="O952" s="50"/>
      <c r="P952" s="47"/>
    </row>
    <row r="953" spans="1:16" s="46" customFormat="1" ht="15.75">
      <c r="A953" s="45" t="s">
        <v>14</v>
      </c>
      <c r="B953" s="2" t="s">
        <v>77</v>
      </c>
      <c r="C953" s="3" t="s">
        <v>224</v>
      </c>
      <c r="D953" s="3" t="s">
        <v>224</v>
      </c>
      <c r="E953" s="2">
        <v>142323.22</v>
      </c>
      <c r="F953" s="2">
        <f>SUM(E953:E956)</f>
        <v>144523.22</v>
      </c>
      <c r="G953" s="2">
        <v>168171</v>
      </c>
      <c r="H953" s="5">
        <v>7700</v>
      </c>
      <c r="I953" s="2"/>
      <c r="J953" s="2"/>
      <c r="K953" s="2">
        <f>G953-F953-SUM(H953:J953)</f>
        <v>15947.779999999999</v>
      </c>
      <c r="L953" s="2">
        <f>K953*0.3</f>
        <v>4784.334</v>
      </c>
      <c r="M953" s="2">
        <f>K953-L953</f>
        <v>11163.446</v>
      </c>
      <c r="N953" s="4">
        <f>M953+SUM(H953:J953)</f>
        <v>18863.446</v>
      </c>
      <c r="O953" s="2" t="s">
        <v>11</v>
      </c>
      <c r="P953" s="6"/>
    </row>
    <row r="954" spans="1:16" s="46" customFormat="1" ht="15.75">
      <c r="A954" s="45" t="s">
        <v>319</v>
      </c>
      <c r="B954" s="2" t="s">
        <v>17</v>
      </c>
      <c r="C954" s="3" t="s">
        <v>224</v>
      </c>
      <c r="D954" s="3" t="s">
        <v>224</v>
      </c>
      <c r="E954" s="2">
        <v>2200</v>
      </c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6"/>
    </row>
    <row r="955" spans="1:16" s="46" customFormat="1" ht="15.75">
      <c r="A955" s="1" t="s">
        <v>320</v>
      </c>
      <c r="B955" s="2"/>
      <c r="C955" s="3"/>
      <c r="D955" s="3"/>
      <c r="E955" s="2"/>
      <c r="F955" s="2"/>
      <c r="G955" s="2"/>
      <c r="H955" s="2"/>
      <c r="I955" s="2"/>
      <c r="J955" s="2"/>
      <c r="K955" s="2"/>
      <c r="L955" s="2"/>
      <c r="M955" s="2"/>
      <c r="N955" s="4"/>
      <c r="O955" s="2"/>
      <c r="P955" s="6"/>
    </row>
    <row r="956" spans="1:16" s="122" customFormat="1" ht="15.75">
      <c r="A956" s="139"/>
      <c r="B956" s="139"/>
      <c r="C956" s="139"/>
      <c r="D956" s="139"/>
      <c r="E956" s="140"/>
      <c r="F956" s="139"/>
      <c r="G956" s="139"/>
      <c r="H956" s="139"/>
      <c r="I956" s="139"/>
      <c r="J956" s="139"/>
      <c r="K956" s="139"/>
      <c r="L956" s="139"/>
      <c r="M956" s="139"/>
      <c r="N956" s="139"/>
      <c r="O956" s="139"/>
      <c r="P956" s="141"/>
    </row>
    <row r="957" spans="1:16" s="130" customFormat="1" ht="15.75">
      <c r="A957" s="123" t="s">
        <v>161</v>
      </c>
      <c r="B957" s="124" t="s">
        <v>77</v>
      </c>
      <c r="C957" s="125" t="s">
        <v>224</v>
      </c>
      <c r="D957" s="125" t="s">
        <v>224</v>
      </c>
      <c r="E957" s="124">
        <v>4242</v>
      </c>
      <c r="F957" s="124">
        <f>SUM(E957:E960)</f>
        <v>4242</v>
      </c>
      <c r="G957" s="124">
        <v>8111</v>
      </c>
      <c r="H957" s="126"/>
      <c r="I957" s="124"/>
      <c r="J957" s="127">
        <v>2000</v>
      </c>
      <c r="K957" s="124">
        <f>G957-F957-SUM(H957:J957)</f>
        <v>1869</v>
      </c>
      <c r="L957" s="124">
        <f>K957*0.3</f>
        <v>560.6999999999999</v>
      </c>
      <c r="M957" s="124">
        <f>K957-L957</f>
        <v>1308.3000000000002</v>
      </c>
      <c r="N957" s="128">
        <f>M957+SUM(H957:J957)</f>
        <v>3308.3</v>
      </c>
      <c r="O957" s="124"/>
      <c r="P957" s="129">
        <f>SUM(L957:L984)*P958/30</f>
        <v>-14327.89500000001</v>
      </c>
    </row>
    <row r="958" spans="1:16" s="46" customFormat="1" ht="15.75">
      <c r="A958" s="45" t="s">
        <v>321</v>
      </c>
      <c r="B958" s="2"/>
      <c r="C958" s="3"/>
      <c r="D958" s="3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140">
        <v>30</v>
      </c>
    </row>
    <row r="959" spans="1:16" s="46" customFormat="1" ht="15.75">
      <c r="A959" s="1" t="s">
        <v>322</v>
      </c>
      <c r="B959" s="2"/>
      <c r="C959" s="3"/>
      <c r="D959" s="3"/>
      <c r="E959" s="2"/>
      <c r="F959" s="2"/>
      <c r="G959" s="2"/>
      <c r="H959" s="2"/>
      <c r="I959" s="2"/>
      <c r="J959" s="2"/>
      <c r="K959" s="2"/>
      <c r="L959" s="2"/>
      <c r="M959" s="2"/>
      <c r="N959" s="4"/>
      <c r="O959" s="2"/>
      <c r="P959" s="6">
        <f>SUM(M957:M984)</f>
        <v>-33431.755000000005</v>
      </c>
    </row>
    <row r="960" spans="1:16" s="48" customFormat="1" ht="15.75">
      <c r="A960" s="49"/>
      <c r="B960" s="50"/>
      <c r="C960" s="51"/>
      <c r="D960" s="51"/>
      <c r="E960" s="50"/>
      <c r="F960" s="50"/>
      <c r="G960" s="50"/>
      <c r="H960" s="50"/>
      <c r="I960" s="50"/>
      <c r="J960" s="50"/>
      <c r="K960" s="50"/>
      <c r="L960" s="50"/>
      <c r="M960" s="50"/>
      <c r="N960" s="53"/>
      <c r="O960" s="50"/>
      <c r="P960" s="47"/>
    </row>
    <row r="961" spans="1:16" s="46" customFormat="1" ht="15.75">
      <c r="A961" s="45" t="s">
        <v>14</v>
      </c>
      <c r="B961" s="2" t="s">
        <v>193</v>
      </c>
      <c r="C961" s="3" t="s">
        <v>224</v>
      </c>
      <c r="D961" s="3" t="s">
        <v>224</v>
      </c>
      <c r="E961" s="2">
        <v>321224</v>
      </c>
      <c r="F961" s="2">
        <f>SUM(E961:E964)</f>
        <v>342424</v>
      </c>
      <c r="G961" s="2">
        <v>191171</v>
      </c>
      <c r="H961" s="70"/>
      <c r="I961" s="2"/>
      <c r="J961" s="2"/>
      <c r="K961" s="2">
        <f>G961-F961-SUM(H961:J961)</f>
        <v>-151253</v>
      </c>
      <c r="L961" s="2">
        <f>K961*0.3</f>
        <v>-45375.9</v>
      </c>
      <c r="M961" s="2">
        <f>K961-L961</f>
        <v>-105877.1</v>
      </c>
      <c r="N961" s="4">
        <f>M961+SUM(H961:J961)</f>
        <v>-105877.1</v>
      </c>
      <c r="O961" s="2"/>
      <c r="P961" s="6"/>
    </row>
    <row r="962" spans="1:16" s="46" customFormat="1" ht="15.75">
      <c r="A962" s="45" t="s">
        <v>118</v>
      </c>
      <c r="B962" s="2" t="s">
        <v>0</v>
      </c>
      <c r="C962" s="3" t="s">
        <v>224</v>
      </c>
      <c r="D962" s="3" t="s">
        <v>224</v>
      </c>
      <c r="E962" s="2">
        <v>21200</v>
      </c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6"/>
    </row>
    <row r="963" spans="1:16" s="46" customFormat="1" ht="15.75">
      <c r="A963" s="1" t="s">
        <v>323</v>
      </c>
      <c r="B963" s="2"/>
      <c r="C963" s="3"/>
      <c r="D963" s="3"/>
      <c r="E963" s="2"/>
      <c r="F963" s="2"/>
      <c r="G963" s="2"/>
      <c r="H963" s="2"/>
      <c r="I963" s="2"/>
      <c r="J963" s="2"/>
      <c r="K963" s="2"/>
      <c r="L963" s="2"/>
      <c r="M963" s="2"/>
      <c r="N963" s="4"/>
      <c r="O963" s="2"/>
      <c r="P963" s="6"/>
    </row>
    <row r="964" spans="1:16" s="48" customFormat="1" ht="15.75">
      <c r="A964" s="49"/>
      <c r="B964" s="50"/>
      <c r="C964" s="51"/>
      <c r="D964" s="51"/>
      <c r="E964" s="50"/>
      <c r="F964" s="50"/>
      <c r="G964" s="50"/>
      <c r="H964" s="50"/>
      <c r="I964" s="50"/>
      <c r="J964" s="52"/>
      <c r="K964" s="50"/>
      <c r="L964" s="50"/>
      <c r="M964" s="50"/>
      <c r="N964" s="53"/>
      <c r="O964" s="50"/>
      <c r="P964" s="47"/>
    </row>
    <row r="965" spans="1:16" s="46" customFormat="1" ht="15.75">
      <c r="A965" s="45" t="s">
        <v>161</v>
      </c>
      <c r="B965" s="2" t="s">
        <v>77</v>
      </c>
      <c r="C965" s="3" t="s">
        <v>224</v>
      </c>
      <c r="D965" s="3" t="s">
        <v>224</v>
      </c>
      <c r="E965" s="2">
        <v>32132.24</v>
      </c>
      <c r="F965" s="2">
        <f>SUM(E965:E968)</f>
        <v>32132.24</v>
      </c>
      <c r="G965" s="2">
        <v>61611</v>
      </c>
      <c r="H965" s="70"/>
      <c r="I965" s="2"/>
      <c r="J965" s="5">
        <v>11000</v>
      </c>
      <c r="K965" s="2">
        <f>G965-F965-SUM(H965:J965)</f>
        <v>18478.76</v>
      </c>
      <c r="L965" s="2">
        <f>K965*0.3</f>
        <v>5543.628</v>
      </c>
      <c r="M965" s="2">
        <f>K965-L965</f>
        <v>12935.131999999998</v>
      </c>
      <c r="N965" s="4">
        <f>M965+SUM(H965:J965)</f>
        <v>23935.131999999998</v>
      </c>
      <c r="O965" s="2"/>
      <c r="P965" s="6"/>
    </row>
    <row r="966" spans="1:16" s="46" customFormat="1" ht="15.75">
      <c r="A966" s="45" t="s">
        <v>324</v>
      </c>
      <c r="B966" s="2"/>
      <c r="C966" s="3"/>
      <c r="D966" s="3"/>
      <c r="E966" s="2"/>
      <c r="F966" s="2"/>
      <c r="G966" s="2"/>
      <c r="H966" s="2"/>
      <c r="I966" s="2"/>
      <c r="J966" s="5"/>
      <c r="K966" s="2"/>
      <c r="L966" s="2"/>
      <c r="M966" s="2"/>
      <c r="N966" s="2"/>
      <c r="O966" s="2"/>
      <c r="P966" s="6"/>
    </row>
    <row r="967" spans="1:16" s="46" customFormat="1" ht="15.75">
      <c r="A967" s="1" t="s">
        <v>325</v>
      </c>
      <c r="B967" s="2"/>
      <c r="C967" s="3"/>
      <c r="D967" s="3"/>
      <c r="E967" s="2"/>
      <c r="F967" s="2"/>
      <c r="G967" s="2"/>
      <c r="H967" s="2"/>
      <c r="I967" s="2"/>
      <c r="J967" s="5"/>
      <c r="K967" s="2"/>
      <c r="L967" s="2"/>
      <c r="M967" s="2"/>
      <c r="N967" s="4"/>
      <c r="O967" s="2"/>
      <c r="P967" s="6"/>
    </row>
    <row r="968" spans="1:16" s="48" customFormat="1" ht="15.75">
      <c r="A968" s="49"/>
      <c r="B968" s="50"/>
      <c r="C968" s="51"/>
      <c r="D968" s="51"/>
      <c r="E968" s="50"/>
      <c r="F968" s="50"/>
      <c r="G968" s="50"/>
      <c r="H968" s="50"/>
      <c r="I968" s="50"/>
      <c r="J968" s="52"/>
      <c r="K968" s="50"/>
      <c r="L968" s="50"/>
      <c r="M968" s="50"/>
      <c r="N968" s="53"/>
      <c r="O968" s="50"/>
      <c r="P968" s="47"/>
    </row>
    <row r="969" spans="1:16" s="46" customFormat="1" ht="15.75">
      <c r="A969" s="45" t="s">
        <v>14</v>
      </c>
      <c r="B969" s="2" t="s">
        <v>114</v>
      </c>
      <c r="C969" s="3" t="s">
        <v>224</v>
      </c>
      <c r="D969" s="3" t="s">
        <v>224</v>
      </c>
      <c r="E969" s="2">
        <v>13222.2</v>
      </c>
      <c r="F969" s="2">
        <f>SUM(E969:E972)</f>
        <v>13222.2</v>
      </c>
      <c r="G969" s="2">
        <v>18898</v>
      </c>
      <c r="H969" s="70"/>
      <c r="I969" s="2"/>
      <c r="J969" s="5"/>
      <c r="K969" s="2">
        <f>G969-F969-SUM(H969:J969)</f>
        <v>5675.799999999999</v>
      </c>
      <c r="L969" s="2">
        <f>K969*0.3</f>
        <v>1702.7399999999998</v>
      </c>
      <c r="M969" s="2">
        <f>K969-L969</f>
        <v>3973.0599999999995</v>
      </c>
      <c r="N969" s="4">
        <f>M969+SUM(H969:J969)</f>
        <v>3973.0599999999995</v>
      </c>
      <c r="O969" s="2"/>
      <c r="P969" s="6"/>
    </row>
    <row r="970" spans="1:16" s="46" customFormat="1" ht="15.75">
      <c r="A970" s="45" t="s">
        <v>120</v>
      </c>
      <c r="B970" s="2"/>
      <c r="C970" s="3"/>
      <c r="D970" s="3"/>
      <c r="E970" s="2"/>
      <c r="F970" s="2"/>
      <c r="G970" s="2"/>
      <c r="H970" s="2"/>
      <c r="I970" s="2"/>
      <c r="J970" s="5"/>
      <c r="K970" s="2"/>
      <c r="L970" s="2"/>
      <c r="M970" s="2"/>
      <c r="N970" s="2"/>
      <c r="O970" s="2"/>
      <c r="P970" s="6"/>
    </row>
    <row r="971" spans="1:16" s="46" customFormat="1" ht="15.75">
      <c r="A971" s="1" t="s">
        <v>326</v>
      </c>
      <c r="B971" s="2"/>
      <c r="C971" s="3"/>
      <c r="D971" s="3"/>
      <c r="E971" s="2"/>
      <c r="F971" s="2"/>
      <c r="G971" s="2"/>
      <c r="H971" s="2"/>
      <c r="I971" s="2"/>
      <c r="J971" s="5"/>
      <c r="K971" s="2"/>
      <c r="L971" s="2"/>
      <c r="M971" s="2"/>
      <c r="N971" s="4"/>
      <c r="O971" s="2"/>
      <c r="P971" s="6"/>
    </row>
    <row r="972" spans="1:16" s="48" customFormat="1" ht="15.75">
      <c r="A972" s="49"/>
      <c r="B972" s="50"/>
      <c r="C972" s="51"/>
      <c r="D972" s="51"/>
      <c r="E972" s="50"/>
      <c r="F972" s="50"/>
      <c r="G972" s="50"/>
      <c r="H972" s="50"/>
      <c r="I972" s="50"/>
      <c r="J972" s="52"/>
      <c r="K972" s="50"/>
      <c r="L972" s="50"/>
      <c r="M972" s="50"/>
      <c r="N972" s="53"/>
      <c r="O972" s="50"/>
      <c r="P972" s="47"/>
    </row>
    <row r="973" spans="1:15" ht="15.75">
      <c r="A973" s="45" t="s">
        <v>14</v>
      </c>
      <c r="B973" s="2" t="s">
        <v>77</v>
      </c>
      <c r="C973" s="3" t="s">
        <v>224</v>
      </c>
      <c r="D973" s="3" t="s">
        <v>224</v>
      </c>
      <c r="E973" s="2">
        <v>124000</v>
      </c>
      <c r="F973" s="2">
        <f>SUM(E973:E976)</f>
        <v>124000</v>
      </c>
      <c r="G973" s="2">
        <v>186111</v>
      </c>
      <c r="H973" s="70"/>
      <c r="J973" s="5">
        <v>7700</v>
      </c>
      <c r="K973" s="2">
        <f>G973-F973-SUM(H973:J973)</f>
        <v>54411</v>
      </c>
      <c r="L973" s="2">
        <f>K973*0.3</f>
        <v>16323.3</v>
      </c>
      <c r="M973" s="2">
        <f>K973-L973</f>
        <v>38087.7</v>
      </c>
      <c r="N973" s="4">
        <f>M973+SUM(H973:J973)</f>
        <v>45787.7</v>
      </c>
      <c r="O973" s="2" t="s">
        <v>11</v>
      </c>
    </row>
    <row r="974" spans="1:15" ht="15.75">
      <c r="A974" s="45" t="s">
        <v>120</v>
      </c>
      <c r="J974" s="5"/>
      <c r="N974" s="2"/>
      <c r="O974" s="2"/>
    </row>
    <row r="975" spans="1:15" ht="15.75">
      <c r="A975" s="1" t="s">
        <v>327</v>
      </c>
      <c r="J975" s="5"/>
      <c r="O975" s="2"/>
    </row>
    <row r="976" spans="1:15" ht="15.75">
      <c r="A976" s="49"/>
      <c r="B976" s="50"/>
      <c r="C976" s="51"/>
      <c r="D976" s="51"/>
      <c r="E976" s="50"/>
      <c r="F976" s="50"/>
      <c r="G976" s="50"/>
      <c r="H976" s="50"/>
      <c r="I976" s="50"/>
      <c r="J976" s="52"/>
      <c r="K976" s="50"/>
      <c r="L976" s="50"/>
      <c r="M976" s="50"/>
      <c r="N976" s="53"/>
      <c r="O976" s="50"/>
    </row>
    <row r="977" spans="1:15" ht="15.75">
      <c r="A977" s="45" t="s">
        <v>161</v>
      </c>
      <c r="B977" s="2" t="s">
        <v>77</v>
      </c>
      <c r="C977" s="3" t="s">
        <v>224</v>
      </c>
      <c r="D977" s="3" t="s">
        <v>224</v>
      </c>
      <c r="E977" s="2">
        <v>141222</v>
      </c>
      <c r="F977" s="2">
        <f>SUM(E977:E980)</f>
        <v>141222</v>
      </c>
      <c r="G977" s="2">
        <v>186111</v>
      </c>
      <c r="H977" s="70"/>
      <c r="J977" s="5">
        <v>22000</v>
      </c>
      <c r="K977" s="2">
        <f>G977-F977-SUM(H977:J977)</f>
        <v>22889</v>
      </c>
      <c r="L977" s="2">
        <f>K977*0.3</f>
        <v>6866.7</v>
      </c>
      <c r="M977" s="2">
        <f>K977-L977</f>
        <v>16022.3</v>
      </c>
      <c r="N977" s="4">
        <f>M977+SUM(H977:J977)</f>
        <v>38022.3</v>
      </c>
      <c r="O977" s="2"/>
    </row>
    <row r="978" spans="1:15" ht="15.75">
      <c r="A978" s="45" t="s">
        <v>118</v>
      </c>
      <c r="J978" s="5"/>
      <c r="N978" s="2"/>
      <c r="O978" s="2"/>
    </row>
    <row r="979" spans="1:15" ht="15.75">
      <c r="A979" s="1" t="s">
        <v>327</v>
      </c>
      <c r="O979" s="2"/>
    </row>
    <row r="980" spans="1:15" ht="15.75">
      <c r="A980" s="49"/>
      <c r="B980" s="50"/>
      <c r="C980" s="51"/>
      <c r="D980" s="51"/>
      <c r="E980" s="50"/>
      <c r="F980" s="50"/>
      <c r="G980" s="50"/>
      <c r="H980" s="50"/>
      <c r="I980" s="50"/>
      <c r="J980" s="50"/>
      <c r="K980" s="50"/>
      <c r="L980" s="50"/>
      <c r="M980" s="50"/>
      <c r="N980" s="53"/>
      <c r="O980" s="50"/>
    </row>
    <row r="981" spans="1:15" ht="15.75">
      <c r="A981" s="45" t="s">
        <v>14</v>
      </c>
      <c r="B981" s="2" t="s">
        <v>77</v>
      </c>
      <c r="C981" s="3" t="s">
        <v>224</v>
      </c>
      <c r="D981" s="3" t="s">
        <v>224</v>
      </c>
      <c r="E981" s="2">
        <v>221.21</v>
      </c>
      <c r="F981" s="2">
        <f>SUM(E981:E984)</f>
        <v>521.21</v>
      </c>
      <c r="G981" s="2">
        <v>691</v>
      </c>
      <c r="H981" s="70"/>
      <c r="K981" s="2">
        <f>G981-F981-SUM(H981:J981)</f>
        <v>169.78999999999996</v>
      </c>
      <c r="L981" s="2">
        <f>K981*0.3</f>
        <v>50.93699999999999</v>
      </c>
      <c r="M981" s="2">
        <f>K981-L981</f>
        <v>118.85299999999998</v>
      </c>
      <c r="N981" s="4">
        <f>M981+SUM(H981:J981)</f>
        <v>118.85299999999998</v>
      </c>
      <c r="O981" s="2"/>
    </row>
    <row r="982" spans="1:15" ht="15.75">
      <c r="A982" s="45" t="s">
        <v>118</v>
      </c>
      <c r="B982" s="2" t="s">
        <v>17</v>
      </c>
      <c r="C982" s="3" t="s">
        <v>224</v>
      </c>
      <c r="D982" s="3" t="s">
        <v>224</v>
      </c>
      <c r="E982" s="2">
        <v>300</v>
      </c>
      <c r="N982" s="2"/>
      <c r="O982" s="2"/>
    </row>
    <row r="983" spans="1:15" ht="15.75">
      <c r="A983" s="1" t="s">
        <v>325</v>
      </c>
      <c r="O983" s="2"/>
    </row>
    <row r="984" spans="1:15" ht="15.75">
      <c r="A984" s="49"/>
      <c r="B984" s="50"/>
      <c r="C984" s="51"/>
      <c r="D984" s="51"/>
      <c r="E984" s="50"/>
      <c r="F984" s="50"/>
      <c r="G984" s="50"/>
      <c r="H984" s="50"/>
      <c r="I984" s="50"/>
      <c r="J984" s="50"/>
      <c r="K984" s="50"/>
      <c r="L984" s="50"/>
      <c r="M984" s="50"/>
      <c r="N984" s="53"/>
      <c r="O984" s="50"/>
    </row>
    <row r="985" spans="1:16" s="130" customFormat="1" ht="15.75">
      <c r="A985" s="123" t="s">
        <v>14</v>
      </c>
      <c r="B985" s="124" t="s">
        <v>328</v>
      </c>
      <c r="C985" s="125" t="s">
        <v>224</v>
      </c>
      <c r="D985" s="125" t="s">
        <v>224</v>
      </c>
      <c r="E985" s="124">
        <v>202422.23</v>
      </c>
      <c r="F985" s="124">
        <f>SUM(E985:E988)</f>
        <v>226422.23</v>
      </c>
      <c r="G985" s="124">
        <v>771111.7</v>
      </c>
      <c r="H985" s="126"/>
      <c r="I985" s="124"/>
      <c r="J985" s="124"/>
      <c r="K985" s="124">
        <f>G985-F985-SUM(H985:J985)</f>
        <v>544689.47</v>
      </c>
      <c r="L985" s="124">
        <f>K985*P986</f>
        <v>136172.3675</v>
      </c>
      <c r="M985" s="124">
        <f>K985-L985</f>
        <v>408517.1025</v>
      </c>
      <c r="N985" s="128">
        <f>M985+SUM(H985:J985)</f>
        <v>408517.1025</v>
      </c>
      <c r="O985" s="124"/>
      <c r="P985" s="129">
        <f>SUM(L985:L1012)</f>
        <v>171819.0725</v>
      </c>
    </row>
    <row r="986" spans="1:16" ht="15.75">
      <c r="A986" s="45" t="s">
        <v>120</v>
      </c>
      <c r="B986" s="2" t="s">
        <v>329</v>
      </c>
      <c r="C986" s="3" t="s">
        <v>224</v>
      </c>
      <c r="D986" s="3" t="s">
        <v>224</v>
      </c>
      <c r="E986" s="2">
        <v>24000</v>
      </c>
      <c r="N986" s="2"/>
      <c r="O986" s="2"/>
      <c r="P986" s="6">
        <v>0.25</v>
      </c>
    </row>
    <row r="987" spans="1:16" ht="15.75">
      <c r="A987" s="1" t="s">
        <v>330</v>
      </c>
      <c r="O987" s="2"/>
      <c r="P987" s="6">
        <f>SUM(M985:M1012)</f>
        <v>515457.2175</v>
      </c>
    </row>
    <row r="988" spans="1:15" ht="15.75">
      <c r="A988" s="49"/>
      <c r="B988" s="50"/>
      <c r="C988" s="51"/>
      <c r="D988" s="51"/>
      <c r="E988" s="50"/>
      <c r="F988" s="50"/>
      <c r="G988" s="50"/>
      <c r="H988" s="50"/>
      <c r="I988" s="50"/>
      <c r="J988" s="52"/>
      <c r="K988" s="50"/>
      <c r="L988" s="50"/>
      <c r="M988" s="50"/>
      <c r="N988" s="53"/>
      <c r="O988" s="50"/>
    </row>
    <row r="989" spans="1:15" ht="15.75">
      <c r="A989" s="45" t="s">
        <v>161</v>
      </c>
      <c r="B989" s="2" t="s">
        <v>331</v>
      </c>
      <c r="C989" s="3" t="s">
        <v>224</v>
      </c>
      <c r="D989" s="3" t="s">
        <v>288</v>
      </c>
      <c r="E989" s="2">
        <v>10322.22</v>
      </c>
      <c r="F989" s="2">
        <f>SUM(E989:E992)</f>
        <v>110524.44</v>
      </c>
      <c r="G989" s="2">
        <v>171711</v>
      </c>
      <c r="H989" s="70"/>
      <c r="J989" s="5">
        <v>28000</v>
      </c>
      <c r="K989" s="2">
        <f>G989-F989-SUM(H989:J989)</f>
        <v>33186.56</v>
      </c>
      <c r="L989" s="2">
        <f>K989*P986</f>
        <v>8296.64</v>
      </c>
      <c r="M989" s="2">
        <f>K989-L989</f>
        <v>24889.92</v>
      </c>
      <c r="N989" s="4">
        <f>M989+SUM(H989:J989)</f>
        <v>52889.92</v>
      </c>
      <c r="O989" s="2"/>
    </row>
    <row r="990" spans="1:15" ht="15.75">
      <c r="A990" s="45" t="s">
        <v>324</v>
      </c>
      <c r="B990" s="2" t="s">
        <v>332</v>
      </c>
      <c r="C990" s="3" t="s">
        <v>224</v>
      </c>
      <c r="D990" s="3" t="s">
        <v>288</v>
      </c>
      <c r="E990" s="2">
        <v>100202.22</v>
      </c>
      <c r="J990" s="5"/>
      <c r="N990" s="2"/>
      <c r="O990" s="2"/>
    </row>
    <row r="991" spans="1:15" ht="15.75">
      <c r="A991" s="1" t="s">
        <v>330</v>
      </c>
      <c r="J991" s="5"/>
      <c r="O991" s="2"/>
    </row>
    <row r="992" spans="1:15" ht="15.75">
      <c r="A992" s="49"/>
      <c r="B992" s="50"/>
      <c r="C992" s="51"/>
      <c r="D992" s="51"/>
      <c r="E992" s="50"/>
      <c r="F992" s="50"/>
      <c r="G992" s="50"/>
      <c r="H992" s="50"/>
      <c r="I992" s="50"/>
      <c r="J992" s="52"/>
      <c r="K992" s="50"/>
      <c r="L992" s="50"/>
      <c r="M992" s="50"/>
      <c r="N992" s="53"/>
      <c r="O992" s="50"/>
    </row>
    <row r="993" spans="1:15" ht="15.75">
      <c r="A993" s="45" t="s">
        <v>14</v>
      </c>
      <c r="B993" s="2" t="s">
        <v>77</v>
      </c>
      <c r="C993" s="3" t="s">
        <v>224</v>
      </c>
      <c r="D993" s="3" t="s">
        <v>224</v>
      </c>
      <c r="E993" s="2">
        <v>122242.02</v>
      </c>
      <c r="F993" s="2">
        <f>SUM(E993:E996)</f>
        <v>122242.02</v>
      </c>
      <c r="G993" s="2">
        <v>179618.11</v>
      </c>
      <c r="H993" s="5">
        <v>7700</v>
      </c>
      <c r="J993" s="5"/>
      <c r="K993" s="2">
        <f>G993-F993-SUM(H993:J993)</f>
        <v>49676.08999999998</v>
      </c>
      <c r="L993" s="2">
        <f>K993*P986</f>
        <v>12419.022499999995</v>
      </c>
      <c r="M993" s="2">
        <f>K993-L993</f>
        <v>37257.06749999999</v>
      </c>
      <c r="N993" s="4">
        <f>M993+SUM(H993:J993)</f>
        <v>44957.06749999999</v>
      </c>
      <c r="O993" s="2" t="s">
        <v>1</v>
      </c>
    </row>
    <row r="994" spans="1:15" ht="15.75">
      <c r="A994" s="45" t="s">
        <v>324</v>
      </c>
      <c r="J994" s="5"/>
      <c r="N994" s="2"/>
      <c r="O994" s="2"/>
    </row>
    <row r="995" spans="1:15" ht="15.75">
      <c r="A995" s="1" t="s">
        <v>330</v>
      </c>
      <c r="J995" s="5"/>
      <c r="O995" s="2"/>
    </row>
    <row r="996" spans="1:15" ht="15.75">
      <c r="A996" s="49" t="s">
        <v>333</v>
      </c>
      <c r="B996" s="50"/>
      <c r="C996" s="51"/>
      <c r="D996" s="51"/>
      <c r="E996" s="50"/>
      <c r="F996" s="50"/>
      <c r="G996" s="50"/>
      <c r="H996" s="50"/>
      <c r="I996" s="50"/>
      <c r="J996" s="52"/>
      <c r="K996" s="50"/>
      <c r="L996" s="50"/>
      <c r="M996" s="50"/>
      <c r="N996" s="53"/>
      <c r="O996" s="50"/>
    </row>
    <row r="997" spans="1:15" ht="15.75">
      <c r="A997" s="45" t="s">
        <v>14</v>
      </c>
      <c r="B997" s="2" t="s">
        <v>77</v>
      </c>
      <c r="C997" s="3" t="s">
        <v>224</v>
      </c>
      <c r="D997" s="3" t="s">
        <v>224</v>
      </c>
      <c r="E997" s="2">
        <v>221.21</v>
      </c>
      <c r="F997" s="2">
        <f>SUM(E997:E1000)</f>
        <v>521.21</v>
      </c>
      <c r="G997" s="2">
        <v>691</v>
      </c>
      <c r="H997" s="70"/>
      <c r="J997" s="5"/>
      <c r="K997" s="2">
        <f>G997-F997-SUM(H997:J997)</f>
        <v>169.78999999999996</v>
      </c>
      <c r="L997" s="2">
        <f>K997*P986</f>
        <v>42.44749999999999</v>
      </c>
      <c r="M997" s="2">
        <f>K997-L997</f>
        <v>127.34249999999997</v>
      </c>
      <c r="N997" s="4">
        <f>M997+SUM(H997:J997)</f>
        <v>127.34249999999997</v>
      </c>
      <c r="O997" s="2"/>
    </row>
    <row r="998" spans="1:15" ht="15.75">
      <c r="A998" s="45" t="s">
        <v>334</v>
      </c>
      <c r="B998" s="2" t="s">
        <v>211</v>
      </c>
      <c r="C998" s="3" t="s">
        <v>224</v>
      </c>
      <c r="D998" s="3" t="s">
        <v>224</v>
      </c>
      <c r="E998" s="2">
        <v>300</v>
      </c>
      <c r="J998" s="5"/>
      <c r="N998" s="2"/>
      <c r="O998" s="2"/>
    </row>
    <row r="999" spans="1:15" ht="15.75">
      <c r="A999" s="1" t="s">
        <v>327</v>
      </c>
      <c r="J999" s="5"/>
      <c r="O999" s="2"/>
    </row>
    <row r="1000" spans="1:15" ht="15.75">
      <c r="A1000" s="49"/>
      <c r="B1000" s="50"/>
      <c r="C1000" s="51"/>
      <c r="D1000" s="51"/>
      <c r="E1000" s="50"/>
      <c r="F1000" s="50"/>
      <c r="G1000" s="50"/>
      <c r="H1000" s="50"/>
      <c r="I1000" s="50"/>
      <c r="J1000" s="52"/>
      <c r="K1000" s="50"/>
      <c r="L1000" s="50"/>
      <c r="M1000" s="50"/>
      <c r="N1000" s="53"/>
      <c r="O1000" s="50"/>
    </row>
    <row r="1001" spans="1:15" ht="15.75">
      <c r="A1001" s="45" t="s">
        <v>161</v>
      </c>
      <c r="B1001" s="2" t="s">
        <v>77</v>
      </c>
      <c r="C1001" s="3" t="s">
        <v>224</v>
      </c>
      <c r="D1001" s="3" t="s">
        <v>224</v>
      </c>
      <c r="E1001" s="2">
        <v>3222.32</v>
      </c>
      <c r="F1001" s="2">
        <f>SUM(E1001:E1004)</f>
        <v>3422.32</v>
      </c>
      <c r="G1001" s="2">
        <v>8111</v>
      </c>
      <c r="H1001" s="70"/>
      <c r="J1001" s="5">
        <v>1500</v>
      </c>
      <c r="K1001" s="2">
        <f>G1001-F1001-SUM(H1001:J1001)</f>
        <v>3188.6800000000003</v>
      </c>
      <c r="L1001" s="2">
        <f>K1001*P986</f>
        <v>797.1700000000001</v>
      </c>
      <c r="M1001" s="2">
        <f>K1001-L1001</f>
        <v>2391.51</v>
      </c>
      <c r="N1001" s="4">
        <f>M1001+SUM(H1001:J1001)</f>
        <v>3891.51</v>
      </c>
      <c r="O1001" s="2"/>
    </row>
    <row r="1002" spans="1:15" ht="15.75">
      <c r="A1002" s="45" t="s">
        <v>335</v>
      </c>
      <c r="B1002" s="2" t="s">
        <v>211</v>
      </c>
      <c r="C1002" s="3" t="s">
        <v>224</v>
      </c>
      <c r="D1002" s="3" t="s">
        <v>224</v>
      </c>
      <c r="E1002" s="2">
        <v>200</v>
      </c>
      <c r="N1002" s="2"/>
      <c r="O1002" s="2"/>
    </row>
    <row r="1003" spans="1:15" ht="15.75">
      <c r="A1003" s="1" t="s">
        <v>327</v>
      </c>
      <c r="O1003" s="2"/>
    </row>
    <row r="1004" spans="1:15" ht="15.75">
      <c r="A1004" s="49"/>
      <c r="B1004" s="50"/>
      <c r="C1004" s="51"/>
      <c r="D1004" s="51"/>
      <c r="E1004" s="50"/>
      <c r="F1004" s="50"/>
      <c r="G1004" s="50"/>
      <c r="H1004" s="50"/>
      <c r="I1004" s="50"/>
      <c r="J1004" s="50"/>
      <c r="K1004" s="50"/>
      <c r="L1004" s="50"/>
      <c r="M1004" s="50"/>
      <c r="N1004" s="53"/>
      <c r="O1004" s="50"/>
    </row>
    <row r="1005" spans="1:15" ht="15.75">
      <c r="A1005" s="45" t="s">
        <v>14</v>
      </c>
      <c r="B1005" s="2" t="s">
        <v>231</v>
      </c>
      <c r="C1005" s="3" t="s">
        <v>224</v>
      </c>
      <c r="D1005" s="3" t="s">
        <v>224</v>
      </c>
      <c r="E1005" s="2">
        <v>122234.4</v>
      </c>
      <c r="F1005" s="2">
        <f>SUM(E1005:E1008)</f>
        <v>122234.4</v>
      </c>
      <c r="G1005" s="2">
        <v>187711.1</v>
      </c>
      <c r="H1005" s="5">
        <v>7700</v>
      </c>
      <c r="K1005" s="2">
        <f>G1005-F1005-SUM(H1005:J1005)</f>
        <v>57776.70000000001</v>
      </c>
      <c r="L1005" s="2">
        <f>K1005*P986</f>
        <v>14444.175000000003</v>
      </c>
      <c r="M1005" s="2">
        <f>K1005-L1005</f>
        <v>43332.52500000001</v>
      </c>
      <c r="N1005" s="4">
        <f>M1005+SUM(H1005:J1005)</f>
        <v>51032.52500000001</v>
      </c>
      <c r="O1005" s="2" t="s">
        <v>1</v>
      </c>
    </row>
    <row r="1006" spans="1:15" ht="15.75">
      <c r="A1006" s="45" t="s">
        <v>335</v>
      </c>
      <c r="N1006" s="2"/>
      <c r="O1006" s="2"/>
    </row>
    <row r="1007" spans="1:15" ht="15.75">
      <c r="A1007" s="1" t="s">
        <v>323</v>
      </c>
      <c r="O1007" s="2"/>
    </row>
    <row r="1008" spans="1:15" ht="15.75">
      <c r="A1008" s="49"/>
      <c r="B1008" s="50"/>
      <c r="C1008" s="51"/>
      <c r="D1008" s="51"/>
      <c r="E1008" s="50"/>
      <c r="F1008" s="50"/>
      <c r="G1008" s="50"/>
      <c r="H1008" s="50"/>
      <c r="I1008" s="50"/>
      <c r="J1008" s="50"/>
      <c r="K1008" s="50"/>
      <c r="L1008" s="50"/>
      <c r="M1008" s="50"/>
      <c r="N1008" s="53"/>
      <c r="O1008" s="50"/>
    </row>
    <row r="1009" spans="1:15" ht="15.75">
      <c r="A1009" s="45" t="s">
        <v>161</v>
      </c>
      <c r="B1009" s="2" t="s">
        <v>77</v>
      </c>
      <c r="C1009" s="3" t="s">
        <v>224</v>
      </c>
      <c r="D1009" s="3" t="s">
        <v>224</v>
      </c>
      <c r="E1009" s="2">
        <v>2222</v>
      </c>
      <c r="F1009" s="2">
        <f>SUM(E1009:E1012)</f>
        <v>2222</v>
      </c>
      <c r="G1009" s="2">
        <v>1811</v>
      </c>
      <c r="H1009" s="70"/>
      <c r="J1009" s="5">
        <v>1000</v>
      </c>
      <c r="K1009" s="2">
        <f>G1009-F1009-SUM(H1009:J1009)</f>
        <v>-1411</v>
      </c>
      <c r="L1009" s="2">
        <f>K1009*P986</f>
        <v>-352.75</v>
      </c>
      <c r="M1009" s="2">
        <f>K1009-L1009</f>
        <v>-1058.25</v>
      </c>
      <c r="N1009" s="4">
        <f>M1009+SUM(H1009:J1009)</f>
        <v>-58.25</v>
      </c>
      <c r="O1009" s="2"/>
    </row>
    <row r="1010" spans="1:15" ht="15.75">
      <c r="A1010" s="45" t="s">
        <v>23</v>
      </c>
      <c r="N1010" s="2"/>
      <c r="O1010" s="2"/>
    </row>
    <row r="1011" spans="1:15" ht="15.75">
      <c r="A1011" s="1" t="s">
        <v>325</v>
      </c>
      <c r="O1011" s="2"/>
    </row>
    <row r="1012" spans="1:16" s="96" customFormat="1" ht="15.75">
      <c r="A1012" s="142"/>
      <c r="B1012" s="143"/>
      <c r="C1012" s="144"/>
      <c r="D1012" s="144"/>
      <c r="E1012" s="143"/>
      <c r="F1012" s="143"/>
      <c r="G1012" s="143"/>
      <c r="H1012" s="143"/>
      <c r="I1012" s="143"/>
      <c r="J1012" s="143"/>
      <c r="K1012" s="143"/>
      <c r="L1012" s="143"/>
      <c r="M1012" s="143"/>
      <c r="N1012" s="145"/>
      <c r="O1012" s="143"/>
      <c r="P1012" s="95"/>
    </row>
    <row r="1013" spans="1:16" s="149" customFormat="1" ht="15.75">
      <c r="A1013" s="139" t="s">
        <v>14</v>
      </c>
      <c r="B1013" s="139" t="s">
        <v>77</v>
      </c>
      <c r="C1013" s="139" t="s">
        <v>224</v>
      </c>
      <c r="D1013" s="139" t="s">
        <v>224</v>
      </c>
      <c r="E1013" s="146">
        <v>122220</v>
      </c>
      <c r="F1013" s="146">
        <f>SUM(E1013:E1016)</f>
        <v>124442</v>
      </c>
      <c r="G1013" s="146">
        <v>111116</v>
      </c>
      <c r="H1013" s="147">
        <v>9270</v>
      </c>
      <c r="I1013" s="146"/>
      <c r="J1013" s="146"/>
      <c r="K1013" s="146">
        <f>G1013-F1013-SUM(H1013:J1013)</f>
        <v>-22596</v>
      </c>
      <c r="L1013" s="146">
        <f>K1013*0.3</f>
        <v>-6778.8</v>
      </c>
      <c r="M1013" s="146">
        <f>K1013-L1013</f>
        <v>-15817.2</v>
      </c>
      <c r="N1013" s="146">
        <f>M1013+SUM(H1013:J1013)</f>
        <v>-6547.200000000001</v>
      </c>
      <c r="O1013" s="139" t="s">
        <v>11</v>
      </c>
      <c r="P1013" s="148">
        <f>SUM(L1013:L1036)</f>
        <v>-26221.473000000005</v>
      </c>
    </row>
    <row r="1014" spans="1:16" ht="15.75">
      <c r="A1014" s="45" t="s">
        <v>336</v>
      </c>
      <c r="B1014" s="2" t="s">
        <v>337</v>
      </c>
      <c r="C1014" s="3" t="s">
        <v>224</v>
      </c>
      <c r="D1014" s="3" t="s">
        <v>224</v>
      </c>
      <c r="E1014" s="2">
        <v>2222</v>
      </c>
      <c r="N1014" s="2"/>
      <c r="O1014" s="2"/>
      <c r="P1014" s="6">
        <f>SUM(M1013:M1036)</f>
        <v>-61183.43700000002</v>
      </c>
    </row>
    <row r="1015" spans="1:15" ht="15.75">
      <c r="A1015" s="1" t="s">
        <v>338</v>
      </c>
      <c r="O1015" s="2"/>
    </row>
    <row r="1016" spans="1:15" ht="15.75">
      <c r="A1016" s="49"/>
      <c r="B1016" s="50"/>
      <c r="C1016" s="51"/>
      <c r="D1016" s="51"/>
      <c r="E1016" s="50"/>
      <c r="F1016" s="50"/>
      <c r="G1016" s="50"/>
      <c r="H1016" s="50"/>
      <c r="I1016" s="50"/>
      <c r="J1016" s="50"/>
      <c r="K1016" s="50"/>
      <c r="L1016" s="50"/>
      <c r="M1016" s="50"/>
      <c r="N1016" s="53"/>
      <c r="O1016" s="50"/>
    </row>
    <row r="1017" spans="1:15" ht="15.75">
      <c r="A1017" s="45" t="s">
        <v>14</v>
      </c>
      <c r="B1017" s="2" t="s">
        <v>77</v>
      </c>
      <c r="C1017" s="3" t="s">
        <v>224</v>
      </c>
      <c r="D1017" s="3" t="s">
        <v>224</v>
      </c>
      <c r="E1017" s="2">
        <v>12242</v>
      </c>
      <c r="F1017" s="2">
        <f>SUM(E1017:E1020)</f>
        <v>12484.2</v>
      </c>
      <c r="G1017" s="2">
        <v>11971</v>
      </c>
      <c r="H1017" s="70"/>
      <c r="K1017" s="2">
        <f>G1017-F1017-SUM(H1017:J1017)</f>
        <v>-513.2000000000007</v>
      </c>
      <c r="L1017" s="2">
        <f>K1017*0.3</f>
        <v>-153.9600000000002</v>
      </c>
      <c r="M1017" s="2">
        <f>K1017-L1017</f>
        <v>-359.2400000000005</v>
      </c>
      <c r="N1017" s="4">
        <f>M1017+SUM(H1017:J1017)</f>
        <v>-359.2400000000005</v>
      </c>
      <c r="O1017" s="2"/>
    </row>
    <row r="1018" spans="1:15" ht="15.75">
      <c r="A1018" s="45" t="s">
        <v>19</v>
      </c>
      <c r="B1018" s="2" t="s">
        <v>56</v>
      </c>
      <c r="C1018" s="3" t="s">
        <v>224</v>
      </c>
      <c r="D1018" s="3" t="s">
        <v>224</v>
      </c>
      <c r="E1018" s="2">
        <v>242.2</v>
      </c>
      <c r="N1018" s="2"/>
      <c r="O1018" s="2"/>
    </row>
    <row r="1019" spans="1:15" ht="15.75">
      <c r="A1019" s="1" t="s">
        <v>339</v>
      </c>
      <c r="O1019" s="2"/>
    </row>
    <row r="1020" spans="1:15" ht="15.75">
      <c r="A1020" s="49"/>
      <c r="B1020" s="50"/>
      <c r="C1020" s="51"/>
      <c r="D1020" s="51"/>
      <c r="E1020" s="50"/>
      <c r="F1020" s="50"/>
      <c r="G1020" s="50"/>
      <c r="H1020" s="50"/>
      <c r="I1020" s="50"/>
      <c r="J1020" s="50"/>
      <c r="K1020" s="50"/>
      <c r="L1020" s="50"/>
      <c r="M1020" s="50"/>
      <c r="N1020" s="53"/>
      <c r="O1020" s="50"/>
    </row>
    <row r="1021" spans="1:15" ht="15.75">
      <c r="A1021" s="45" t="s">
        <v>161</v>
      </c>
      <c r="B1021" s="2" t="s">
        <v>126</v>
      </c>
      <c r="C1021" s="3" t="s">
        <v>224</v>
      </c>
      <c r="D1021" s="3" t="s">
        <v>224</v>
      </c>
      <c r="E1021" s="2">
        <v>10222.12</v>
      </c>
      <c r="F1021" s="2">
        <f>SUM(E1021:E1024)</f>
        <v>12444.12</v>
      </c>
      <c r="G1021" s="2">
        <v>16811</v>
      </c>
      <c r="H1021" s="70"/>
      <c r="J1021" s="5">
        <v>4000</v>
      </c>
      <c r="K1021" s="2">
        <f>G1021-F1021-SUM(H1021:J1021)</f>
        <v>366.8799999999992</v>
      </c>
      <c r="L1021" s="2">
        <f>K1021*0.3</f>
        <v>110.06399999999975</v>
      </c>
      <c r="M1021" s="2">
        <f>K1021-L1021</f>
        <v>256.81599999999946</v>
      </c>
      <c r="N1021" s="4">
        <f>M1021+SUM(H1021:J1021)</f>
        <v>4256.816</v>
      </c>
      <c r="O1021" s="2"/>
    </row>
    <row r="1022" spans="1:15" ht="15.75">
      <c r="A1022" s="45" t="s">
        <v>23</v>
      </c>
      <c r="B1022" s="2" t="s">
        <v>77</v>
      </c>
      <c r="C1022" s="3" t="s">
        <v>224</v>
      </c>
      <c r="D1022" s="3" t="s">
        <v>224</v>
      </c>
      <c r="E1022" s="2">
        <v>2222</v>
      </c>
      <c r="N1022" s="2"/>
      <c r="O1022" s="2"/>
    </row>
    <row r="1023" spans="1:15" ht="15.75">
      <c r="A1023" s="1" t="s">
        <v>339</v>
      </c>
      <c r="O1023" s="2"/>
    </row>
    <row r="1024" spans="1:15" ht="15.75">
      <c r="A1024" s="49"/>
      <c r="B1024" s="50"/>
      <c r="C1024" s="51"/>
      <c r="D1024" s="51"/>
      <c r="E1024" s="50"/>
      <c r="F1024" s="50"/>
      <c r="G1024" s="50"/>
      <c r="H1024" s="50"/>
      <c r="I1024" s="50"/>
      <c r="J1024" s="50"/>
      <c r="K1024" s="50"/>
      <c r="L1024" s="50"/>
      <c r="M1024" s="50"/>
      <c r="N1024" s="53"/>
      <c r="O1024" s="50"/>
    </row>
    <row r="1025" spans="1:15" ht="15.75">
      <c r="A1025" s="45" t="s">
        <v>14</v>
      </c>
      <c r="B1025" s="2" t="s">
        <v>77</v>
      </c>
      <c r="C1025" s="3" t="s">
        <v>224</v>
      </c>
      <c r="D1025" s="3" t="s">
        <v>224</v>
      </c>
      <c r="E1025" s="2">
        <v>123220.32</v>
      </c>
      <c r="F1025" s="2">
        <f>SUM(E1025:E1028)</f>
        <v>124642.53000000001</v>
      </c>
      <c r="G1025" s="2">
        <v>111161.17</v>
      </c>
      <c r="H1025" s="70"/>
      <c r="J1025" s="5">
        <v>7700</v>
      </c>
      <c r="K1025" s="2">
        <f>G1025-F1025-SUM(H1025:J1025)</f>
        <v>-21181.360000000015</v>
      </c>
      <c r="L1025" s="2">
        <f>K1025*0.3</f>
        <v>-6354.408000000004</v>
      </c>
      <c r="M1025" s="2">
        <f>K1025-L1025</f>
        <v>-14826.952000000012</v>
      </c>
      <c r="N1025" s="4">
        <f>M1025+SUM(H1025:J1025)</f>
        <v>-7126.952000000012</v>
      </c>
      <c r="O1025" s="2" t="s">
        <v>104</v>
      </c>
    </row>
    <row r="1026" spans="1:15" ht="15.75">
      <c r="A1026" s="45" t="s">
        <v>19</v>
      </c>
      <c r="B1026" s="2" t="s">
        <v>340</v>
      </c>
      <c r="C1026" s="3" t="s">
        <v>224</v>
      </c>
      <c r="D1026" s="3" t="s">
        <v>224</v>
      </c>
      <c r="E1026" s="2">
        <v>1422.21</v>
      </c>
      <c r="N1026" s="2"/>
      <c r="O1026" s="2"/>
    </row>
    <row r="1027" spans="1:15" ht="15.75">
      <c r="A1027" s="1" t="s">
        <v>325</v>
      </c>
      <c r="O1027" s="2"/>
    </row>
    <row r="1028" spans="1:15" ht="15.75">
      <c r="A1028" s="49"/>
      <c r="B1028" s="50"/>
      <c r="C1028" s="51"/>
      <c r="D1028" s="51"/>
      <c r="E1028" s="50"/>
      <c r="F1028" s="50"/>
      <c r="G1028" s="50"/>
      <c r="H1028" s="50"/>
      <c r="I1028" s="50"/>
      <c r="J1028" s="50"/>
      <c r="K1028" s="50"/>
      <c r="L1028" s="50"/>
      <c r="M1028" s="50"/>
      <c r="N1028" s="53"/>
      <c r="O1028" s="50"/>
    </row>
    <row r="1029" spans="1:15" ht="15.75">
      <c r="A1029" s="45" t="s">
        <v>161</v>
      </c>
      <c r="B1029" s="2" t="s">
        <v>77</v>
      </c>
      <c r="C1029" s="3" t="s">
        <v>224</v>
      </c>
      <c r="D1029" s="3" t="s">
        <v>224</v>
      </c>
      <c r="E1029" s="2">
        <v>24202.23</v>
      </c>
      <c r="F1029" s="2">
        <f>SUM(E1029:E1032)</f>
        <v>26403.23</v>
      </c>
      <c r="G1029" s="2">
        <v>16781</v>
      </c>
      <c r="H1029" s="70"/>
      <c r="J1029" s="5">
        <v>9000</v>
      </c>
      <c r="K1029" s="2">
        <f>G1029-F1029-SUM(H1029:J1029)</f>
        <v>-18622.23</v>
      </c>
      <c r="L1029" s="2">
        <f>K1029*0.3</f>
        <v>-5586.669</v>
      </c>
      <c r="M1029" s="2">
        <f>K1029-L1029</f>
        <v>-13035.561</v>
      </c>
      <c r="N1029" s="4">
        <f>M1029+SUM(H1029:J1029)</f>
        <v>-4035.5609999999997</v>
      </c>
      <c r="O1029" s="2"/>
    </row>
    <row r="1030" spans="1:15" ht="15.75">
      <c r="A1030" s="45" t="s">
        <v>341</v>
      </c>
      <c r="B1030" s="2" t="s">
        <v>17</v>
      </c>
      <c r="C1030" s="3" t="s">
        <v>224</v>
      </c>
      <c r="D1030" s="3" t="s">
        <v>288</v>
      </c>
      <c r="E1030" s="2">
        <v>2201</v>
      </c>
      <c r="N1030" s="2"/>
      <c r="O1030" s="2"/>
    </row>
    <row r="1031" spans="1:15" ht="15.75">
      <c r="A1031" s="1" t="s">
        <v>327</v>
      </c>
      <c r="O1031" s="2"/>
    </row>
    <row r="1032" spans="1:15" ht="15.75">
      <c r="A1032" s="49"/>
      <c r="B1032" s="50"/>
      <c r="C1032" s="51"/>
      <c r="D1032" s="51"/>
      <c r="E1032" s="50"/>
      <c r="F1032" s="50"/>
      <c r="G1032" s="50"/>
      <c r="H1032" s="50"/>
      <c r="I1032" s="50"/>
      <c r="J1032" s="50"/>
      <c r="K1032" s="50"/>
      <c r="L1032" s="50"/>
      <c r="M1032" s="50"/>
      <c r="N1032" s="53"/>
      <c r="O1032" s="50"/>
    </row>
    <row r="1033" spans="1:15" ht="15.75">
      <c r="A1033" s="45" t="s">
        <v>14</v>
      </c>
      <c r="B1033" s="2" t="s">
        <v>77</v>
      </c>
      <c r="C1033" s="3" t="s">
        <v>224</v>
      </c>
      <c r="D1033" s="3" t="s">
        <v>288</v>
      </c>
      <c r="E1033" s="2">
        <v>134320</v>
      </c>
      <c r="F1033" s="2">
        <f>SUM(E1033:E1036)</f>
        <v>134320</v>
      </c>
      <c r="G1033" s="2">
        <v>117161</v>
      </c>
      <c r="H1033" s="5">
        <v>7700</v>
      </c>
      <c r="K1033" s="2">
        <f>G1033-F1033-SUM(H1033:J1033)</f>
        <v>-24859</v>
      </c>
      <c r="L1033" s="2">
        <f>K1033*0.3</f>
        <v>-7457.7</v>
      </c>
      <c r="M1033" s="2">
        <f>K1033-L1033</f>
        <v>-17401.3</v>
      </c>
      <c r="N1033" s="4">
        <f>M1033+SUM(H1033:J1033)</f>
        <v>-9701.3</v>
      </c>
      <c r="O1033" s="2" t="s">
        <v>104</v>
      </c>
    </row>
    <row r="1034" spans="1:15" ht="15.75">
      <c r="A1034" s="45" t="s">
        <v>19</v>
      </c>
      <c r="N1034" s="2"/>
      <c r="O1034" s="2"/>
    </row>
    <row r="1035" spans="1:15" ht="15.75">
      <c r="A1035" s="1" t="s">
        <v>326</v>
      </c>
      <c r="O1035" s="2"/>
    </row>
    <row r="1036" spans="1:16" s="96" customFormat="1" ht="15.75">
      <c r="A1036" s="91"/>
      <c r="B1036" s="92"/>
      <c r="C1036" s="93"/>
      <c r="D1036" s="93"/>
      <c r="E1036" s="92"/>
      <c r="F1036" s="92"/>
      <c r="G1036" s="92"/>
      <c r="H1036" s="92"/>
      <c r="I1036" s="92"/>
      <c r="J1036" s="92"/>
      <c r="K1036" s="92"/>
      <c r="L1036" s="92"/>
      <c r="M1036" s="92"/>
      <c r="N1036" s="94"/>
      <c r="O1036" s="92"/>
      <c r="P1036" s="95"/>
    </row>
    <row r="1037" spans="1:16" ht="15.75">
      <c r="A1037" s="45" t="s">
        <v>14</v>
      </c>
      <c r="B1037" s="2" t="s">
        <v>77</v>
      </c>
      <c r="C1037" s="3" t="s">
        <v>224</v>
      </c>
      <c r="D1037" s="3" t="s">
        <v>224</v>
      </c>
      <c r="E1037" s="2">
        <v>2222.32</v>
      </c>
      <c r="F1037" s="2">
        <f>SUM(E1037:E1040)</f>
        <v>2222.32</v>
      </c>
      <c r="G1037" s="2">
        <v>1161</v>
      </c>
      <c r="H1037" s="70"/>
      <c r="K1037" s="2">
        <f>G1037-F1037-SUM(H1037:J1037)</f>
        <v>-1061.3200000000002</v>
      </c>
      <c r="L1037" s="2">
        <f>K1037*0.3</f>
        <v>-318.396</v>
      </c>
      <c r="M1037" s="2">
        <f>K1037-L1037</f>
        <v>-742.9240000000002</v>
      </c>
      <c r="N1037" s="4">
        <f>M1037+SUM(H1037:J1037)</f>
        <v>-742.9240000000002</v>
      </c>
      <c r="O1037" s="2"/>
      <c r="P1037" s="6">
        <f>SUM(L1037:L1048)</f>
        <v>6721.8719999999985</v>
      </c>
    </row>
    <row r="1038" spans="1:16" ht="15.75">
      <c r="A1038" s="45" t="s">
        <v>288</v>
      </c>
      <c r="N1038" s="2"/>
      <c r="O1038" s="2"/>
      <c r="P1038" s="6">
        <f>SUM(M1037:M1048)</f>
        <v>15684.368</v>
      </c>
    </row>
    <row r="1039" spans="1:15" ht="15.75">
      <c r="A1039" s="1" t="s">
        <v>342</v>
      </c>
      <c r="O1039" s="2"/>
    </row>
    <row r="1040" spans="1:15" ht="15.75">
      <c r="A1040" s="49"/>
      <c r="B1040" s="50"/>
      <c r="C1040" s="51"/>
      <c r="D1040" s="51"/>
      <c r="E1040" s="50"/>
      <c r="F1040" s="50"/>
      <c r="G1040" s="50"/>
      <c r="H1040" s="50"/>
      <c r="I1040" s="50"/>
      <c r="J1040" s="50"/>
      <c r="K1040" s="50"/>
      <c r="L1040" s="50"/>
      <c r="M1040" s="50"/>
      <c r="N1040" s="53"/>
      <c r="O1040" s="50"/>
    </row>
    <row r="1041" spans="1:15" ht="15.75">
      <c r="A1041" s="45" t="s">
        <v>14</v>
      </c>
      <c r="B1041" s="2" t="s">
        <v>77</v>
      </c>
      <c r="C1041" s="3" t="s">
        <v>224</v>
      </c>
      <c r="D1041" s="3" t="s">
        <v>224</v>
      </c>
      <c r="E1041" s="2">
        <v>124222.42</v>
      </c>
      <c r="F1041" s="2">
        <f>SUM(E1041:E1044)</f>
        <v>124222.42</v>
      </c>
      <c r="G1041" s="2">
        <v>116161</v>
      </c>
      <c r="H1041" s="5">
        <v>7650</v>
      </c>
      <c r="K1041" s="2">
        <f>G1041-F1041-SUM(H1041:J1041)</f>
        <v>-15711.419999999998</v>
      </c>
      <c r="L1041" s="2">
        <f>K1041*0.3</f>
        <v>-4713.4259999999995</v>
      </c>
      <c r="M1041" s="2">
        <f>K1041-L1041</f>
        <v>-10997.993999999999</v>
      </c>
      <c r="N1041" s="4">
        <f>M1041+SUM(H1041:J1041)</f>
        <v>-3347.993999999999</v>
      </c>
      <c r="O1041" s="2" t="s">
        <v>11</v>
      </c>
    </row>
    <row r="1042" spans="1:15" ht="15.75">
      <c r="A1042" s="45" t="s">
        <v>343</v>
      </c>
      <c r="N1042" s="2"/>
      <c r="O1042" s="2"/>
    </row>
    <row r="1043" spans="1:15" ht="15.75">
      <c r="A1043" s="1" t="s">
        <v>327</v>
      </c>
      <c r="O1043" s="2"/>
    </row>
    <row r="1044" spans="1:15" ht="15.75">
      <c r="A1044" s="49"/>
      <c r="B1044" s="50"/>
      <c r="C1044" s="51"/>
      <c r="D1044" s="51"/>
      <c r="E1044" s="50"/>
      <c r="F1044" s="50"/>
      <c r="G1044" s="50"/>
      <c r="H1044" s="50"/>
      <c r="I1044" s="50"/>
      <c r="J1044" s="50"/>
      <c r="K1044" s="50"/>
      <c r="L1044" s="50"/>
      <c r="M1044" s="50"/>
      <c r="N1044" s="53"/>
      <c r="O1044" s="50"/>
    </row>
    <row r="1045" spans="1:15" ht="15.75">
      <c r="A1045" s="45" t="s">
        <v>14</v>
      </c>
      <c r="B1045" s="2" t="s">
        <v>344</v>
      </c>
      <c r="C1045" s="3" t="s">
        <v>224</v>
      </c>
      <c r="D1045" s="3" t="s">
        <v>288</v>
      </c>
      <c r="E1045" s="2">
        <v>122222.02</v>
      </c>
      <c r="F1045" s="2">
        <f>SUM(E1045:E1048)</f>
        <v>122222.02</v>
      </c>
      <c r="G1045" s="2">
        <v>171111</v>
      </c>
      <c r="H1045" s="5">
        <v>9160</v>
      </c>
      <c r="I1045" s="5">
        <v>550</v>
      </c>
      <c r="K1045" s="2">
        <f>G1045-F1045-SUM(H1045:J1045)</f>
        <v>39178.979999999996</v>
      </c>
      <c r="L1045" s="2">
        <f>K1045*0.3</f>
        <v>11753.693999999998</v>
      </c>
      <c r="M1045" s="2">
        <f>K1045-L1045</f>
        <v>27425.286</v>
      </c>
      <c r="N1045" s="4">
        <f>M1045+SUM(H1045:J1045)</f>
        <v>37135.286</v>
      </c>
      <c r="O1045" s="2" t="s">
        <v>104</v>
      </c>
    </row>
    <row r="1046" spans="1:15" ht="15.75">
      <c r="A1046" s="45" t="s">
        <v>343</v>
      </c>
      <c r="N1046" s="2"/>
      <c r="O1046" s="2" t="s">
        <v>345</v>
      </c>
    </row>
    <row r="1047" spans="1:15" ht="15.75">
      <c r="A1047" s="1" t="s">
        <v>346</v>
      </c>
      <c r="O1047" s="2"/>
    </row>
    <row r="1048" spans="1:16" s="121" customFormat="1" ht="15.75">
      <c r="A1048" s="150"/>
      <c r="B1048" s="151"/>
      <c r="C1048" s="152"/>
      <c r="D1048" s="152"/>
      <c r="E1048" s="151"/>
      <c r="F1048" s="151"/>
      <c r="G1048" s="151"/>
      <c r="H1048" s="151"/>
      <c r="I1048" s="151"/>
      <c r="J1048" s="151"/>
      <c r="K1048" s="151"/>
      <c r="L1048" s="151"/>
      <c r="M1048" s="151"/>
      <c r="N1048" s="153"/>
      <c r="O1048" s="151"/>
      <c r="P1048" s="120"/>
    </row>
    <row r="1049" spans="1:16" s="130" customFormat="1" ht="15.75">
      <c r="A1049" s="154" t="s">
        <v>14</v>
      </c>
      <c r="B1049" s="155" t="s">
        <v>77</v>
      </c>
      <c r="C1049" s="156" t="s">
        <v>224</v>
      </c>
      <c r="D1049" s="156" t="s">
        <v>224</v>
      </c>
      <c r="E1049" s="155">
        <v>3423.12</v>
      </c>
      <c r="F1049" s="155">
        <f>SUM(E1049:E1053)</f>
        <v>147199.56</v>
      </c>
      <c r="G1049" s="155">
        <v>161117.11</v>
      </c>
      <c r="H1049" s="157">
        <v>9340</v>
      </c>
      <c r="I1049" s="155"/>
      <c r="J1049" s="155"/>
      <c r="K1049" s="155">
        <f>G1049-F1049-SUM(H1049:J1049)</f>
        <v>4577.549999999988</v>
      </c>
      <c r="L1049" s="155">
        <f>K1049*0.3</f>
        <v>1373.2649999999965</v>
      </c>
      <c r="M1049" s="155">
        <f>K1049-L1049</f>
        <v>3204.2849999999917</v>
      </c>
      <c r="N1049" s="158">
        <f>M1049+SUM(H1049:J1049)</f>
        <v>12544.284999999993</v>
      </c>
      <c r="O1049" s="155" t="s">
        <v>11</v>
      </c>
      <c r="P1049" s="129">
        <f>SUM(L1049:L1061)</f>
        <v>-168.86700000000369</v>
      </c>
    </row>
    <row r="1050" spans="1:16" s="46" customFormat="1" ht="15.75">
      <c r="A1050" s="45" t="s">
        <v>347</v>
      </c>
      <c r="B1050" s="159" t="s">
        <v>348</v>
      </c>
      <c r="C1050" s="160" t="s">
        <v>224</v>
      </c>
      <c r="D1050" s="160" t="s">
        <v>224</v>
      </c>
      <c r="E1050" s="159">
        <v>200</v>
      </c>
      <c r="F1050" s="159"/>
      <c r="G1050" s="159"/>
      <c r="H1050" s="161"/>
      <c r="I1050" s="159"/>
      <c r="J1050" s="159"/>
      <c r="K1050" s="159"/>
      <c r="L1050" s="159"/>
      <c r="M1050" s="159"/>
      <c r="N1050" s="162"/>
      <c r="O1050" s="159"/>
      <c r="P1050" s="6">
        <f>SUM(M1049:M1061)</f>
        <v>-394.02300000000866</v>
      </c>
    </row>
    <row r="1051" spans="1:15" ht="15.75">
      <c r="A1051" s="1" t="s">
        <v>349</v>
      </c>
      <c r="B1051" s="2" t="s">
        <v>14</v>
      </c>
      <c r="C1051" s="3" t="s">
        <v>224</v>
      </c>
      <c r="D1051" s="3" t="s">
        <v>224</v>
      </c>
      <c r="E1051" s="2">
        <v>2122.24</v>
      </c>
      <c r="N1051" s="2"/>
      <c r="O1051" s="2"/>
    </row>
    <row r="1052" spans="1:15" ht="15.75">
      <c r="A1052" s="122"/>
      <c r="B1052" s="122" t="s">
        <v>62</v>
      </c>
      <c r="C1052" s="3" t="s">
        <v>224</v>
      </c>
      <c r="D1052" s="3" t="s">
        <v>224</v>
      </c>
      <c r="E1052" s="2">
        <v>141222</v>
      </c>
      <c r="O1052" s="2"/>
    </row>
    <row r="1053" spans="1:15" ht="15.75">
      <c r="A1053" s="150"/>
      <c r="B1053" s="151" t="s">
        <v>350</v>
      </c>
      <c r="C1053" s="152" t="s">
        <v>224</v>
      </c>
      <c r="D1053" s="152" t="s">
        <v>224</v>
      </c>
      <c r="E1053" s="151">
        <v>232.2</v>
      </c>
      <c r="F1053" s="151"/>
      <c r="G1053" s="151"/>
      <c r="H1053" s="151"/>
      <c r="I1053" s="151"/>
      <c r="J1053" s="151"/>
      <c r="K1053" s="151"/>
      <c r="L1053" s="151"/>
      <c r="M1053" s="151"/>
      <c r="N1053" s="153"/>
      <c r="O1053" s="151"/>
    </row>
    <row r="1054" spans="1:15" ht="15.75">
      <c r="A1054" s="45" t="s">
        <v>161</v>
      </c>
      <c r="B1054" s="2" t="s">
        <v>77</v>
      </c>
      <c r="C1054" s="3" t="s">
        <v>224</v>
      </c>
      <c r="D1054" s="3" t="s">
        <v>224</v>
      </c>
      <c r="E1054" s="2">
        <v>3222.2</v>
      </c>
      <c r="F1054" s="2">
        <f>SUM(E1054:E1057)</f>
        <v>14805.44</v>
      </c>
      <c r="G1054" s="2">
        <v>16117</v>
      </c>
      <c r="H1054" s="70"/>
      <c r="J1054" s="5">
        <v>6000</v>
      </c>
      <c r="K1054" s="2">
        <f>G1054-F1054-SUM(H1054:J1054)</f>
        <v>-4688.4400000000005</v>
      </c>
      <c r="L1054" s="2">
        <f>K1054*0.3</f>
        <v>-1406.5320000000002</v>
      </c>
      <c r="M1054" s="2">
        <f>K1054-L1054</f>
        <v>-3281.9080000000004</v>
      </c>
      <c r="N1054" s="4">
        <f>M1054+SUM(H1054:J1054)</f>
        <v>2718.0919999999996</v>
      </c>
      <c r="O1054" s="2"/>
    </row>
    <row r="1055" spans="1:15" ht="15.75">
      <c r="A1055" s="45" t="s">
        <v>351</v>
      </c>
      <c r="B1055" s="2" t="s">
        <v>77</v>
      </c>
      <c r="C1055" s="3" t="s">
        <v>224</v>
      </c>
      <c r="D1055" s="3" t="s">
        <v>224</v>
      </c>
      <c r="E1055" s="2">
        <v>10142</v>
      </c>
      <c r="N1055" s="2"/>
      <c r="O1055" s="2"/>
    </row>
    <row r="1056" spans="1:15" ht="15.75">
      <c r="A1056" s="1" t="s">
        <v>352</v>
      </c>
      <c r="B1056" s="2" t="s">
        <v>353</v>
      </c>
      <c r="C1056" s="3" t="s">
        <v>224</v>
      </c>
      <c r="D1056" s="3" t="s">
        <v>224</v>
      </c>
      <c r="E1056" s="2">
        <v>1221.24</v>
      </c>
      <c r="O1056" s="2"/>
    </row>
    <row r="1057" spans="1:15" ht="15.75">
      <c r="A1057" s="49"/>
      <c r="B1057" s="50" t="s">
        <v>51</v>
      </c>
      <c r="C1057" s="51" t="s">
        <v>224</v>
      </c>
      <c r="D1057" s="51" t="s">
        <v>224</v>
      </c>
      <c r="E1057" s="50">
        <v>220</v>
      </c>
      <c r="F1057" s="50"/>
      <c r="G1057" s="50"/>
      <c r="H1057" s="50"/>
      <c r="I1057" s="50"/>
      <c r="J1057" s="50"/>
      <c r="K1057" s="50"/>
      <c r="L1057" s="50"/>
      <c r="M1057" s="50"/>
      <c r="N1057" s="53"/>
      <c r="O1057" s="50"/>
    </row>
    <row r="1058" spans="1:15" ht="15.75">
      <c r="A1058" s="45" t="s">
        <v>354</v>
      </c>
      <c r="B1058" s="2" t="s">
        <v>77</v>
      </c>
      <c r="C1058" s="3" t="s">
        <v>224</v>
      </c>
      <c r="D1058" s="3" t="s">
        <v>224</v>
      </c>
      <c r="E1058" s="2">
        <v>2043</v>
      </c>
      <c r="F1058" s="2">
        <f>SUM(E1058:E1061)</f>
        <v>2363</v>
      </c>
      <c r="G1058" s="2">
        <v>1911</v>
      </c>
      <c r="H1058" s="70"/>
      <c r="K1058" s="2">
        <f>G1058-F1058-SUM(H1058:J1058)</f>
        <v>-452</v>
      </c>
      <c r="L1058" s="2">
        <f>K1058*0.3</f>
        <v>-135.6</v>
      </c>
      <c r="M1058" s="2">
        <f>K1058-L1058</f>
        <v>-316.4</v>
      </c>
      <c r="N1058" s="4">
        <f>M1058+SUM(H1058:J1058)</f>
        <v>-316.4</v>
      </c>
      <c r="O1058" s="2"/>
    </row>
    <row r="1059" spans="1:15" ht="15.75">
      <c r="A1059" s="45" t="s">
        <v>355</v>
      </c>
      <c r="B1059" s="2" t="s">
        <v>56</v>
      </c>
      <c r="C1059" s="3" t="s">
        <v>224</v>
      </c>
      <c r="D1059" s="3" t="s">
        <v>224</v>
      </c>
      <c r="E1059" s="2">
        <v>320</v>
      </c>
      <c r="N1059" s="2"/>
      <c r="O1059" s="2"/>
    </row>
    <row r="1060" spans="1:15" ht="15.75">
      <c r="A1060" s="1" t="s">
        <v>356</v>
      </c>
      <c r="O1060" s="2"/>
    </row>
    <row r="1061" spans="1:15" ht="15.75">
      <c r="A1061" s="49"/>
      <c r="B1061" s="50"/>
      <c r="C1061" s="51"/>
      <c r="D1061" s="51"/>
      <c r="E1061" s="50"/>
      <c r="F1061" s="50"/>
      <c r="G1061" s="50"/>
      <c r="H1061" s="50"/>
      <c r="I1061" s="50"/>
      <c r="J1061" s="50"/>
      <c r="K1061" s="50"/>
      <c r="L1061" s="50"/>
      <c r="M1061" s="50"/>
      <c r="N1061" s="53"/>
      <c r="O1061" s="50"/>
    </row>
    <row r="1062" spans="1:16" s="130" customFormat="1" ht="15.75">
      <c r="A1062" s="123" t="s">
        <v>357</v>
      </c>
      <c r="B1062" s="124" t="s">
        <v>77</v>
      </c>
      <c r="C1062" s="125" t="s">
        <v>288</v>
      </c>
      <c r="D1062" s="125" t="s">
        <v>224</v>
      </c>
      <c r="E1062" s="124">
        <v>22231</v>
      </c>
      <c r="F1062" s="124">
        <f>SUM(E1062:E1065)</f>
        <v>22231</v>
      </c>
      <c r="G1062" s="124">
        <v>11711</v>
      </c>
      <c r="H1062" s="126"/>
      <c r="I1062" s="124"/>
      <c r="J1062" s="124"/>
      <c r="K1062" s="124">
        <f>G1062-F1062-SUM(H1062:J1062)</f>
        <v>-10520</v>
      </c>
      <c r="L1062" s="124">
        <f>K1062*0.3</f>
        <v>-3156</v>
      </c>
      <c r="M1062" s="124">
        <f>K1062-L1062</f>
        <v>-7364</v>
      </c>
      <c r="N1062" s="128">
        <f>M1062+SUM(H1062:J1062)</f>
        <v>-7364</v>
      </c>
      <c r="O1062" s="124"/>
      <c r="P1062" s="129">
        <f>SUM(L1062:L1081)</f>
        <v>-32079.176999999996</v>
      </c>
    </row>
    <row r="1063" spans="1:16" ht="15.75">
      <c r="A1063" s="45" t="s">
        <v>355</v>
      </c>
      <c r="N1063" s="2"/>
      <c r="O1063" s="2"/>
      <c r="P1063" s="6">
        <f>SUM(M1062:M1081)</f>
        <v>-74851.41300000002</v>
      </c>
    </row>
    <row r="1064" spans="1:15" ht="15.75">
      <c r="A1064" s="1" t="s">
        <v>358</v>
      </c>
      <c r="O1064" s="2"/>
    </row>
    <row r="1065" spans="1:15" ht="15.75">
      <c r="A1065" s="49"/>
      <c r="B1065" s="50"/>
      <c r="C1065" s="51"/>
      <c r="D1065" s="51"/>
      <c r="E1065" s="50"/>
      <c r="F1065" s="50"/>
      <c r="G1065" s="50"/>
      <c r="H1065" s="50"/>
      <c r="I1065" s="50"/>
      <c r="J1065" s="50"/>
      <c r="K1065" s="50"/>
      <c r="L1065" s="50"/>
      <c r="M1065" s="50"/>
      <c r="N1065" s="53"/>
      <c r="O1065" s="50"/>
    </row>
    <row r="1066" spans="1:15" ht="15.75">
      <c r="A1066" s="45" t="s">
        <v>161</v>
      </c>
      <c r="B1066" s="2" t="s">
        <v>77</v>
      </c>
      <c r="C1066" s="3" t="s">
        <v>224</v>
      </c>
      <c r="D1066" s="3" t="s">
        <v>224</v>
      </c>
      <c r="E1066" s="2">
        <v>221.24</v>
      </c>
      <c r="F1066" s="2">
        <f>SUM(E1066:E1069)</f>
        <v>421.24</v>
      </c>
      <c r="G1066" s="2">
        <v>1117.1</v>
      </c>
      <c r="H1066" s="70"/>
      <c r="J1066" s="163"/>
      <c r="K1066" s="2">
        <f>G1066-F1066-SUM(H1066:J1066)</f>
        <v>695.8599999999999</v>
      </c>
      <c r="L1066" s="2">
        <f>K1066*0.3</f>
        <v>208.75799999999995</v>
      </c>
      <c r="M1066" s="2">
        <f>K1066-L1066</f>
        <v>487.102</v>
      </c>
      <c r="N1066" s="4">
        <f>M1066+SUM(H1066:J1066)</f>
        <v>487.102</v>
      </c>
      <c r="O1066" s="2" t="s">
        <v>359</v>
      </c>
    </row>
    <row r="1067" spans="1:15" ht="15.75">
      <c r="A1067" s="45"/>
      <c r="B1067" s="2" t="s">
        <v>77</v>
      </c>
      <c r="C1067" s="3" t="s">
        <v>224</v>
      </c>
      <c r="D1067" s="3" t="s">
        <v>224</v>
      </c>
      <c r="E1067" s="2">
        <v>200</v>
      </c>
      <c r="N1067" s="2"/>
      <c r="O1067" s="2" t="s">
        <v>360</v>
      </c>
    </row>
    <row r="1068" spans="1:15" ht="15.75">
      <c r="A1068" s="1" t="s">
        <v>358</v>
      </c>
      <c r="J1068" s="5"/>
      <c r="O1068" s="2"/>
    </row>
    <row r="1069" spans="1:15" ht="15.75">
      <c r="A1069" s="49"/>
      <c r="B1069" s="50"/>
      <c r="C1069" s="51"/>
      <c r="D1069" s="51"/>
      <c r="E1069" s="50"/>
      <c r="F1069" s="50"/>
      <c r="G1069" s="50"/>
      <c r="H1069" s="50"/>
      <c r="I1069" s="50"/>
      <c r="J1069" s="52"/>
      <c r="K1069" s="50"/>
      <c r="L1069" s="50"/>
      <c r="M1069" s="50"/>
      <c r="N1069" s="53"/>
      <c r="O1069" s="50"/>
    </row>
    <row r="1070" spans="1:15" ht="15.75">
      <c r="A1070" s="45" t="s">
        <v>161</v>
      </c>
      <c r="B1070" s="2" t="s">
        <v>77</v>
      </c>
      <c r="C1070" s="3" t="s">
        <v>224</v>
      </c>
      <c r="D1070" s="3" t="s">
        <v>224</v>
      </c>
      <c r="E1070" s="2">
        <v>4323.23</v>
      </c>
      <c r="F1070" s="2">
        <f>SUM(E1070:E1073)</f>
        <v>4323.23</v>
      </c>
      <c r="G1070" s="2">
        <v>8118</v>
      </c>
      <c r="H1070" s="70"/>
      <c r="J1070" s="5">
        <v>1000</v>
      </c>
      <c r="K1070" s="2">
        <f>G1070-F1070-SUM(H1070:J1070)</f>
        <v>2794.7700000000004</v>
      </c>
      <c r="L1070" s="2">
        <f>K1070*0.3</f>
        <v>838.4310000000002</v>
      </c>
      <c r="M1070" s="2">
        <f>K1070-L1070</f>
        <v>1956.3390000000004</v>
      </c>
      <c r="N1070" s="4">
        <f>M1070+SUM(H1070:J1070)</f>
        <v>2956.3390000000004</v>
      </c>
      <c r="O1070" s="2"/>
    </row>
    <row r="1071" spans="1:15" ht="15.75">
      <c r="A1071" s="45" t="s">
        <v>355</v>
      </c>
      <c r="J1071" s="5"/>
      <c r="N1071" s="2"/>
      <c r="O1071" s="2"/>
    </row>
    <row r="1072" spans="1:15" ht="15.75">
      <c r="A1072" s="1" t="s">
        <v>356</v>
      </c>
      <c r="J1072" s="5"/>
      <c r="O1072" s="2"/>
    </row>
    <row r="1073" spans="1:15" ht="15.75">
      <c r="A1073" s="49"/>
      <c r="B1073" s="50"/>
      <c r="C1073" s="51"/>
      <c r="D1073" s="51"/>
      <c r="E1073" s="50"/>
      <c r="F1073" s="50"/>
      <c r="G1073" s="50"/>
      <c r="H1073" s="50"/>
      <c r="I1073" s="50"/>
      <c r="J1073" s="52"/>
      <c r="K1073" s="50"/>
      <c r="L1073" s="50"/>
      <c r="M1073" s="50"/>
      <c r="N1073" s="53"/>
      <c r="O1073" s="50"/>
    </row>
    <row r="1074" spans="1:15" ht="15.75">
      <c r="A1074" s="45" t="s">
        <v>161</v>
      </c>
      <c r="B1074" s="2" t="s">
        <v>77</v>
      </c>
      <c r="C1074" s="3" t="s">
        <v>288</v>
      </c>
      <c r="D1074" s="3" t="s">
        <v>224</v>
      </c>
      <c r="E1074" s="2">
        <v>40012.22</v>
      </c>
      <c r="F1074" s="2">
        <f>SUM(E1074:E1077)</f>
        <v>42612.22</v>
      </c>
      <c r="G1074" s="2">
        <v>61117</v>
      </c>
      <c r="H1074" s="70"/>
      <c r="J1074" s="5">
        <v>8500</v>
      </c>
      <c r="K1074" s="2">
        <f>G1074-F1074-SUM(H1074:J1074)</f>
        <v>10004.779999999999</v>
      </c>
      <c r="L1074" s="2">
        <f>K1074*0.3</f>
        <v>3001.4339999999997</v>
      </c>
      <c r="M1074" s="2">
        <f>K1074-L1074</f>
        <v>7003.346</v>
      </c>
      <c r="N1074" s="4">
        <f>M1074+SUM(H1074:J1074)</f>
        <v>15503.346</v>
      </c>
      <c r="O1074" s="2"/>
    </row>
    <row r="1075" spans="1:15" ht="15.75">
      <c r="A1075" s="45"/>
      <c r="B1075" s="2" t="s">
        <v>361</v>
      </c>
      <c r="C1075" s="3" t="s">
        <v>224</v>
      </c>
      <c r="D1075" s="3" t="s">
        <v>224</v>
      </c>
      <c r="E1075" s="2">
        <v>2400</v>
      </c>
      <c r="J1075" s="5"/>
      <c r="N1075" s="2"/>
      <c r="O1075" s="2"/>
    </row>
    <row r="1076" spans="1:15" ht="15.75">
      <c r="A1076" s="1" t="s">
        <v>362</v>
      </c>
      <c r="B1076" s="2" t="s">
        <v>77</v>
      </c>
      <c r="C1076" s="3" t="s">
        <v>224</v>
      </c>
      <c r="D1076" s="3" t="s">
        <v>224</v>
      </c>
      <c r="E1076" s="2">
        <v>200</v>
      </c>
      <c r="J1076" s="5"/>
      <c r="O1076" s="2"/>
    </row>
    <row r="1077" spans="1:15" ht="15.75">
      <c r="A1077" s="49"/>
      <c r="B1077" s="50"/>
      <c r="C1077" s="51"/>
      <c r="D1077" s="51"/>
      <c r="E1077" s="50"/>
      <c r="F1077" s="50"/>
      <c r="G1077" s="50"/>
      <c r="H1077" s="50"/>
      <c r="I1077" s="50"/>
      <c r="J1077" s="52"/>
      <c r="K1077" s="50"/>
      <c r="L1077" s="50"/>
      <c r="M1077" s="50"/>
      <c r="N1077" s="53"/>
      <c r="O1077" s="50"/>
    </row>
    <row r="1078" spans="1:15" ht="15.75">
      <c r="A1078" s="45" t="s">
        <v>363</v>
      </c>
      <c r="B1078" s="2" t="s">
        <v>14</v>
      </c>
      <c r="C1078" s="3" t="s">
        <v>224</v>
      </c>
      <c r="D1078" s="3" t="s">
        <v>224</v>
      </c>
      <c r="E1078" s="2">
        <v>221022</v>
      </c>
      <c r="F1078" s="2">
        <f>SUM(E1078:E1081)</f>
        <v>221022</v>
      </c>
      <c r="G1078" s="2">
        <v>111116</v>
      </c>
      <c r="H1078" s="70"/>
      <c r="J1078" s="5"/>
      <c r="K1078" s="2">
        <f>G1078-F1078-SUM(H1078:J1078)</f>
        <v>-109906</v>
      </c>
      <c r="L1078" s="2">
        <f>K1078*0.3</f>
        <v>-32971.799999999996</v>
      </c>
      <c r="M1078" s="2">
        <f>K1078-L1078</f>
        <v>-76934.20000000001</v>
      </c>
      <c r="N1078" s="4">
        <f>M1078+SUM(H1078:J1078)</f>
        <v>-76934.20000000001</v>
      </c>
      <c r="O1078" s="2"/>
    </row>
    <row r="1079" spans="1:15" ht="15.75">
      <c r="A1079" s="45" t="s">
        <v>355</v>
      </c>
      <c r="J1079" s="5"/>
      <c r="N1079" s="2"/>
      <c r="O1079" s="2"/>
    </row>
    <row r="1080" spans="1:15" ht="15.75">
      <c r="A1080" s="1" t="s">
        <v>356</v>
      </c>
      <c r="J1080" s="5"/>
      <c r="O1080" s="2"/>
    </row>
    <row r="1081" spans="1:15" ht="15.75">
      <c r="A1081" s="49"/>
      <c r="B1081" s="50"/>
      <c r="C1081" s="51"/>
      <c r="D1081" s="51"/>
      <c r="E1081" s="50"/>
      <c r="F1081" s="50"/>
      <c r="G1081" s="50"/>
      <c r="H1081" s="50"/>
      <c r="I1081" s="50"/>
      <c r="J1081" s="52"/>
      <c r="K1081" s="50"/>
      <c r="L1081" s="50"/>
      <c r="M1081" s="50"/>
      <c r="N1081" s="53"/>
      <c r="O1081" s="50"/>
    </row>
    <row r="1082" spans="1:16" ht="15.75">
      <c r="A1082" s="123" t="s">
        <v>161</v>
      </c>
      <c r="B1082" s="124" t="s">
        <v>77</v>
      </c>
      <c r="C1082" s="125" t="s">
        <v>288</v>
      </c>
      <c r="D1082" s="125" t="s">
        <v>224</v>
      </c>
      <c r="E1082" s="124">
        <v>2222.22</v>
      </c>
      <c r="F1082" s="124">
        <f>SUM(E1082:E1085)</f>
        <v>2222.22</v>
      </c>
      <c r="G1082" s="124">
        <v>1911</v>
      </c>
      <c r="H1082" s="126"/>
      <c r="I1082" s="124"/>
      <c r="J1082" s="127">
        <v>1000</v>
      </c>
      <c r="K1082" s="124">
        <f>G1082-F1082-SUM(H1082:J1082)</f>
        <v>-1311.2199999999998</v>
      </c>
      <c r="L1082" s="124">
        <f>K1082*0.3</f>
        <v>-393.36599999999993</v>
      </c>
      <c r="M1082" s="124">
        <f>K1082-L1082</f>
        <v>-917.8539999999998</v>
      </c>
      <c r="N1082" s="128">
        <f>M1082+SUM(H1082:J1082)</f>
        <v>82.14600000000019</v>
      </c>
      <c r="O1082" s="124"/>
      <c r="P1082" s="129"/>
    </row>
    <row r="1083" spans="1:15" ht="15.75">
      <c r="A1083" s="45" t="s">
        <v>364</v>
      </c>
      <c r="J1083" s="5"/>
      <c r="N1083" s="2"/>
      <c r="O1083" s="2"/>
    </row>
    <row r="1084" spans="1:15" ht="15.75">
      <c r="A1084" s="1" t="s">
        <v>349</v>
      </c>
      <c r="J1084" s="5"/>
      <c r="O1084" s="2"/>
    </row>
    <row r="1085" spans="1:15" ht="15.75">
      <c r="A1085" s="49"/>
      <c r="B1085" s="50"/>
      <c r="C1085" s="51"/>
      <c r="D1085" s="51"/>
      <c r="E1085" s="50"/>
      <c r="F1085" s="50"/>
      <c r="G1085" s="50"/>
      <c r="H1085" s="50"/>
      <c r="I1085" s="50"/>
      <c r="J1085" s="50"/>
      <c r="K1085" s="50"/>
      <c r="L1085" s="50"/>
      <c r="M1085" s="50"/>
      <c r="N1085" s="53"/>
      <c r="O1085" s="50"/>
    </row>
    <row r="1086" spans="1:15" ht="15.75">
      <c r="A1086" s="45" t="s">
        <v>365</v>
      </c>
      <c r="B1086" s="2" t="s">
        <v>77</v>
      </c>
      <c r="C1086" s="3" t="s">
        <v>288</v>
      </c>
      <c r="D1086" s="3" t="s">
        <v>288</v>
      </c>
      <c r="E1086" s="2">
        <v>12302.43</v>
      </c>
      <c r="F1086" s="2">
        <f>SUM(E1086:E1089)</f>
        <v>12302.43</v>
      </c>
      <c r="G1086" s="2">
        <v>18111</v>
      </c>
      <c r="H1086" s="5">
        <v>4360</v>
      </c>
      <c r="K1086" s="2">
        <f>G1086-F1086-SUM(H1086:J1086)</f>
        <v>1448.5699999999997</v>
      </c>
      <c r="L1086" s="2">
        <f>K1086*0.3</f>
        <v>434.5709999999999</v>
      </c>
      <c r="M1086" s="2">
        <f>K1086-L1086</f>
        <v>1013.9989999999998</v>
      </c>
      <c r="N1086" s="4">
        <f>M1086+SUM(H1086:J1086)</f>
        <v>5373.999</v>
      </c>
      <c r="O1086" s="2" t="s">
        <v>128</v>
      </c>
    </row>
    <row r="1087" spans="1:15" ht="15.75">
      <c r="A1087" s="45" t="s">
        <v>355</v>
      </c>
      <c r="N1087" s="2"/>
      <c r="O1087" s="2"/>
    </row>
    <row r="1088" spans="1:15" ht="15.75">
      <c r="A1088" s="1" t="s">
        <v>366</v>
      </c>
      <c r="O1088" s="2"/>
    </row>
    <row r="1089" spans="1:15" ht="15.75">
      <c r="A1089" s="164"/>
      <c r="B1089" s="50"/>
      <c r="C1089" s="51"/>
      <c r="D1089" s="51"/>
      <c r="E1089" s="50"/>
      <c r="F1089" s="50"/>
      <c r="G1089" s="50"/>
      <c r="H1089" s="50"/>
      <c r="I1089" s="50"/>
      <c r="J1089" s="50"/>
      <c r="K1089" s="50"/>
      <c r="L1089" s="50"/>
      <c r="M1089" s="50"/>
      <c r="N1089" s="53"/>
      <c r="O1089" s="50"/>
    </row>
    <row r="1090" spans="1:15" ht="15.75">
      <c r="A1090" s="45" t="s">
        <v>161</v>
      </c>
      <c r="B1090" s="2" t="s">
        <v>77</v>
      </c>
      <c r="C1090" s="3" t="s">
        <v>224</v>
      </c>
      <c r="D1090" s="3" t="s">
        <v>224</v>
      </c>
      <c r="E1090" s="2">
        <v>1221.4</v>
      </c>
      <c r="F1090" s="2">
        <f>SUM(E1090:E1093)</f>
        <v>1221.4</v>
      </c>
      <c r="G1090" s="2">
        <v>1911</v>
      </c>
      <c r="H1090" s="70"/>
      <c r="J1090" s="5">
        <v>500</v>
      </c>
      <c r="K1090" s="2">
        <f>G1090-F1090-SUM(H1090:J1090)</f>
        <v>189.5999999999999</v>
      </c>
      <c r="L1090" s="2">
        <f>K1090*0.3</f>
        <v>56.879999999999974</v>
      </c>
      <c r="M1090" s="2">
        <f>K1090-L1090</f>
        <v>132.71999999999994</v>
      </c>
      <c r="N1090" s="4">
        <f>M1090+SUM(H1090:J1090)</f>
        <v>632.7199999999999</v>
      </c>
      <c r="O1090" s="2"/>
    </row>
    <row r="1091" spans="1:15" ht="15.75">
      <c r="A1091" s="45" t="s">
        <v>367</v>
      </c>
      <c r="J1091" s="5"/>
      <c r="N1091" s="2"/>
      <c r="O1091" s="2"/>
    </row>
    <row r="1092" spans="1:15" ht="15.75">
      <c r="A1092" s="1" t="s">
        <v>358</v>
      </c>
      <c r="J1092" s="5"/>
      <c r="O1092" s="2"/>
    </row>
    <row r="1093" spans="1:15" ht="15.75">
      <c r="A1093" s="49"/>
      <c r="B1093" s="50"/>
      <c r="C1093" s="51"/>
      <c r="D1093" s="51"/>
      <c r="E1093" s="50"/>
      <c r="F1093" s="50"/>
      <c r="G1093" s="50"/>
      <c r="H1093" s="50"/>
      <c r="I1093" s="50"/>
      <c r="J1093" s="52"/>
      <c r="K1093" s="50"/>
      <c r="L1093" s="50"/>
      <c r="M1093" s="50"/>
      <c r="N1093" s="53"/>
      <c r="O1093" s="50"/>
    </row>
    <row r="1094" spans="1:15" ht="15.75">
      <c r="A1094" s="45" t="s">
        <v>161</v>
      </c>
      <c r="B1094" s="2" t="s">
        <v>77</v>
      </c>
      <c r="C1094" s="3" t="s">
        <v>288</v>
      </c>
      <c r="D1094" s="3" t="s">
        <v>224</v>
      </c>
      <c r="E1094" s="2">
        <v>422.42</v>
      </c>
      <c r="F1094" s="2">
        <f>SUM(E1094:E1097)</f>
        <v>843.6400000000001</v>
      </c>
      <c r="G1094" s="2">
        <v>1981</v>
      </c>
      <c r="H1094" s="70"/>
      <c r="J1094" s="5">
        <v>600</v>
      </c>
      <c r="K1094" s="2">
        <f>G1094-F1094-SUM(H1094:J1094)</f>
        <v>537.3599999999999</v>
      </c>
      <c r="L1094" s="2">
        <f>K1094*0.3</f>
        <v>161.20799999999997</v>
      </c>
      <c r="M1094" s="2">
        <f>K1094-L1094</f>
        <v>376.15199999999993</v>
      </c>
      <c r="N1094" s="4">
        <f>M1094+SUM(H1094:J1094)</f>
        <v>976.1519999999999</v>
      </c>
      <c r="O1094" s="2"/>
    </row>
    <row r="1095" spans="1:15" ht="15.75">
      <c r="A1095" s="45" t="s">
        <v>368</v>
      </c>
      <c r="B1095" s="2" t="s">
        <v>77</v>
      </c>
      <c r="C1095" s="3" t="s">
        <v>288</v>
      </c>
      <c r="D1095" s="3" t="s">
        <v>224</v>
      </c>
      <c r="E1095" s="2">
        <v>421.22</v>
      </c>
      <c r="J1095" s="5"/>
      <c r="N1095" s="2"/>
      <c r="O1095" s="2"/>
    </row>
    <row r="1096" spans="1:15" ht="15.75">
      <c r="A1096" s="1" t="s">
        <v>356</v>
      </c>
      <c r="O1096" s="2"/>
    </row>
    <row r="1097" spans="1:15" ht="15.75">
      <c r="A1097" s="49"/>
      <c r="B1097" s="50"/>
      <c r="C1097" s="51"/>
      <c r="D1097" s="51"/>
      <c r="E1097" s="50"/>
      <c r="F1097" s="50"/>
      <c r="G1097" s="50"/>
      <c r="H1097" s="50"/>
      <c r="I1097" s="50"/>
      <c r="J1097" s="50"/>
      <c r="K1097" s="50"/>
      <c r="L1097" s="50"/>
      <c r="M1097" s="50"/>
      <c r="N1097" s="53"/>
      <c r="O1097" s="50"/>
    </row>
    <row r="1098" spans="1:15" ht="15.75">
      <c r="A1098" s="45" t="s">
        <v>30</v>
      </c>
      <c r="B1098" s="2" t="s">
        <v>77</v>
      </c>
      <c r="C1098" s="3" t="s">
        <v>288</v>
      </c>
      <c r="D1098" s="3" t="s">
        <v>224</v>
      </c>
      <c r="E1098" s="2">
        <v>2222</v>
      </c>
      <c r="F1098" s="2">
        <f>SUM(E1098:E1101)</f>
        <v>2222</v>
      </c>
      <c r="G1098" s="2">
        <v>11961</v>
      </c>
      <c r="H1098" s="5">
        <v>1700</v>
      </c>
      <c r="K1098" s="2">
        <f>G1098-F1098-SUM(H1098:J1098)</f>
        <v>8039</v>
      </c>
      <c r="L1098" s="2">
        <f>K1098*0.3</f>
        <v>2411.7</v>
      </c>
      <c r="M1098" s="2">
        <f>K1098-L1098</f>
        <v>5627.3</v>
      </c>
      <c r="N1098" s="4">
        <f>M1098+SUM(H1098:J1098)</f>
        <v>7327.3</v>
      </c>
      <c r="O1098" s="2"/>
    </row>
    <row r="1099" spans="1:15" ht="15.75">
      <c r="A1099" s="45" t="s">
        <v>368</v>
      </c>
      <c r="N1099" s="2"/>
      <c r="O1099" s="2"/>
    </row>
    <row r="1100" spans="1:15" ht="15.75">
      <c r="A1100" s="1" t="s">
        <v>356</v>
      </c>
      <c r="O1100" s="2"/>
    </row>
    <row r="1101" spans="1:15" ht="15.75">
      <c r="A1101" s="49"/>
      <c r="B1101" s="50"/>
      <c r="C1101" s="51"/>
      <c r="D1101" s="51"/>
      <c r="E1101" s="50"/>
      <c r="F1101" s="50"/>
      <c r="G1101" s="50"/>
      <c r="H1101" s="50"/>
      <c r="I1101" s="50"/>
      <c r="J1101" s="50"/>
      <c r="K1101" s="50"/>
      <c r="L1101" s="50"/>
      <c r="M1101" s="50"/>
      <c r="N1101" s="53"/>
      <c r="O1101" s="50"/>
    </row>
    <row r="1102" spans="1:15" ht="15.75">
      <c r="A1102" s="45" t="s">
        <v>14</v>
      </c>
      <c r="B1102" s="2" t="s">
        <v>77</v>
      </c>
      <c r="C1102" s="3" t="s">
        <v>288</v>
      </c>
      <c r="D1102" s="3" t="s">
        <v>224</v>
      </c>
      <c r="E1102" s="2">
        <v>110222.22</v>
      </c>
      <c r="F1102" s="2">
        <f>SUM(E1102:E1105)</f>
        <v>110222.22</v>
      </c>
      <c r="G1102" s="2">
        <v>111171</v>
      </c>
      <c r="H1102" s="5">
        <v>7770</v>
      </c>
      <c r="K1102" s="2">
        <f>G1102-F1102-SUM(H1102:J1102)</f>
        <v>-6821.220000000001</v>
      </c>
      <c r="L1102" s="2">
        <f>K1102*0.3</f>
        <v>-2046.3660000000002</v>
      </c>
      <c r="M1102" s="2">
        <f>K1102-L1102</f>
        <v>-4774.854000000001</v>
      </c>
      <c r="N1102" s="4">
        <f>M1102+SUM(H1102:J1102)</f>
        <v>2995.145999999999</v>
      </c>
      <c r="O1102" s="2" t="s">
        <v>57</v>
      </c>
    </row>
    <row r="1103" spans="1:15" ht="15.75">
      <c r="A1103" s="45" t="s">
        <v>368</v>
      </c>
      <c r="H1103" s="5"/>
      <c r="N1103" s="2"/>
      <c r="O1103" s="2"/>
    </row>
    <row r="1104" spans="1:15" ht="15.75">
      <c r="A1104" s="1" t="s">
        <v>356</v>
      </c>
      <c r="H1104" s="5"/>
      <c r="O1104" s="2"/>
    </row>
    <row r="1105" spans="1:15" ht="15.75">
      <c r="A1105" s="49"/>
      <c r="B1105" s="50"/>
      <c r="C1105" s="51"/>
      <c r="D1105" s="51"/>
      <c r="E1105" s="50"/>
      <c r="F1105" s="50"/>
      <c r="G1105" s="50"/>
      <c r="H1105" s="52"/>
      <c r="I1105" s="50"/>
      <c r="J1105" s="50"/>
      <c r="K1105" s="50"/>
      <c r="L1105" s="50"/>
      <c r="M1105" s="50"/>
      <c r="N1105" s="53"/>
      <c r="O1105" s="50"/>
    </row>
    <row r="1106" spans="1:15" ht="15.75">
      <c r="A1106" s="45" t="s">
        <v>51</v>
      </c>
      <c r="B1106" s="2" t="s">
        <v>48</v>
      </c>
      <c r="C1106" s="3" t="s">
        <v>288</v>
      </c>
      <c r="D1106" s="3" t="s">
        <v>288</v>
      </c>
      <c r="E1106" s="2">
        <v>42212</v>
      </c>
      <c r="F1106" s="2">
        <f>SUM(E1106:E1109)</f>
        <v>63444.2</v>
      </c>
      <c r="G1106" s="2">
        <v>117111</v>
      </c>
      <c r="H1106" s="5">
        <v>2500</v>
      </c>
      <c r="K1106" s="2">
        <f>G1106-F1106-SUM(H1106:J1106)</f>
        <v>51166.8</v>
      </c>
      <c r="L1106" s="2">
        <f>K1106*0.3</f>
        <v>15350.04</v>
      </c>
      <c r="M1106" s="2">
        <f>K1106-L1106</f>
        <v>35816.76</v>
      </c>
      <c r="N1106" s="4">
        <f>M1106+SUM(H1106:J1106)</f>
        <v>38316.76</v>
      </c>
      <c r="O1106" s="2"/>
    </row>
    <row r="1107" spans="1:15" ht="15.75">
      <c r="A1107" s="45" t="s">
        <v>368</v>
      </c>
      <c r="B1107" s="2" t="s">
        <v>48</v>
      </c>
      <c r="C1107" s="3" t="s">
        <v>288</v>
      </c>
      <c r="D1107" s="3" t="s">
        <v>288</v>
      </c>
      <c r="E1107" s="2">
        <v>21232.2</v>
      </c>
      <c r="H1107" s="5"/>
      <c r="N1107" s="2"/>
      <c r="O1107" s="2"/>
    </row>
    <row r="1108" spans="1:15" ht="15.75">
      <c r="A1108" s="1" t="s">
        <v>369</v>
      </c>
      <c r="H1108" s="5"/>
      <c r="O1108" s="2"/>
    </row>
    <row r="1109" spans="1:15" ht="15.75">
      <c r="A1109" s="49"/>
      <c r="B1109" s="50"/>
      <c r="C1109" s="51"/>
      <c r="D1109" s="51"/>
      <c r="E1109" s="50"/>
      <c r="F1109" s="50"/>
      <c r="G1109" s="50"/>
      <c r="H1109" s="52"/>
      <c r="I1109" s="50"/>
      <c r="J1109" s="50"/>
      <c r="K1109" s="50"/>
      <c r="L1109" s="50"/>
      <c r="M1109" s="50"/>
      <c r="N1109" s="53"/>
      <c r="O1109" s="50"/>
    </row>
    <row r="1110" spans="1:15" ht="15.75">
      <c r="A1110" s="45" t="s">
        <v>14</v>
      </c>
      <c r="B1110" s="2" t="s">
        <v>77</v>
      </c>
      <c r="E1110" s="2">
        <v>110220</v>
      </c>
      <c r="F1110" s="2">
        <f>SUM(E1110:E1113)</f>
        <v>142442</v>
      </c>
      <c r="G1110" s="2">
        <v>169166</v>
      </c>
      <c r="H1110" s="5">
        <v>11560</v>
      </c>
      <c r="K1110" s="2">
        <f>G1110-F1110-SUM(H1110:J1110)</f>
        <v>15164</v>
      </c>
      <c r="L1110" s="2">
        <f>K1110*0.3</f>
        <v>4549.2</v>
      </c>
      <c r="M1110" s="2">
        <f>K1110-L1110</f>
        <v>10614.8</v>
      </c>
      <c r="N1110" s="4">
        <f>M1110+SUM(H1110:J1110)</f>
        <v>22174.8</v>
      </c>
      <c r="O1110" s="2" t="s">
        <v>57</v>
      </c>
    </row>
    <row r="1111" spans="1:15" ht="15.75">
      <c r="A1111" s="45" t="s">
        <v>370</v>
      </c>
      <c r="B1111" s="2" t="s">
        <v>337</v>
      </c>
      <c r="E1111" s="2">
        <v>32222</v>
      </c>
      <c r="N1111" s="2"/>
      <c r="O1111" s="2"/>
    </row>
    <row r="1112" spans="1:15" ht="15.75">
      <c r="A1112" s="1" t="s">
        <v>371</v>
      </c>
      <c r="O1112" s="2"/>
    </row>
    <row r="1113" spans="1:15" ht="15.75">
      <c r="A1113" s="49"/>
      <c r="B1113" s="50"/>
      <c r="C1113" s="51"/>
      <c r="D1113" s="51"/>
      <c r="E1113" s="50"/>
      <c r="F1113" s="50"/>
      <c r="G1113" s="50"/>
      <c r="H1113" s="50"/>
      <c r="I1113" s="50"/>
      <c r="J1113" s="50"/>
      <c r="K1113" s="50"/>
      <c r="L1113" s="50"/>
      <c r="M1113" s="50"/>
      <c r="N1113" s="53"/>
      <c r="O1113" s="50"/>
    </row>
    <row r="1114" spans="1:16" ht="15.75">
      <c r="A1114" s="123" t="s">
        <v>46</v>
      </c>
      <c r="B1114" s="124" t="s">
        <v>77</v>
      </c>
      <c r="C1114" s="125" t="s">
        <v>288</v>
      </c>
      <c r="D1114" s="125" t="s">
        <v>224</v>
      </c>
      <c r="E1114" s="124">
        <v>2223.22</v>
      </c>
      <c r="F1114" s="124">
        <f>SUM(E1114:E1117)</f>
        <v>2223.22</v>
      </c>
      <c r="G1114" s="124">
        <v>6811</v>
      </c>
      <c r="H1114" s="126"/>
      <c r="I1114" s="124">
        <v>150</v>
      </c>
      <c r="J1114" s="124"/>
      <c r="K1114" s="124">
        <f>G1114-F1114-SUM(H1114:J1114)</f>
        <v>4437.780000000001</v>
      </c>
      <c r="L1114" s="124">
        <f>K1114*0.3</f>
        <v>1331.334</v>
      </c>
      <c r="M1114" s="124">
        <f>K1114-L1114</f>
        <v>3106.446000000001</v>
      </c>
      <c r="N1114" s="128">
        <f>M1114+SUM(H1114:J1114)</f>
        <v>3256.446000000001</v>
      </c>
      <c r="O1114" s="124"/>
      <c r="P1114" s="124"/>
    </row>
    <row r="1115" spans="1:15" ht="15.75">
      <c r="A1115" s="45" t="s">
        <v>368</v>
      </c>
      <c r="N1115" s="2"/>
      <c r="O1115" s="2"/>
    </row>
    <row r="1116" spans="1:15" ht="15.75">
      <c r="A1116" s="1" t="s">
        <v>372</v>
      </c>
      <c r="O1116" s="2"/>
    </row>
    <row r="1117" spans="1:15" ht="15.75">
      <c r="A1117" s="49"/>
      <c r="B1117" s="50"/>
      <c r="C1117" s="51"/>
      <c r="D1117" s="51"/>
      <c r="E1117" s="50"/>
      <c r="F1117" s="50"/>
      <c r="G1117" s="50"/>
      <c r="H1117" s="50"/>
      <c r="I1117" s="50"/>
      <c r="J1117" s="50"/>
      <c r="K1117" s="50"/>
      <c r="L1117" s="50"/>
      <c r="M1117" s="50"/>
      <c r="N1117" s="53"/>
      <c r="O1117" s="50"/>
    </row>
    <row r="1118" spans="1:15" ht="15.75">
      <c r="A1118" s="45" t="s">
        <v>48</v>
      </c>
      <c r="B1118" s="2" t="s">
        <v>17</v>
      </c>
      <c r="C1118" s="3" t="s">
        <v>288</v>
      </c>
      <c r="D1118" s="3" t="s">
        <v>288</v>
      </c>
      <c r="E1118" s="2">
        <v>12440</v>
      </c>
      <c r="F1118" s="2">
        <f>SUM(E1118:E1121)</f>
        <v>12440</v>
      </c>
      <c r="G1118" s="2">
        <v>11161</v>
      </c>
      <c r="H1118" s="70"/>
      <c r="I1118" s="2">
        <v>150</v>
      </c>
      <c r="K1118" s="2">
        <f>G1118-F1118-SUM(H1118:J1118)</f>
        <v>-1429</v>
      </c>
      <c r="L1118" s="2">
        <f>K1118*0.3</f>
        <v>-428.7</v>
      </c>
      <c r="M1118" s="2">
        <f>K1118-L1118</f>
        <v>-1000.3</v>
      </c>
      <c r="N1118" s="4">
        <f>M1118+SUM(H1118:J1118)</f>
        <v>-850.3</v>
      </c>
      <c r="O1118" s="2"/>
    </row>
    <row r="1119" spans="1:15" ht="15.75">
      <c r="A1119" s="45" t="s">
        <v>368</v>
      </c>
      <c r="N1119" s="2"/>
      <c r="O1119" s="2"/>
    </row>
    <row r="1120" spans="1:15" ht="15.75">
      <c r="A1120" s="1" t="s">
        <v>372</v>
      </c>
      <c r="O1120" s="2"/>
    </row>
    <row r="1121" spans="1:15" ht="15.75">
      <c r="A1121" s="49"/>
      <c r="B1121" s="50"/>
      <c r="C1121" s="51"/>
      <c r="D1121" s="51"/>
      <c r="E1121" s="50"/>
      <c r="F1121" s="50"/>
      <c r="G1121" s="50"/>
      <c r="H1121" s="50"/>
      <c r="I1121" s="50"/>
      <c r="J1121" s="50"/>
      <c r="K1121" s="50"/>
      <c r="L1121" s="50"/>
      <c r="M1121" s="50"/>
      <c r="N1121" s="53"/>
      <c r="O1121" s="50"/>
    </row>
    <row r="1122" spans="1:15" ht="15.75">
      <c r="A1122" s="45" t="s">
        <v>46</v>
      </c>
      <c r="B1122" s="2" t="s">
        <v>77</v>
      </c>
      <c r="C1122" s="3" t="s">
        <v>288</v>
      </c>
      <c r="D1122" s="3" t="s">
        <v>224</v>
      </c>
      <c r="E1122" s="2">
        <v>222</v>
      </c>
      <c r="F1122" s="2">
        <f>SUM(E1122:E1125)</f>
        <v>222</v>
      </c>
      <c r="G1122" s="2">
        <v>1911</v>
      </c>
      <c r="H1122" s="70"/>
      <c r="I1122" s="2">
        <v>300</v>
      </c>
      <c r="K1122" s="2">
        <f>G1122-F1122-SUM(H1122:J1122)</f>
        <v>1389</v>
      </c>
      <c r="L1122" s="2">
        <f>K1122*0.3</f>
        <v>416.7</v>
      </c>
      <c r="M1122" s="2">
        <f>K1122-L1122</f>
        <v>972.3</v>
      </c>
      <c r="N1122" s="4">
        <f>M1122+SUM(H1122:J1122)</f>
        <v>1272.3</v>
      </c>
      <c r="O1122" s="2"/>
    </row>
    <row r="1123" spans="1:15" ht="15.75">
      <c r="A1123" s="45" t="s">
        <v>368</v>
      </c>
      <c r="N1123" s="2"/>
      <c r="O1123" s="2"/>
    </row>
    <row r="1124" spans="1:15" ht="15.75">
      <c r="A1124" s="1" t="s">
        <v>373</v>
      </c>
      <c r="O1124" s="2"/>
    </row>
    <row r="1125" spans="1:15" ht="15.75">
      <c r="A1125" s="49"/>
      <c r="B1125" s="50"/>
      <c r="C1125" s="51"/>
      <c r="D1125" s="51"/>
      <c r="E1125" s="50"/>
      <c r="F1125" s="50"/>
      <c r="G1125" s="50"/>
      <c r="H1125" s="50"/>
      <c r="I1125" s="50"/>
      <c r="J1125" s="50"/>
      <c r="K1125" s="50"/>
      <c r="L1125" s="50"/>
      <c r="M1125" s="50"/>
      <c r="N1125" s="53"/>
      <c r="O1125" s="50"/>
    </row>
    <row r="1126" spans="1:15" ht="15.75">
      <c r="A1126" s="45" t="s">
        <v>374</v>
      </c>
      <c r="B1126" s="2" t="s">
        <v>1</v>
      </c>
      <c r="C1126" s="3" t="s">
        <v>288</v>
      </c>
      <c r="D1126" s="3" t="s">
        <v>224</v>
      </c>
      <c r="E1126" s="2">
        <v>12232.43</v>
      </c>
      <c r="F1126" s="2">
        <f>SUM(E1126:E1129)</f>
        <v>12232.43</v>
      </c>
      <c r="G1126" s="2">
        <v>17111</v>
      </c>
      <c r="H1126" s="70"/>
      <c r="I1126" s="2">
        <v>500</v>
      </c>
      <c r="K1126" s="2">
        <f>G1126-F1126-SUM(H1126:J1126)</f>
        <v>4378.57</v>
      </c>
      <c r="L1126" s="2">
        <f>K1126*0.3</f>
        <v>1313.571</v>
      </c>
      <c r="M1126" s="2">
        <f>K1126-L1126</f>
        <v>3064.999</v>
      </c>
      <c r="N1126" s="4">
        <f>M1126+SUM(H1126:J1126)</f>
        <v>3564.999</v>
      </c>
      <c r="O1126" s="2"/>
    </row>
    <row r="1127" spans="1:15" ht="15.75">
      <c r="A1127" s="45" t="s">
        <v>375</v>
      </c>
      <c r="N1127" s="2"/>
      <c r="O1127" s="2"/>
    </row>
    <row r="1128" spans="1:15" ht="15.75">
      <c r="A1128" s="1" t="s">
        <v>373</v>
      </c>
      <c r="O1128" s="2"/>
    </row>
    <row r="1129" spans="1:15" ht="15.75">
      <c r="A1129" s="49"/>
      <c r="B1129" s="50"/>
      <c r="C1129" s="51"/>
      <c r="D1129" s="51"/>
      <c r="E1129" s="50"/>
      <c r="F1129" s="50"/>
      <c r="G1129" s="50"/>
      <c r="H1129" s="50"/>
      <c r="I1129" s="50"/>
      <c r="J1129" s="50"/>
      <c r="K1129" s="50"/>
      <c r="L1129" s="50"/>
      <c r="M1129" s="50"/>
      <c r="N1129" s="53"/>
      <c r="O1129" s="50"/>
    </row>
    <row r="1130" spans="1:15" ht="15.75">
      <c r="A1130" s="45"/>
      <c r="F1130" s="2">
        <f>SUM(E1130:E1133)</f>
        <v>0</v>
      </c>
      <c r="H1130" s="70"/>
      <c r="K1130" s="2">
        <f>G1130-F1130-SUM(H1130:J1130)</f>
        <v>0</v>
      </c>
      <c r="L1130" s="2">
        <f>K1130*0.3</f>
        <v>0</v>
      </c>
      <c r="M1130" s="2">
        <f>K1130-L1130</f>
        <v>0</v>
      </c>
      <c r="N1130" s="4">
        <f>M1130+SUM(H1130:J1130)</f>
        <v>0</v>
      </c>
      <c r="O1130" s="2"/>
    </row>
    <row r="1131" spans="1:15" ht="15.75">
      <c r="A1131" s="45"/>
      <c r="N1131" s="2"/>
      <c r="O1131" s="2"/>
    </row>
    <row r="1132" ht="15.75">
      <c r="O1132" s="2"/>
    </row>
    <row r="1133" spans="1:15" ht="15.75">
      <c r="A1133" s="49"/>
      <c r="B1133" s="50"/>
      <c r="C1133" s="51"/>
      <c r="D1133" s="51"/>
      <c r="E1133" s="50"/>
      <c r="F1133" s="50"/>
      <c r="G1133" s="50"/>
      <c r="H1133" s="50"/>
      <c r="I1133" s="50"/>
      <c r="J1133" s="50"/>
      <c r="K1133" s="50"/>
      <c r="L1133" s="50"/>
      <c r="M1133" s="50"/>
      <c r="N1133" s="53"/>
      <c r="O1133" s="50"/>
    </row>
    <row r="1134" spans="1:15" ht="15.75">
      <c r="A1134" s="45"/>
      <c r="F1134" s="2">
        <f>SUM(E1134:E1137)</f>
        <v>0</v>
      </c>
      <c r="H1134" s="70"/>
      <c r="K1134" s="2">
        <f>G1134-F1134-SUM(H1134:J1134)</f>
        <v>0</v>
      </c>
      <c r="L1134" s="2">
        <f>K1134*0.3</f>
        <v>0</v>
      </c>
      <c r="M1134" s="2">
        <f>K1134-L1134</f>
        <v>0</v>
      </c>
      <c r="N1134" s="4">
        <f>M1134+SUM(H1134:J1134)</f>
        <v>0</v>
      </c>
      <c r="O1134" s="2"/>
    </row>
    <row r="1135" spans="1:15" ht="15.75">
      <c r="A1135" s="45"/>
      <c r="N1135" s="2"/>
      <c r="O1135" s="2"/>
    </row>
    <row r="1136" ht="15.75">
      <c r="O1136" s="2"/>
    </row>
    <row r="1137" spans="1:15" ht="15.75">
      <c r="A1137" s="49"/>
      <c r="B1137" s="50"/>
      <c r="C1137" s="51"/>
      <c r="D1137" s="51"/>
      <c r="E1137" s="50"/>
      <c r="F1137" s="50"/>
      <c r="G1137" s="50"/>
      <c r="H1137" s="50"/>
      <c r="I1137" s="50"/>
      <c r="J1137" s="50"/>
      <c r="K1137" s="50"/>
      <c r="L1137" s="50"/>
      <c r="M1137" s="50"/>
      <c r="N1137" s="53"/>
      <c r="O1137" s="50"/>
    </row>
    <row r="1138" spans="1:15" ht="15.75">
      <c r="A1138" s="45"/>
      <c r="F1138" s="2">
        <f>SUM(E1138:E1141)</f>
        <v>0</v>
      </c>
      <c r="H1138" s="70"/>
      <c r="K1138" s="2">
        <f>G1138-F1138-SUM(H1138:J1138)</f>
        <v>0</v>
      </c>
      <c r="L1138" s="2">
        <f>K1138*0.3</f>
        <v>0</v>
      </c>
      <c r="M1138" s="2">
        <f>K1138-L1138</f>
        <v>0</v>
      </c>
      <c r="N1138" s="4">
        <f>M1138+SUM(H1138:J1138)</f>
        <v>0</v>
      </c>
      <c r="O1138" s="2"/>
    </row>
    <row r="1139" spans="1:15" ht="15.75">
      <c r="A1139" s="45"/>
      <c r="N1139" s="2"/>
      <c r="O1139" s="2"/>
    </row>
    <row r="1140" ht="15.75">
      <c r="O1140" s="2"/>
    </row>
    <row r="1141" spans="1:15" ht="15.75">
      <c r="A1141" s="49"/>
      <c r="B1141" s="50"/>
      <c r="C1141" s="51"/>
      <c r="D1141" s="51"/>
      <c r="E1141" s="50"/>
      <c r="F1141" s="50"/>
      <c r="G1141" s="50"/>
      <c r="H1141" s="50"/>
      <c r="I1141" s="50"/>
      <c r="J1141" s="50"/>
      <c r="K1141" s="50"/>
      <c r="L1141" s="50"/>
      <c r="M1141" s="50"/>
      <c r="N1141" s="53"/>
      <c r="O1141" s="50"/>
    </row>
    <row r="1142" spans="1:15" ht="15.75">
      <c r="A1142" s="45"/>
      <c r="F1142" s="2">
        <f>SUM(E1142:E1145)</f>
        <v>0</v>
      </c>
      <c r="H1142" s="70"/>
      <c r="K1142" s="2">
        <f>G1142-F1142-SUM(H1142:J1142)</f>
        <v>0</v>
      </c>
      <c r="L1142" s="2">
        <f>K1142*0.3</f>
        <v>0</v>
      </c>
      <c r="M1142" s="2">
        <f>K1142-L1142</f>
        <v>0</v>
      </c>
      <c r="N1142" s="4">
        <f>M1142+SUM(H1142:J1142)</f>
        <v>0</v>
      </c>
      <c r="O1142" s="2"/>
    </row>
    <row r="1143" spans="1:15" ht="15.75">
      <c r="A1143" s="45"/>
      <c r="N1143" s="2"/>
      <c r="O1143" s="2"/>
    </row>
    <row r="1144" ht="15.75">
      <c r="O1144" s="2"/>
    </row>
    <row r="1145" spans="1:15" ht="15.75">
      <c r="A1145" s="49"/>
      <c r="B1145" s="50"/>
      <c r="C1145" s="51"/>
      <c r="D1145" s="51"/>
      <c r="E1145" s="50"/>
      <c r="F1145" s="50"/>
      <c r="G1145" s="50"/>
      <c r="H1145" s="50"/>
      <c r="I1145" s="50"/>
      <c r="J1145" s="50"/>
      <c r="K1145" s="50"/>
      <c r="L1145" s="50"/>
      <c r="M1145" s="50"/>
      <c r="N1145" s="53"/>
      <c r="O1145" s="50"/>
    </row>
    <row r="1146" spans="1:15" ht="15.75">
      <c r="A1146" s="45"/>
      <c r="F1146" s="2">
        <f>SUM(E1146:E1149)</f>
        <v>0</v>
      </c>
      <c r="H1146" s="70"/>
      <c r="K1146" s="2">
        <f>G1146-F1146-SUM(H1146:J1146)</f>
        <v>0</v>
      </c>
      <c r="L1146" s="2">
        <f>K1146*0.3</f>
        <v>0</v>
      </c>
      <c r="M1146" s="2">
        <f>K1146-L1146</f>
        <v>0</v>
      </c>
      <c r="N1146" s="4">
        <f>M1146+SUM(H1146:J1146)</f>
        <v>0</v>
      </c>
      <c r="O1146" s="2"/>
    </row>
    <row r="1147" spans="1:15" ht="15.75">
      <c r="A1147" s="45"/>
      <c r="N1147" s="2"/>
      <c r="O1147" s="2"/>
    </row>
    <row r="1148" ht="15.75">
      <c r="O1148" s="2"/>
    </row>
    <row r="1149" spans="1:15" ht="15.75">
      <c r="A1149" s="49"/>
      <c r="B1149" s="50"/>
      <c r="C1149" s="51"/>
      <c r="D1149" s="51"/>
      <c r="E1149" s="50"/>
      <c r="F1149" s="50"/>
      <c r="G1149" s="50"/>
      <c r="H1149" s="50"/>
      <c r="I1149" s="50"/>
      <c r="J1149" s="50"/>
      <c r="K1149" s="50"/>
      <c r="L1149" s="50"/>
      <c r="M1149" s="50"/>
      <c r="N1149" s="53"/>
      <c r="O1149" s="50"/>
    </row>
    <row r="1150" spans="1:15" ht="15.75">
      <c r="A1150" s="45"/>
      <c r="F1150" s="2">
        <f>SUM(E1150:E1153)</f>
        <v>0</v>
      </c>
      <c r="H1150" s="70"/>
      <c r="K1150" s="2">
        <f>G1150-F1150-SUM(H1150:J1150)</f>
        <v>0</v>
      </c>
      <c r="L1150" s="2">
        <f>K1150*0.3</f>
        <v>0</v>
      </c>
      <c r="M1150" s="2">
        <f>K1150-L1150</f>
        <v>0</v>
      </c>
      <c r="N1150" s="4">
        <f>M1150+SUM(H1150:J1150)</f>
        <v>0</v>
      </c>
      <c r="O1150" s="2"/>
    </row>
    <row r="1151" spans="1:15" ht="15.75">
      <c r="A1151" s="45"/>
      <c r="N1151" s="2"/>
      <c r="O1151" s="2"/>
    </row>
    <row r="1152" ht="15.75">
      <c r="O1152" s="2"/>
    </row>
    <row r="1153" spans="1:15" ht="15.75">
      <c r="A1153" s="49"/>
      <c r="B1153" s="50"/>
      <c r="C1153" s="51"/>
      <c r="D1153" s="51"/>
      <c r="E1153" s="50"/>
      <c r="F1153" s="50"/>
      <c r="G1153" s="50"/>
      <c r="H1153" s="50"/>
      <c r="I1153" s="50"/>
      <c r="J1153" s="50"/>
      <c r="K1153" s="50"/>
      <c r="L1153" s="50"/>
      <c r="M1153" s="50"/>
      <c r="N1153" s="53"/>
      <c r="O1153" s="50"/>
    </row>
    <row r="1154" spans="1:15" ht="15.75">
      <c r="A1154" s="45"/>
      <c r="F1154" s="2">
        <f>SUM(E1154:E1157)</f>
        <v>0</v>
      </c>
      <c r="H1154" s="70"/>
      <c r="K1154" s="2">
        <f>G1154-F1154-SUM(H1154:J1154)</f>
        <v>0</v>
      </c>
      <c r="L1154" s="2">
        <f>K1154*0.3</f>
        <v>0</v>
      </c>
      <c r="M1154" s="2">
        <f>K1154-L1154</f>
        <v>0</v>
      </c>
      <c r="N1154" s="4">
        <f>M1154+SUM(H1154:J1154)</f>
        <v>0</v>
      </c>
      <c r="O1154" s="2"/>
    </row>
    <row r="1155" spans="1:15" ht="15.75">
      <c r="A1155" s="45"/>
      <c r="N1155" s="2"/>
      <c r="O1155" s="2"/>
    </row>
    <row r="1156" ht="15.75">
      <c r="O1156" s="2"/>
    </row>
    <row r="1157" spans="1:15" ht="15.75">
      <c r="A1157" s="49"/>
      <c r="B1157" s="50"/>
      <c r="C1157" s="51"/>
      <c r="D1157" s="51"/>
      <c r="E1157" s="50"/>
      <c r="F1157" s="50"/>
      <c r="G1157" s="50"/>
      <c r="H1157" s="50"/>
      <c r="I1157" s="50"/>
      <c r="J1157" s="50"/>
      <c r="K1157" s="50"/>
      <c r="L1157" s="50"/>
      <c r="M1157" s="50"/>
      <c r="N1157" s="53"/>
      <c r="O1157" s="50"/>
    </row>
    <row r="1158" spans="1:15" ht="15.75">
      <c r="A1158" s="45"/>
      <c r="F1158" s="2">
        <f>SUM(E1158:E1161)</f>
        <v>0</v>
      </c>
      <c r="H1158" s="70"/>
      <c r="K1158" s="2">
        <f>G1158-F1158-SUM(H1158:J1158)</f>
        <v>0</v>
      </c>
      <c r="L1158" s="2">
        <f>K1158*0.3</f>
        <v>0</v>
      </c>
      <c r="M1158" s="2">
        <f>K1158-L1158</f>
        <v>0</v>
      </c>
      <c r="N1158" s="4">
        <f>M1158+SUM(H1158:J1158)</f>
        <v>0</v>
      </c>
      <c r="O1158" s="2"/>
    </row>
    <row r="1159" spans="1:15" ht="15.75">
      <c r="A1159" s="45"/>
      <c r="N1159" s="2"/>
      <c r="O1159" s="2"/>
    </row>
    <row r="1160" ht="15.75">
      <c r="O1160" s="2"/>
    </row>
    <row r="1161" spans="1:15" ht="15.75">
      <c r="A1161" s="49"/>
      <c r="B1161" s="50"/>
      <c r="C1161" s="51"/>
      <c r="D1161" s="51"/>
      <c r="E1161" s="50"/>
      <c r="F1161" s="50"/>
      <c r="G1161" s="50"/>
      <c r="H1161" s="50"/>
      <c r="I1161" s="50"/>
      <c r="J1161" s="50"/>
      <c r="K1161" s="50"/>
      <c r="L1161" s="50"/>
      <c r="M1161" s="50"/>
      <c r="N1161" s="53"/>
      <c r="O1161" s="50"/>
    </row>
    <row r="1162" spans="1:15" ht="15.75">
      <c r="A1162" s="45"/>
      <c r="F1162" s="2">
        <f>SUM(E1162:E1165)</f>
        <v>0</v>
      </c>
      <c r="H1162" s="70"/>
      <c r="K1162" s="2">
        <f>G1162-F1162-SUM(H1162:J1162)</f>
        <v>0</v>
      </c>
      <c r="L1162" s="2">
        <f>K1162*0.3</f>
        <v>0</v>
      </c>
      <c r="M1162" s="2">
        <f>K1162-L1162</f>
        <v>0</v>
      </c>
      <c r="N1162" s="4">
        <f>M1162+SUM(H1162:J1162)</f>
        <v>0</v>
      </c>
      <c r="O1162" s="2"/>
    </row>
    <row r="1163" spans="1:15" ht="15.75">
      <c r="A1163" s="45"/>
      <c r="N1163" s="2"/>
      <c r="O1163" s="2"/>
    </row>
    <row r="1164" ht="15.75">
      <c r="O1164" s="2"/>
    </row>
    <row r="1165" spans="1:15" ht="15.75">
      <c r="A1165" s="49"/>
      <c r="B1165" s="50"/>
      <c r="C1165" s="51"/>
      <c r="D1165" s="51"/>
      <c r="E1165" s="50"/>
      <c r="F1165" s="50"/>
      <c r="G1165" s="50"/>
      <c r="H1165" s="50"/>
      <c r="I1165" s="50"/>
      <c r="J1165" s="50"/>
      <c r="K1165" s="50"/>
      <c r="L1165" s="50"/>
      <c r="M1165" s="50"/>
      <c r="N1165" s="53"/>
      <c r="O1165" s="50"/>
    </row>
    <row r="1166" spans="1:15" ht="15.75">
      <c r="A1166" s="45"/>
      <c r="F1166" s="2">
        <f>SUM(E1166:E1169)</f>
        <v>0</v>
      </c>
      <c r="H1166" s="70"/>
      <c r="K1166" s="2">
        <f>G1166-F1166-SUM(H1166:J1166)</f>
        <v>0</v>
      </c>
      <c r="L1166" s="2">
        <f>K1166*0.3</f>
        <v>0</v>
      </c>
      <c r="M1166" s="2">
        <f>K1166-L1166</f>
        <v>0</v>
      </c>
      <c r="N1166" s="4">
        <f>M1166+SUM(H1166:J1166)</f>
        <v>0</v>
      </c>
      <c r="O1166" s="2"/>
    </row>
    <row r="1167" spans="1:15" ht="15.75">
      <c r="A1167" s="45"/>
      <c r="N1167" s="2"/>
      <c r="O1167" s="2"/>
    </row>
    <row r="1168" ht="15.75">
      <c r="O1168" s="2"/>
    </row>
    <row r="1169" spans="1:15" ht="15.75">
      <c r="A1169" s="49"/>
      <c r="B1169" s="50"/>
      <c r="C1169" s="51"/>
      <c r="D1169" s="51"/>
      <c r="E1169" s="50"/>
      <c r="F1169" s="50"/>
      <c r="G1169" s="50"/>
      <c r="H1169" s="50"/>
      <c r="I1169" s="50"/>
      <c r="J1169" s="50"/>
      <c r="K1169" s="50"/>
      <c r="L1169" s="50"/>
      <c r="M1169" s="50"/>
      <c r="N1169" s="53"/>
      <c r="O1169" s="50"/>
    </row>
    <row r="1170" spans="1:15" ht="15.75">
      <c r="A1170" s="45"/>
      <c r="F1170" s="2">
        <f>SUM(E1170:E1173)</f>
        <v>0</v>
      </c>
      <c r="H1170" s="70"/>
      <c r="K1170" s="2">
        <f>G1170-F1170-SUM(H1170:J1170)</f>
        <v>0</v>
      </c>
      <c r="L1170" s="2">
        <f>K1170*0.3</f>
        <v>0</v>
      </c>
      <c r="M1170" s="2">
        <f>K1170-L1170</f>
        <v>0</v>
      </c>
      <c r="N1170" s="4">
        <f>M1170+SUM(H1170:J1170)</f>
        <v>0</v>
      </c>
      <c r="O1170" s="2"/>
    </row>
    <row r="1171" spans="1:15" ht="15.75">
      <c r="A1171" s="45"/>
      <c r="N1171" s="2"/>
      <c r="O1171" s="2"/>
    </row>
    <row r="1172" ht="15.75">
      <c r="O1172" s="2"/>
    </row>
    <row r="1173" spans="1:15" ht="15.75">
      <c r="A1173" s="49"/>
      <c r="B1173" s="50"/>
      <c r="C1173" s="51"/>
      <c r="D1173" s="51"/>
      <c r="E1173" s="50"/>
      <c r="F1173" s="50"/>
      <c r="G1173" s="50"/>
      <c r="H1173" s="50"/>
      <c r="I1173" s="50"/>
      <c r="J1173" s="50"/>
      <c r="K1173" s="50"/>
      <c r="L1173" s="50"/>
      <c r="M1173" s="50"/>
      <c r="N1173" s="53"/>
      <c r="O1173" s="50"/>
    </row>
    <row r="1174" spans="1:15" ht="15.75">
      <c r="A1174" s="45"/>
      <c r="F1174" s="2">
        <f>SUM(E1174:E1177)</f>
        <v>0</v>
      </c>
      <c r="H1174" s="70"/>
      <c r="K1174" s="2">
        <f>G1174-F1174-SUM(H1174:J1174)</f>
        <v>0</v>
      </c>
      <c r="L1174" s="2">
        <f>K1174*0.3</f>
        <v>0</v>
      </c>
      <c r="M1174" s="2">
        <f>K1174-L1174</f>
        <v>0</v>
      </c>
      <c r="N1174" s="4">
        <f>M1174+SUM(H1174:J1174)</f>
        <v>0</v>
      </c>
      <c r="O1174" s="2"/>
    </row>
    <row r="1175" spans="1:15" ht="15.75">
      <c r="A1175" s="45"/>
      <c r="N1175" s="2"/>
      <c r="O1175" s="2"/>
    </row>
    <row r="1176" ht="15.75">
      <c r="O1176" s="2"/>
    </row>
    <row r="1177" spans="1:15" ht="15.75">
      <c r="A1177" s="49"/>
      <c r="B1177" s="50"/>
      <c r="C1177" s="51"/>
      <c r="D1177" s="51"/>
      <c r="E1177" s="50"/>
      <c r="F1177" s="50"/>
      <c r="G1177" s="50"/>
      <c r="H1177" s="50"/>
      <c r="I1177" s="50"/>
      <c r="J1177" s="50"/>
      <c r="K1177" s="50"/>
      <c r="L1177" s="50"/>
      <c r="M1177" s="50"/>
      <c r="N1177" s="53"/>
      <c r="O1177" s="50"/>
    </row>
    <row r="1178" spans="1:15" ht="15.75">
      <c r="A1178" s="45"/>
      <c r="F1178" s="2">
        <f>SUM(E1178:E1181)</f>
        <v>0</v>
      </c>
      <c r="H1178" s="70"/>
      <c r="K1178" s="2">
        <f>G1178-F1178-SUM(H1178:J1178)</f>
        <v>0</v>
      </c>
      <c r="L1178" s="2">
        <f>K1178*0.3</f>
        <v>0</v>
      </c>
      <c r="M1178" s="2">
        <f>K1178-L1178</f>
        <v>0</v>
      </c>
      <c r="N1178" s="4">
        <f>M1178+SUM(H1178:J1178)</f>
        <v>0</v>
      </c>
      <c r="O1178" s="2"/>
    </row>
    <row r="1179" spans="1:15" ht="15.75">
      <c r="A1179" s="45"/>
      <c r="N1179" s="2"/>
      <c r="O1179" s="2"/>
    </row>
    <row r="1180" ht="15.75">
      <c r="O1180" s="2"/>
    </row>
    <row r="1181" spans="1:15" ht="15.75">
      <c r="A1181" s="49"/>
      <c r="B1181" s="50"/>
      <c r="C1181" s="51"/>
      <c r="D1181" s="51"/>
      <c r="E1181" s="50"/>
      <c r="F1181" s="50"/>
      <c r="G1181" s="50"/>
      <c r="H1181" s="50"/>
      <c r="I1181" s="50"/>
      <c r="J1181" s="50"/>
      <c r="K1181" s="50"/>
      <c r="L1181" s="50"/>
      <c r="M1181" s="50"/>
      <c r="N1181" s="53"/>
      <c r="O1181" s="50"/>
    </row>
    <row r="1182" spans="1:15" ht="15.75">
      <c r="A1182" s="45"/>
      <c r="F1182" s="2">
        <f>SUM(E1182:E1185)</f>
        <v>0</v>
      </c>
      <c r="H1182" s="70"/>
      <c r="K1182" s="2">
        <f>G1182-F1182-SUM(H1182:J1182)</f>
        <v>0</v>
      </c>
      <c r="L1182" s="2">
        <f>K1182*0.3</f>
        <v>0</v>
      </c>
      <c r="M1182" s="2">
        <f>K1182-L1182</f>
        <v>0</v>
      </c>
      <c r="N1182" s="4">
        <f>M1182+SUM(H1182:J1182)</f>
        <v>0</v>
      </c>
      <c r="O1182" s="2"/>
    </row>
    <row r="1183" spans="1:15" ht="15.75">
      <c r="A1183" s="45"/>
      <c r="N1183" s="2"/>
      <c r="O1183" s="2"/>
    </row>
    <row r="1184" ht="15.75">
      <c r="O1184" s="2"/>
    </row>
    <row r="1185" spans="1:15" ht="15.75">
      <c r="A1185" s="49"/>
      <c r="B1185" s="50"/>
      <c r="C1185" s="51"/>
      <c r="D1185" s="51"/>
      <c r="E1185" s="50"/>
      <c r="F1185" s="50"/>
      <c r="G1185" s="50"/>
      <c r="H1185" s="50"/>
      <c r="I1185" s="50"/>
      <c r="J1185" s="50"/>
      <c r="K1185" s="50"/>
      <c r="L1185" s="50"/>
      <c r="M1185" s="50"/>
      <c r="N1185" s="53"/>
      <c r="O1185" s="50"/>
    </row>
    <row r="1186" spans="1:15" ht="15.75">
      <c r="A1186" s="45"/>
      <c r="F1186" s="2">
        <f>SUM(E1186:E1189)</f>
        <v>0</v>
      </c>
      <c r="H1186" s="70"/>
      <c r="K1186" s="2">
        <f>G1186-F1186-SUM(H1186:J1186)</f>
        <v>0</v>
      </c>
      <c r="L1186" s="2">
        <f>K1186*0.3</f>
        <v>0</v>
      </c>
      <c r="M1186" s="2">
        <f>K1186-L1186</f>
        <v>0</v>
      </c>
      <c r="N1186" s="4">
        <f>M1186+SUM(H1186:J1186)</f>
        <v>0</v>
      </c>
      <c r="O1186" s="2"/>
    </row>
    <row r="1187" spans="1:15" ht="15.75">
      <c r="A1187" s="45"/>
      <c r="N1187" s="2"/>
      <c r="O1187" s="2"/>
    </row>
    <row r="1188" ht="15.75">
      <c r="O1188" s="2"/>
    </row>
    <row r="1189" spans="1:15" ht="15.75">
      <c r="A1189" s="49"/>
      <c r="B1189" s="50"/>
      <c r="C1189" s="51"/>
      <c r="D1189" s="51"/>
      <c r="E1189" s="50"/>
      <c r="F1189" s="50"/>
      <c r="G1189" s="50"/>
      <c r="H1189" s="50"/>
      <c r="I1189" s="50"/>
      <c r="J1189" s="50"/>
      <c r="K1189" s="50"/>
      <c r="L1189" s="50"/>
      <c r="M1189" s="50"/>
      <c r="N1189" s="53"/>
      <c r="O1189" s="50"/>
    </row>
    <row r="1190" spans="1:15" ht="15.75">
      <c r="A1190" s="45"/>
      <c r="F1190" s="2">
        <f>SUM(E1190:E1193)</f>
        <v>0</v>
      </c>
      <c r="H1190" s="70"/>
      <c r="K1190" s="2">
        <f>G1190-F1190-SUM(H1190:J1190)</f>
        <v>0</v>
      </c>
      <c r="L1190" s="2">
        <f>K1190*0.3</f>
        <v>0</v>
      </c>
      <c r="M1190" s="2">
        <f>K1190-L1190</f>
        <v>0</v>
      </c>
      <c r="N1190" s="4">
        <f>M1190+SUM(H1190:J1190)</f>
        <v>0</v>
      </c>
      <c r="O1190" s="2"/>
    </row>
    <row r="1191" spans="1:15" ht="15.75">
      <c r="A1191" s="45"/>
      <c r="N1191" s="2"/>
      <c r="O1191" s="2"/>
    </row>
    <row r="1192" ht="15.75">
      <c r="O1192" s="2"/>
    </row>
    <row r="1193" spans="1:15" ht="15.75">
      <c r="A1193" s="49"/>
      <c r="B1193" s="50"/>
      <c r="C1193" s="51"/>
      <c r="D1193" s="51"/>
      <c r="E1193" s="50"/>
      <c r="F1193" s="50"/>
      <c r="G1193" s="50"/>
      <c r="H1193" s="50"/>
      <c r="I1193" s="50"/>
      <c r="J1193" s="50"/>
      <c r="K1193" s="50"/>
      <c r="L1193" s="50"/>
      <c r="M1193" s="50"/>
      <c r="N1193" s="53"/>
      <c r="O1193" s="50"/>
    </row>
    <row r="1194" spans="1:15" ht="15.75">
      <c r="A1194" s="45"/>
      <c r="F1194" s="2">
        <f>SUM(E1194:E1197)</f>
        <v>0</v>
      </c>
      <c r="H1194" s="70"/>
      <c r="K1194" s="2">
        <f>G1194-F1194-SUM(H1194:J1194)</f>
        <v>0</v>
      </c>
      <c r="L1194" s="2">
        <f>K1194*0.3</f>
        <v>0</v>
      </c>
      <c r="M1194" s="2">
        <f>K1194-L1194</f>
        <v>0</v>
      </c>
      <c r="N1194" s="4">
        <f>M1194+SUM(H1194:J1194)</f>
        <v>0</v>
      </c>
      <c r="O1194" s="2"/>
    </row>
    <row r="1195" spans="1:15" ht="15.75">
      <c r="A1195" s="45"/>
      <c r="N1195" s="2"/>
      <c r="O1195" s="2"/>
    </row>
    <row r="1196" ht="15.75">
      <c r="O1196" s="2"/>
    </row>
    <row r="1197" spans="1:15" ht="15.75">
      <c r="A1197" s="49"/>
      <c r="B1197" s="50"/>
      <c r="C1197" s="51"/>
      <c r="D1197" s="51"/>
      <c r="E1197" s="50"/>
      <c r="F1197" s="50"/>
      <c r="G1197" s="50"/>
      <c r="H1197" s="50"/>
      <c r="I1197" s="50"/>
      <c r="J1197" s="50"/>
      <c r="K1197" s="50"/>
      <c r="L1197" s="50"/>
      <c r="M1197" s="50"/>
      <c r="N1197" s="53"/>
      <c r="O1197" s="50"/>
    </row>
    <row r="1198" spans="1:15" ht="15.75">
      <c r="A1198" s="45"/>
      <c r="F1198" s="2">
        <f>SUM(E1198:E1201)</f>
        <v>0</v>
      </c>
      <c r="H1198" s="70"/>
      <c r="K1198" s="2">
        <f>G1198-F1198-SUM(H1198:J1198)</f>
        <v>0</v>
      </c>
      <c r="L1198" s="2">
        <f>K1198*0.3</f>
        <v>0</v>
      </c>
      <c r="M1198" s="2">
        <f>K1198-L1198</f>
        <v>0</v>
      </c>
      <c r="N1198" s="4">
        <f>M1198+SUM(H1198:J1198)</f>
        <v>0</v>
      </c>
      <c r="O1198" s="2"/>
    </row>
    <row r="1199" spans="1:15" ht="15.75">
      <c r="A1199" s="45"/>
      <c r="N1199" s="2"/>
      <c r="O1199" s="2"/>
    </row>
    <row r="1200" ht="15.75">
      <c r="O1200" s="2"/>
    </row>
    <row r="1201" spans="1:15" ht="15.75">
      <c r="A1201" s="49"/>
      <c r="B1201" s="50"/>
      <c r="C1201" s="51"/>
      <c r="D1201" s="51"/>
      <c r="E1201" s="50"/>
      <c r="F1201" s="50"/>
      <c r="G1201" s="50"/>
      <c r="H1201" s="50"/>
      <c r="I1201" s="50"/>
      <c r="J1201" s="50"/>
      <c r="K1201" s="50"/>
      <c r="L1201" s="50"/>
      <c r="M1201" s="50"/>
      <c r="N1201" s="53"/>
      <c r="O1201" s="50"/>
    </row>
    <row r="1202" spans="1:15" ht="15.75">
      <c r="A1202" s="45"/>
      <c r="F1202" s="2">
        <f>SUM(E1202:E1205)</f>
        <v>0</v>
      </c>
      <c r="H1202" s="70"/>
      <c r="K1202" s="2">
        <f>G1202-F1202-SUM(H1202:J1202)</f>
        <v>0</v>
      </c>
      <c r="L1202" s="2">
        <f>K1202*0.3</f>
        <v>0</v>
      </c>
      <c r="M1202" s="2">
        <f>K1202-L1202</f>
        <v>0</v>
      </c>
      <c r="N1202" s="4">
        <f>M1202+SUM(H1202:J1202)</f>
        <v>0</v>
      </c>
      <c r="O1202" s="2"/>
    </row>
    <row r="1203" spans="1:15" ht="15.75">
      <c r="A1203" s="45"/>
      <c r="N1203" s="2"/>
      <c r="O1203" s="2"/>
    </row>
    <row r="1204" ht="15.75">
      <c r="O1204" s="2"/>
    </row>
    <row r="1205" spans="1:15" ht="15.75">
      <c r="A1205" s="49"/>
      <c r="B1205" s="50"/>
      <c r="C1205" s="51"/>
      <c r="D1205" s="51"/>
      <c r="E1205" s="50"/>
      <c r="F1205" s="50"/>
      <c r="G1205" s="50"/>
      <c r="H1205" s="50"/>
      <c r="I1205" s="50"/>
      <c r="J1205" s="50"/>
      <c r="K1205" s="50"/>
      <c r="L1205" s="50"/>
      <c r="M1205" s="50"/>
      <c r="N1205" s="53"/>
      <c r="O1205" s="50"/>
    </row>
    <row r="1206" spans="1:15" ht="15.75">
      <c r="A1206" s="45"/>
      <c r="F1206" s="2">
        <f>SUM(E1206:E1209)</f>
        <v>0</v>
      </c>
      <c r="H1206" s="70"/>
      <c r="K1206" s="2">
        <f>G1206-F1206-SUM(H1206:J1206)</f>
        <v>0</v>
      </c>
      <c r="L1206" s="2">
        <f>K1206*0.3</f>
        <v>0</v>
      </c>
      <c r="M1206" s="2">
        <f>K1206-L1206</f>
        <v>0</v>
      </c>
      <c r="N1206" s="4">
        <f>M1206+SUM(H1206:J1206)</f>
        <v>0</v>
      </c>
      <c r="O1206" s="2"/>
    </row>
    <row r="1207" spans="1:15" ht="15.75">
      <c r="A1207" s="45"/>
      <c r="N1207" s="2"/>
      <c r="O1207" s="2"/>
    </row>
    <row r="1208" ht="15.75">
      <c r="O1208" s="2"/>
    </row>
    <row r="1209" spans="1:15" ht="15.75">
      <c r="A1209" s="49"/>
      <c r="B1209" s="50"/>
      <c r="C1209" s="51"/>
      <c r="D1209" s="51"/>
      <c r="E1209" s="50"/>
      <c r="F1209" s="50"/>
      <c r="G1209" s="50"/>
      <c r="H1209" s="50"/>
      <c r="I1209" s="50"/>
      <c r="J1209" s="50"/>
      <c r="K1209" s="50"/>
      <c r="L1209" s="50"/>
      <c r="M1209" s="50"/>
      <c r="N1209" s="53"/>
      <c r="O1209" s="50"/>
    </row>
    <row r="1210" spans="1:15" ht="15.75">
      <c r="A1210" s="45"/>
      <c r="F1210" s="2">
        <f>SUM(E1210:E1213)</f>
        <v>0</v>
      </c>
      <c r="H1210" s="70"/>
      <c r="K1210" s="2">
        <f>G1210-F1210-SUM(H1210:J1210)</f>
        <v>0</v>
      </c>
      <c r="L1210" s="2">
        <f>K1210*0.3</f>
        <v>0</v>
      </c>
      <c r="M1210" s="2">
        <f>K1210-L1210</f>
        <v>0</v>
      </c>
      <c r="N1210" s="4">
        <f>M1210+SUM(H1210:J1210)</f>
        <v>0</v>
      </c>
      <c r="O1210" s="2"/>
    </row>
    <row r="1211" spans="1:15" ht="15.75">
      <c r="A1211" s="45"/>
      <c r="N1211" s="2"/>
      <c r="O1211" s="2"/>
    </row>
    <row r="1212" ht="15.75">
      <c r="O1212" s="2"/>
    </row>
    <row r="1213" spans="1:15" ht="15.75">
      <c r="A1213" s="49"/>
      <c r="B1213" s="50"/>
      <c r="C1213" s="51"/>
      <c r="D1213" s="51"/>
      <c r="E1213" s="50"/>
      <c r="F1213" s="50"/>
      <c r="G1213" s="50"/>
      <c r="H1213" s="50"/>
      <c r="I1213" s="50"/>
      <c r="J1213" s="50"/>
      <c r="K1213" s="50"/>
      <c r="L1213" s="50"/>
      <c r="M1213" s="50"/>
      <c r="N1213" s="53"/>
      <c r="O1213" s="50"/>
    </row>
    <row r="1214" spans="1:15" ht="15.75">
      <c r="A1214" s="45"/>
      <c r="F1214" s="2">
        <f>SUM(E1214:E1217)</f>
        <v>0</v>
      </c>
      <c r="H1214" s="70"/>
      <c r="K1214" s="2">
        <f>G1214-F1214-SUM(H1214:J1214)</f>
        <v>0</v>
      </c>
      <c r="L1214" s="2">
        <f>K1214*0.3</f>
        <v>0</v>
      </c>
      <c r="M1214" s="2">
        <f>K1214-L1214</f>
        <v>0</v>
      </c>
      <c r="N1214" s="4">
        <f>M1214+SUM(H1214:J1214)</f>
        <v>0</v>
      </c>
      <c r="O1214" s="2"/>
    </row>
    <row r="1215" spans="1:15" ht="15.75">
      <c r="A1215" s="45"/>
      <c r="N1215" s="2"/>
      <c r="O1215" s="2"/>
    </row>
    <row r="1216" ht="15.75">
      <c r="O1216" s="2"/>
    </row>
    <row r="1217" spans="1:15" ht="15.75">
      <c r="A1217" s="49"/>
      <c r="B1217" s="50"/>
      <c r="C1217" s="51"/>
      <c r="D1217" s="51"/>
      <c r="E1217" s="50"/>
      <c r="F1217" s="50"/>
      <c r="G1217" s="50"/>
      <c r="H1217" s="50"/>
      <c r="I1217" s="50"/>
      <c r="J1217" s="50"/>
      <c r="K1217" s="50"/>
      <c r="L1217" s="50"/>
      <c r="M1217" s="50"/>
      <c r="N1217" s="53"/>
      <c r="O1217" s="50"/>
    </row>
    <row r="1218" spans="1:15" ht="15.75">
      <c r="A1218" s="45"/>
      <c r="F1218" s="2">
        <f>SUM(E1218:E1221)</f>
        <v>0</v>
      </c>
      <c r="H1218" s="70"/>
      <c r="K1218" s="2">
        <f>G1218-F1218-SUM(H1218:J1218)</f>
        <v>0</v>
      </c>
      <c r="L1218" s="2">
        <f>K1218*0.3</f>
        <v>0</v>
      </c>
      <c r="M1218" s="2">
        <f>K1218-L1218</f>
        <v>0</v>
      </c>
      <c r="N1218" s="4">
        <f>M1218+SUM(H1218:J1218)</f>
        <v>0</v>
      </c>
      <c r="O1218" s="2"/>
    </row>
    <row r="1219" spans="1:15" ht="15.75">
      <c r="A1219" s="45"/>
      <c r="N1219" s="2"/>
      <c r="O1219" s="2"/>
    </row>
    <row r="1220" ht="15.75">
      <c r="O1220" s="2"/>
    </row>
    <row r="1221" spans="1:15" ht="15.75">
      <c r="A1221" s="49"/>
      <c r="B1221" s="50"/>
      <c r="C1221" s="51"/>
      <c r="D1221" s="51"/>
      <c r="E1221" s="50"/>
      <c r="F1221" s="50"/>
      <c r="G1221" s="50"/>
      <c r="H1221" s="50"/>
      <c r="I1221" s="50"/>
      <c r="J1221" s="50"/>
      <c r="K1221" s="50"/>
      <c r="L1221" s="50"/>
      <c r="M1221" s="50"/>
      <c r="N1221" s="53"/>
      <c r="O1221" s="50"/>
    </row>
    <row r="1222" spans="1:15" ht="15.75">
      <c r="A1222" s="45"/>
      <c r="F1222" s="2">
        <f>SUM(E1222:E1225)</f>
        <v>0</v>
      </c>
      <c r="H1222" s="70"/>
      <c r="K1222" s="2">
        <f>G1222-F1222-SUM(H1222:J1222)</f>
        <v>0</v>
      </c>
      <c r="L1222" s="2">
        <f>K1222*0.3</f>
        <v>0</v>
      </c>
      <c r="M1222" s="2">
        <f>K1222-L1222</f>
        <v>0</v>
      </c>
      <c r="N1222" s="4">
        <f>M1222+SUM(H1222:J1222)</f>
        <v>0</v>
      </c>
      <c r="O1222" s="2"/>
    </row>
    <row r="1223" spans="1:15" ht="15.75">
      <c r="A1223" s="45"/>
      <c r="N1223" s="2"/>
      <c r="O1223" s="2"/>
    </row>
    <row r="1224" ht="15.75">
      <c r="O1224" s="2"/>
    </row>
    <row r="1225" spans="1:15" ht="15.75">
      <c r="A1225" s="49"/>
      <c r="B1225" s="50"/>
      <c r="C1225" s="51"/>
      <c r="D1225" s="51"/>
      <c r="E1225" s="50"/>
      <c r="F1225" s="50"/>
      <c r="G1225" s="50"/>
      <c r="H1225" s="50"/>
      <c r="I1225" s="50"/>
      <c r="J1225" s="50"/>
      <c r="K1225" s="50"/>
      <c r="L1225" s="50"/>
      <c r="M1225" s="50"/>
      <c r="N1225" s="53"/>
      <c r="O1225" s="50"/>
    </row>
    <row r="1226" spans="1:15" ht="15.75">
      <c r="A1226" s="45"/>
      <c r="F1226" s="2">
        <f>SUM(E1226:E1229)</f>
        <v>0</v>
      </c>
      <c r="H1226" s="70"/>
      <c r="K1226" s="2">
        <f>G1226-F1226-SUM(H1226:J1226)</f>
        <v>0</v>
      </c>
      <c r="L1226" s="2">
        <f>K1226*0.3</f>
        <v>0</v>
      </c>
      <c r="M1226" s="2">
        <f>K1226-L1226</f>
        <v>0</v>
      </c>
      <c r="N1226" s="4">
        <f>M1226+SUM(H1226:J1226)</f>
        <v>0</v>
      </c>
      <c r="O1226" s="2"/>
    </row>
    <row r="1227" spans="1:15" ht="15.75">
      <c r="A1227" s="45"/>
      <c r="N1227" s="2"/>
      <c r="O1227" s="2"/>
    </row>
    <row r="1228" ht="15.75">
      <c r="O1228" s="2"/>
    </row>
    <row r="1229" spans="1:15" ht="15.75">
      <c r="A1229" s="49"/>
      <c r="B1229" s="50"/>
      <c r="C1229" s="51"/>
      <c r="D1229" s="51"/>
      <c r="E1229" s="50"/>
      <c r="F1229" s="50"/>
      <c r="G1229" s="50"/>
      <c r="H1229" s="50"/>
      <c r="I1229" s="50"/>
      <c r="J1229" s="50"/>
      <c r="K1229" s="50"/>
      <c r="L1229" s="50"/>
      <c r="M1229" s="50"/>
      <c r="N1229" s="53"/>
      <c r="O1229" s="50"/>
    </row>
    <row r="1230" spans="1:15" ht="15.75">
      <c r="A1230" s="45"/>
      <c r="F1230" s="2">
        <f>SUM(E1230:E1233)</f>
        <v>0</v>
      </c>
      <c r="H1230" s="70"/>
      <c r="K1230" s="2">
        <f>G1230-F1230-SUM(H1230:J1230)</f>
        <v>0</v>
      </c>
      <c r="L1230" s="2">
        <f>K1230*0.3</f>
        <v>0</v>
      </c>
      <c r="M1230" s="2">
        <f>K1230-L1230</f>
        <v>0</v>
      </c>
      <c r="N1230" s="4">
        <f>M1230+SUM(H1230:J1230)</f>
        <v>0</v>
      </c>
      <c r="O1230" s="2"/>
    </row>
    <row r="1231" spans="1:15" ht="15.75">
      <c r="A1231" s="45"/>
      <c r="N1231" s="2"/>
      <c r="O1231" s="2"/>
    </row>
    <row r="1232" ht="15.75">
      <c r="O1232" s="2"/>
    </row>
    <row r="1233" spans="1:15" ht="15.75">
      <c r="A1233" s="49"/>
      <c r="B1233" s="50"/>
      <c r="C1233" s="51"/>
      <c r="D1233" s="51"/>
      <c r="E1233" s="50"/>
      <c r="F1233" s="50"/>
      <c r="G1233" s="50"/>
      <c r="H1233" s="50"/>
      <c r="I1233" s="50"/>
      <c r="J1233" s="50"/>
      <c r="K1233" s="50"/>
      <c r="L1233" s="50"/>
      <c r="M1233" s="50"/>
      <c r="N1233" s="53"/>
      <c r="O1233" s="50"/>
    </row>
    <row r="1234" spans="1:15" ht="15.75">
      <c r="A1234" s="45"/>
      <c r="F1234" s="2">
        <f>SUM(E1234:E1237)</f>
        <v>0</v>
      </c>
      <c r="H1234" s="70"/>
      <c r="K1234" s="2">
        <f>G1234-F1234-SUM(H1234:J1234)</f>
        <v>0</v>
      </c>
      <c r="L1234" s="2">
        <f>K1234*0.3</f>
        <v>0</v>
      </c>
      <c r="M1234" s="2">
        <f>K1234-L1234</f>
        <v>0</v>
      </c>
      <c r="N1234" s="4">
        <f>M1234+SUM(H1234:J1234)</f>
        <v>0</v>
      </c>
      <c r="O1234" s="2"/>
    </row>
    <row r="1235" spans="1:15" ht="15.75">
      <c r="A1235" s="45"/>
      <c r="N1235" s="2"/>
      <c r="O1235" s="2"/>
    </row>
    <row r="1236" ht="15.75">
      <c r="O1236" s="2"/>
    </row>
    <row r="1237" spans="1:15" ht="15.75">
      <c r="A1237" s="49"/>
      <c r="B1237" s="50"/>
      <c r="C1237" s="51"/>
      <c r="D1237" s="51"/>
      <c r="E1237" s="50"/>
      <c r="F1237" s="50"/>
      <c r="G1237" s="50"/>
      <c r="H1237" s="50"/>
      <c r="I1237" s="50"/>
      <c r="J1237" s="50"/>
      <c r="K1237" s="50"/>
      <c r="L1237" s="50"/>
      <c r="M1237" s="50"/>
      <c r="N1237" s="53"/>
      <c r="O1237" s="50"/>
    </row>
    <row r="1238" spans="1:15" ht="15.75">
      <c r="A1238" s="45"/>
      <c r="F1238" s="2">
        <f>SUM(E1238:E1241)</f>
        <v>0</v>
      </c>
      <c r="H1238" s="70"/>
      <c r="K1238" s="2">
        <f>G1238-F1238-SUM(H1238:J1238)</f>
        <v>0</v>
      </c>
      <c r="L1238" s="2">
        <f>K1238*0.3</f>
        <v>0</v>
      </c>
      <c r="M1238" s="2">
        <f>K1238-L1238</f>
        <v>0</v>
      </c>
      <c r="N1238" s="4">
        <f>M1238+SUM(H1238:J1238)</f>
        <v>0</v>
      </c>
      <c r="O1238" s="2"/>
    </row>
    <row r="1239" spans="1:15" ht="15.75">
      <c r="A1239" s="45"/>
      <c r="N1239" s="2"/>
      <c r="O1239" s="2"/>
    </row>
    <row r="1240" ht="15.75">
      <c r="O1240" s="2"/>
    </row>
    <row r="1241" spans="1:15" ht="15.75">
      <c r="A1241" s="49"/>
      <c r="B1241" s="50"/>
      <c r="C1241" s="51"/>
      <c r="D1241" s="51"/>
      <c r="E1241" s="50"/>
      <c r="F1241" s="50"/>
      <c r="G1241" s="50"/>
      <c r="H1241" s="50"/>
      <c r="I1241" s="50"/>
      <c r="J1241" s="50"/>
      <c r="K1241" s="50"/>
      <c r="L1241" s="50"/>
      <c r="M1241" s="50"/>
      <c r="N1241" s="53"/>
      <c r="O1241" s="50"/>
    </row>
    <row r="1242" spans="1:15" ht="15.75">
      <c r="A1242" s="45"/>
      <c r="F1242" s="2">
        <f>SUM(E1242:E1245)</f>
        <v>0</v>
      </c>
      <c r="H1242" s="70"/>
      <c r="K1242" s="2">
        <f>G1242-F1242-SUM(H1242:J1242)</f>
        <v>0</v>
      </c>
      <c r="L1242" s="2">
        <f>K1242*0.3</f>
        <v>0</v>
      </c>
      <c r="M1242" s="2">
        <f>K1242-L1242</f>
        <v>0</v>
      </c>
      <c r="N1242" s="4">
        <f>M1242+SUM(H1242:J1242)</f>
        <v>0</v>
      </c>
      <c r="O1242" s="2"/>
    </row>
    <row r="1243" spans="1:15" ht="15.75">
      <c r="A1243" s="45"/>
      <c r="N1243" s="2"/>
      <c r="O1243" s="2"/>
    </row>
    <row r="1244" ht="15.75">
      <c r="O1244" s="2"/>
    </row>
    <row r="1245" spans="1:15" ht="15.75">
      <c r="A1245" s="49"/>
      <c r="B1245" s="50"/>
      <c r="C1245" s="51"/>
      <c r="D1245" s="51"/>
      <c r="E1245" s="50"/>
      <c r="F1245" s="50"/>
      <c r="G1245" s="50"/>
      <c r="H1245" s="50"/>
      <c r="I1245" s="50"/>
      <c r="J1245" s="50"/>
      <c r="K1245" s="50"/>
      <c r="L1245" s="50"/>
      <c r="M1245" s="50"/>
      <c r="N1245" s="53"/>
      <c r="O1245" s="50"/>
    </row>
    <row r="1246" spans="1:15" ht="15.75">
      <c r="A1246" s="45"/>
      <c r="F1246" s="2">
        <f>SUM(E1246:E1249)</f>
        <v>0</v>
      </c>
      <c r="H1246" s="70"/>
      <c r="K1246" s="2">
        <f>G1246-F1246-SUM(H1246:J1246)</f>
        <v>0</v>
      </c>
      <c r="L1246" s="2">
        <f>K1246*0.3</f>
        <v>0</v>
      </c>
      <c r="M1246" s="2">
        <f>K1246-L1246</f>
        <v>0</v>
      </c>
      <c r="N1246" s="4">
        <f>M1246+SUM(H1246:J1246)</f>
        <v>0</v>
      </c>
      <c r="O1246" s="2"/>
    </row>
    <row r="1247" spans="1:15" ht="15.75">
      <c r="A1247" s="45"/>
      <c r="N1247" s="2"/>
      <c r="O1247" s="2"/>
    </row>
    <row r="1248" ht="15.75">
      <c r="O1248" s="2"/>
    </row>
    <row r="1249" spans="1:15" ht="15.75">
      <c r="A1249" s="49"/>
      <c r="B1249" s="50"/>
      <c r="C1249" s="51"/>
      <c r="D1249" s="51"/>
      <c r="E1249" s="50"/>
      <c r="F1249" s="50"/>
      <c r="G1249" s="50"/>
      <c r="H1249" s="50"/>
      <c r="I1249" s="50"/>
      <c r="J1249" s="50"/>
      <c r="K1249" s="50"/>
      <c r="L1249" s="50"/>
      <c r="M1249" s="50"/>
      <c r="N1249" s="53"/>
      <c r="O1249" s="50"/>
    </row>
    <row r="1250" spans="1:15" ht="15.75">
      <c r="A1250" s="45"/>
      <c r="F1250" s="2">
        <f>SUM(E1250:E1253)</f>
        <v>0</v>
      </c>
      <c r="H1250" s="70"/>
      <c r="K1250" s="2">
        <f>G1250-F1250-SUM(H1250:J1250)</f>
        <v>0</v>
      </c>
      <c r="L1250" s="2">
        <f>K1250*0.3</f>
        <v>0</v>
      </c>
      <c r="M1250" s="2">
        <f>K1250-L1250</f>
        <v>0</v>
      </c>
      <c r="N1250" s="4">
        <f>M1250+SUM(H1250:J1250)</f>
        <v>0</v>
      </c>
      <c r="O1250" s="2"/>
    </row>
    <row r="1251" spans="1:15" ht="15.75">
      <c r="A1251" s="45"/>
      <c r="N1251" s="2"/>
      <c r="O1251" s="2"/>
    </row>
    <row r="1252" ht="15.75">
      <c r="O1252" s="2"/>
    </row>
    <row r="1253" spans="1:15" ht="15.75">
      <c r="A1253" s="49"/>
      <c r="B1253" s="50"/>
      <c r="C1253" s="51"/>
      <c r="D1253" s="51"/>
      <c r="E1253" s="50"/>
      <c r="F1253" s="50"/>
      <c r="G1253" s="50"/>
      <c r="H1253" s="50"/>
      <c r="I1253" s="50"/>
      <c r="J1253" s="50"/>
      <c r="K1253" s="50"/>
      <c r="L1253" s="50"/>
      <c r="M1253" s="50"/>
      <c r="N1253" s="53"/>
      <c r="O1253" s="50"/>
    </row>
    <row r="1254" spans="1:15" ht="15.75">
      <c r="A1254" s="45"/>
      <c r="F1254" s="2">
        <f>SUM(E1254:E1257)</f>
        <v>0</v>
      </c>
      <c r="H1254" s="70"/>
      <c r="K1254" s="2">
        <f>G1254-F1254-SUM(H1254:J1254)</f>
        <v>0</v>
      </c>
      <c r="L1254" s="2">
        <f>K1254*0.3</f>
        <v>0</v>
      </c>
      <c r="M1254" s="2">
        <f>K1254-L1254</f>
        <v>0</v>
      </c>
      <c r="N1254" s="4">
        <f>M1254+SUM(H1254:J1254)</f>
        <v>0</v>
      </c>
      <c r="O1254" s="2"/>
    </row>
    <row r="1255" spans="1:15" ht="15.75">
      <c r="A1255" s="45"/>
      <c r="N1255" s="2"/>
      <c r="O1255" s="2"/>
    </row>
    <row r="1256" ht="15.75">
      <c r="O1256" s="2"/>
    </row>
    <row r="1257" spans="1:15" ht="15.75">
      <c r="A1257" s="49"/>
      <c r="B1257" s="50"/>
      <c r="C1257" s="51"/>
      <c r="D1257" s="51"/>
      <c r="E1257" s="50"/>
      <c r="F1257" s="50"/>
      <c r="G1257" s="50"/>
      <c r="H1257" s="50"/>
      <c r="I1257" s="50"/>
      <c r="J1257" s="50"/>
      <c r="K1257" s="50"/>
      <c r="L1257" s="50"/>
      <c r="M1257" s="50"/>
      <c r="N1257" s="53"/>
      <c r="O1257" s="50"/>
    </row>
    <row r="1258" spans="1:15" ht="15.75">
      <c r="A1258" s="45"/>
      <c r="F1258" s="2">
        <f>SUM(E1258:E1261)</f>
        <v>0</v>
      </c>
      <c r="H1258" s="70"/>
      <c r="K1258" s="2">
        <f>G1258-F1258-SUM(H1258:J1258)</f>
        <v>0</v>
      </c>
      <c r="L1258" s="2">
        <f>K1258*0.3</f>
        <v>0</v>
      </c>
      <c r="M1258" s="2">
        <f>K1258-L1258</f>
        <v>0</v>
      </c>
      <c r="N1258" s="4">
        <f>M1258+SUM(H1258:J1258)</f>
        <v>0</v>
      </c>
      <c r="O1258" s="2"/>
    </row>
    <row r="1259" spans="1:15" ht="15.75">
      <c r="A1259" s="45"/>
      <c r="N1259" s="2"/>
      <c r="O1259" s="2"/>
    </row>
    <row r="1260" ht="15.75">
      <c r="O1260" s="2"/>
    </row>
    <row r="1261" spans="1:15" ht="15.75">
      <c r="A1261" s="49"/>
      <c r="B1261" s="50"/>
      <c r="C1261" s="51"/>
      <c r="D1261" s="51"/>
      <c r="E1261" s="50"/>
      <c r="F1261" s="50"/>
      <c r="G1261" s="50"/>
      <c r="H1261" s="50"/>
      <c r="I1261" s="50"/>
      <c r="J1261" s="50"/>
      <c r="K1261" s="50"/>
      <c r="L1261" s="50"/>
      <c r="M1261" s="50"/>
      <c r="N1261" s="53"/>
      <c r="O1261" s="50"/>
    </row>
    <row r="1262" spans="1:15" ht="15.75">
      <c r="A1262" s="45"/>
      <c r="F1262" s="2">
        <f>SUM(E1262:E1265)</f>
        <v>0</v>
      </c>
      <c r="H1262" s="70"/>
      <c r="K1262" s="2">
        <f>G1262-F1262-SUM(H1262:J1262)</f>
        <v>0</v>
      </c>
      <c r="L1262" s="2">
        <f>K1262*0.3</f>
        <v>0</v>
      </c>
      <c r="M1262" s="2">
        <f>K1262-L1262</f>
        <v>0</v>
      </c>
      <c r="N1262" s="4">
        <f>M1262+SUM(H1262:J1262)</f>
        <v>0</v>
      </c>
      <c r="O1262" s="2"/>
    </row>
    <row r="1263" spans="1:15" ht="15.75">
      <c r="A1263" s="45"/>
      <c r="N1263" s="2"/>
      <c r="O1263" s="2"/>
    </row>
    <row r="1264" ht="15.75">
      <c r="O1264" s="2"/>
    </row>
    <row r="1265" spans="1:15" ht="15.75">
      <c r="A1265" s="49"/>
      <c r="B1265" s="50"/>
      <c r="C1265" s="51"/>
      <c r="D1265" s="51"/>
      <c r="E1265" s="50"/>
      <c r="F1265" s="50"/>
      <c r="G1265" s="50"/>
      <c r="H1265" s="50"/>
      <c r="I1265" s="50"/>
      <c r="J1265" s="50"/>
      <c r="K1265" s="50"/>
      <c r="L1265" s="50"/>
      <c r="M1265" s="50"/>
      <c r="N1265" s="53"/>
      <c r="O1265" s="50"/>
    </row>
    <row r="1266" spans="1:15" ht="15.75">
      <c r="A1266" s="45"/>
      <c r="F1266" s="2">
        <f>SUM(E1266:E1269)</f>
        <v>0</v>
      </c>
      <c r="H1266" s="70"/>
      <c r="K1266" s="2">
        <f>G1266-F1266-SUM(H1266:J1266)</f>
        <v>0</v>
      </c>
      <c r="L1266" s="2">
        <f>K1266*0.3</f>
        <v>0</v>
      </c>
      <c r="M1266" s="2">
        <f>K1266-L1266</f>
        <v>0</v>
      </c>
      <c r="N1266" s="4">
        <f>M1266+SUM(H1266:J1266)</f>
        <v>0</v>
      </c>
      <c r="O1266" s="2"/>
    </row>
    <row r="1267" spans="1:15" ht="15.75">
      <c r="A1267" s="45"/>
      <c r="N1267" s="2"/>
      <c r="O1267" s="2"/>
    </row>
    <row r="1268" ht="15.75">
      <c r="O1268" s="2"/>
    </row>
    <row r="1269" spans="1:15" ht="15.75">
      <c r="A1269" s="49"/>
      <c r="B1269" s="50"/>
      <c r="C1269" s="51"/>
      <c r="D1269" s="51"/>
      <c r="E1269" s="50"/>
      <c r="F1269" s="50"/>
      <c r="G1269" s="50"/>
      <c r="H1269" s="50"/>
      <c r="I1269" s="50"/>
      <c r="J1269" s="50"/>
      <c r="K1269" s="50"/>
      <c r="L1269" s="50"/>
      <c r="M1269" s="50"/>
      <c r="N1269" s="53"/>
      <c r="O1269" s="50"/>
    </row>
    <row r="1270" spans="1:15" ht="15.75">
      <c r="A1270" s="45"/>
      <c r="F1270" s="2">
        <f>SUM(E1270:E1273)</f>
        <v>0</v>
      </c>
      <c r="H1270" s="70"/>
      <c r="K1270" s="2">
        <f>G1270-F1270-SUM(H1270:J1270)</f>
        <v>0</v>
      </c>
      <c r="L1270" s="2">
        <f>K1270*0.3</f>
        <v>0</v>
      </c>
      <c r="M1270" s="2">
        <f>K1270-L1270</f>
        <v>0</v>
      </c>
      <c r="N1270" s="4">
        <f>M1270+SUM(H1270:J1270)</f>
        <v>0</v>
      </c>
      <c r="O1270" s="2"/>
    </row>
    <row r="1271" spans="1:15" ht="15.75">
      <c r="A1271" s="45"/>
      <c r="N1271" s="2"/>
      <c r="O1271" s="2"/>
    </row>
    <row r="1272" ht="15.75">
      <c r="O1272" s="2"/>
    </row>
    <row r="1273" spans="1:15" ht="15.75">
      <c r="A1273" s="49"/>
      <c r="B1273" s="50"/>
      <c r="C1273" s="51"/>
      <c r="D1273" s="51"/>
      <c r="E1273" s="50"/>
      <c r="F1273" s="50"/>
      <c r="G1273" s="50"/>
      <c r="H1273" s="50"/>
      <c r="I1273" s="50"/>
      <c r="J1273" s="50"/>
      <c r="K1273" s="50"/>
      <c r="L1273" s="50"/>
      <c r="M1273" s="50"/>
      <c r="N1273" s="53"/>
      <c r="O1273" s="50"/>
    </row>
    <row r="1274" spans="1:15" ht="15.75">
      <c r="A1274" s="45"/>
      <c r="F1274" s="2">
        <f>SUM(E1274:E1277)</f>
        <v>0</v>
      </c>
      <c r="H1274" s="70"/>
      <c r="K1274" s="2">
        <f>G1274-F1274-SUM(H1274:J1274)</f>
        <v>0</v>
      </c>
      <c r="L1274" s="2">
        <f>K1274*0.3</f>
        <v>0</v>
      </c>
      <c r="M1274" s="2">
        <f>K1274-L1274</f>
        <v>0</v>
      </c>
      <c r="N1274" s="4">
        <f>M1274+SUM(H1274:J1274)</f>
        <v>0</v>
      </c>
      <c r="O1274" s="2"/>
    </row>
    <row r="1275" spans="1:15" ht="15.75">
      <c r="A1275" s="45"/>
      <c r="N1275" s="2"/>
      <c r="O1275" s="2"/>
    </row>
    <row r="1276" ht="15.75">
      <c r="O1276" s="2"/>
    </row>
    <row r="1277" spans="1:15" ht="15.75">
      <c r="A1277" s="49"/>
      <c r="B1277" s="50"/>
      <c r="C1277" s="51"/>
      <c r="D1277" s="51"/>
      <c r="E1277" s="50"/>
      <c r="F1277" s="50"/>
      <c r="G1277" s="50"/>
      <c r="H1277" s="50"/>
      <c r="I1277" s="50"/>
      <c r="J1277" s="50"/>
      <c r="K1277" s="50"/>
      <c r="L1277" s="50"/>
      <c r="M1277" s="50"/>
      <c r="N1277" s="53"/>
      <c r="O1277" s="50"/>
    </row>
    <row r="1278" spans="1:15" ht="15.75">
      <c r="A1278" s="45"/>
      <c r="F1278" s="2">
        <f>SUM(E1278:E1281)</f>
        <v>0</v>
      </c>
      <c r="H1278" s="70"/>
      <c r="K1278" s="2">
        <f>G1278-F1278-SUM(H1278:J1278)</f>
        <v>0</v>
      </c>
      <c r="L1278" s="2">
        <f>K1278*0.3</f>
        <v>0</v>
      </c>
      <c r="M1278" s="2">
        <f>K1278-L1278</f>
        <v>0</v>
      </c>
      <c r="N1278" s="4">
        <f>M1278+SUM(H1278:J1278)</f>
        <v>0</v>
      </c>
      <c r="O1278" s="2"/>
    </row>
    <row r="1279" spans="1:15" ht="15.75">
      <c r="A1279" s="45"/>
      <c r="N1279" s="2"/>
      <c r="O1279" s="2"/>
    </row>
    <row r="1280" ht="15.75">
      <c r="O1280" s="2"/>
    </row>
    <row r="1281" spans="1:15" ht="15.75">
      <c r="A1281" s="49"/>
      <c r="B1281" s="50"/>
      <c r="C1281" s="51"/>
      <c r="D1281" s="51"/>
      <c r="E1281" s="50"/>
      <c r="F1281" s="50"/>
      <c r="G1281" s="50"/>
      <c r="H1281" s="50"/>
      <c r="I1281" s="50"/>
      <c r="J1281" s="50"/>
      <c r="K1281" s="50"/>
      <c r="L1281" s="50"/>
      <c r="M1281" s="50"/>
      <c r="N1281" s="53"/>
      <c r="O1281" s="50"/>
    </row>
    <row r="1282" spans="1:15" ht="15.75">
      <c r="A1282" s="45"/>
      <c r="F1282" s="2">
        <f>SUM(E1282:E1285)</f>
        <v>0</v>
      </c>
      <c r="H1282" s="70"/>
      <c r="K1282" s="2">
        <f>G1282-F1282-SUM(H1282:J1282)</f>
        <v>0</v>
      </c>
      <c r="L1282" s="2">
        <f>K1282*0.3</f>
        <v>0</v>
      </c>
      <c r="M1282" s="2">
        <f>K1282-L1282</f>
        <v>0</v>
      </c>
      <c r="N1282" s="4">
        <f>M1282+SUM(H1282:J1282)</f>
        <v>0</v>
      </c>
      <c r="O1282" s="2"/>
    </row>
    <row r="1283" spans="1:15" ht="15.75">
      <c r="A1283" s="45"/>
      <c r="N1283" s="2"/>
      <c r="O1283" s="2"/>
    </row>
    <row r="1284" ht="15.75">
      <c r="O1284" s="2"/>
    </row>
    <row r="1285" spans="1:15" ht="15.75">
      <c r="A1285" s="49"/>
      <c r="B1285" s="50"/>
      <c r="C1285" s="51"/>
      <c r="D1285" s="51"/>
      <c r="E1285" s="50"/>
      <c r="F1285" s="50"/>
      <c r="G1285" s="50"/>
      <c r="H1285" s="50"/>
      <c r="I1285" s="50"/>
      <c r="J1285" s="50"/>
      <c r="K1285" s="50"/>
      <c r="L1285" s="50"/>
      <c r="M1285" s="50"/>
      <c r="N1285" s="53"/>
      <c r="O1285" s="50"/>
    </row>
    <row r="1286" spans="1:15" ht="15.75">
      <c r="A1286" s="45"/>
      <c r="F1286" s="2">
        <f>SUM(E1286:E1289)</f>
        <v>0</v>
      </c>
      <c r="H1286" s="70"/>
      <c r="K1286" s="2">
        <f>G1286-F1286-SUM(H1286:J1286)</f>
        <v>0</v>
      </c>
      <c r="L1286" s="2">
        <f>K1286*0.3</f>
        <v>0</v>
      </c>
      <c r="M1286" s="2">
        <f>K1286-L1286</f>
        <v>0</v>
      </c>
      <c r="N1286" s="4">
        <f>M1286+SUM(H1286:J1286)</f>
        <v>0</v>
      </c>
      <c r="O1286" s="2"/>
    </row>
    <row r="1287" spans="1:15" ht="15.75">
      <c r="A1287" s="45"/>
      <c r="N1287" s="2"/>
      <c r="O1287" s="2"/>
    </row>
    <row r="1288" ht="15.75">
      <c r="O1288" s="2"/>
    </row>
    <row r="1289" spans="1:15" ht="15.75">
      <c r="A1289" s="49"/>
      <c r="B1289" s="50"/>
      <c r="C1289" s="51"/>
      <c r="D1289" s="51"/>
      <c r="E1289" s="50"/>
      <c r="F1289" s="50"/>
      <c r="G1289" s="50"/>
      <c r="H1289" s="50"/>
      <c r="I1289" s="50"/>
      <c r="J1289" s="50"/>
      <c r="K1289" s="50"/>
      <c r="L1289" s="50"/>
      <c r="M1289" s="50"/>
      <c r="N1289" s="53"/>
      <c r="O1289" s="50"/>
    </row>
    <row r="1290" spans="1:15" ht="15.75">
      <c r="A1290" s="45"/>
      <c r="F1290" s="2">
        <f>SUM(E1290:E1293)</f>
        <v>0</v>
      </c>
      <c r="H1290" s="70"/>
      <c r="K1290" s="2">
        <f>G1290-F1290-SUM(H1290:J1290)</f>
        <v>0</v>
      </c>
      <c r="L1290" s="2">
        <f>K1290*0.3</f>
        <v>0</v>
      </c>
      <c r="M1290" s="2">
        <f>K1290-L1290</f>
        <v>0</v>
      </c>
      <c r="N1290" s="4">
        <f>M1290+SUM(H1290:J1290)</f>
        <v>0</v>
      </c>
      <c r="O1290" s="2"/>
    </row>
    <row r="1291" spans="1:15" ht="15.75">
      <c r="A1291" s="45"/>
      <c r="N1291" s="2"/>
      <c r="O1291" s="2"/>
    </row>
    <row r="1292" ht="15.75">
      <c r="O1292" s="2"/>
    </row>
    <row r="1293" spans="1:15" ht="15.75">
      <c r="A1293" s="49"/>
      <c r="B1293" s="50"/>
      <c r="C1293" s="51"/>
      <c r="D1293" s="51"/>
      <c r="E1293" s="50"/>
      <c r="F1293" s="50"/>
      <c r="G1293" s="50"/>
      <c r="H1293" s="50"/>
      <c r="I1293" s="50"/>
      <c r="J1293" s="50"/>
      <c r="K1293" s="50"/>
      <c r="L1293" s="50"/>
      <c r="M1293" s="50"/>
      <c r="N1293" s="53"/>
      <c r="O1293" s="50"/>
    </row>
    <row r="1294" spans="1:15" ht="15.75">
      <c r="A1294" s="45"/>
      <c r="F1294" s="2">
        <f>SUM(E1294:E1297)</f>
        <v>0</v>
      </c>
      <c r="H1294" s="70"/>
      <c r="K1294" s="2">
        <f>G1294-F1294-SUM(H1294:J1294)</f>
        <v>0</v>
      </c>
      <c r="L1294" s="2">
        <f>K1294*0.3</f>
        <v>0</v>
      </c>
      <c r="M1294" s="2">
        <f>K1294-L1294</f>
        <v>0</v>
      </c>
      <c r="N1294" s="4">
        <f>M1294+SUM(H1294:J1294)</f>
        <v>0</v>
      </c>
      <c r="O1294" s="2"/>
    </row>
    <row r="1295" spans="1:15" ht="15.75">
      <c r="A1295" s="45"/>
      <c r="N1295" s="2"/>
      <c r="O1295" s="2"/>
    </row>
    <row r="1296" ht="15.75">
      <c r="O1296" s="2"/>
    </row>
    <row r="1297" spans="1:15" ht="15.75">
      <c r="A1297" s="49"/>
      <c r="B1297" s="50"/>
      <c r="C1297" s="51"/>
      <c r="D1297" s="51"/>
      <c r="E1297" s="50"/>
      <c r="F1297" s="50"/>
      <c r="G1297" s="50"/>
      <c r="H1297" s="50"/>
      <c r="I1297" s="50"/>
      <c r="J1297" s="50"/>
      <c r="K1297" s="50"/>
      <c r="L1297" s="50"/>
      <c r="M1297" s="50"/>
      <c r="N1297" s="53"/>
      <c r="O1297" s="50"/>
    </row>
    <row r="1298" spans="1:15" ht="15.75">
      <c r="A1298" s="45"/>
      <c r="F1298" s="2">
        <f>SUM(E1298:E1301)</f>
        <v>0</v>
      </c>
      <c r="H1298" s="70"/>
      <c r="K1298" s="2">
        <f>G1298-F1298-SUM(H1298:J1298)</f>
        <v>0</v>
      </c>
      <c r="L1298" s="2">
        <f>K1298*0.3</f>
        <v>0</v>
      </c>
      <c r="M1298" s="2">
        <f>K1298-L1298</f>
        <v>0</v>
      </c>
      <c r="N1298" s="4">
        <f>M1298+SUM(H1298:J1298)</f>
        <v>0</v>
      </c>
      <c r="O1298" s="2"/>
    </row>
    <row r="1299" spans="1:15" ht="15.75">
      <c r="A1299" s="45"/>
      <c r="N1299" s="2"/>
      <c r="O1299" s="2"/>
    </row>
    <row r="1300" ht="15.75">
      <c r="O1300" s="2"/>
    </row>
    <row r="1301" spans="1:15" ht="15.75">
      <c r="A1301" s="49"/>
      <c r="B1301" s="50"/>
      <c r="C1301" s="51"/>
      <c r="D1301" s="51"/>
      <c r="E1301" s="50"/>
      <c r="F1301" s="50"/>
      <c r="G1301" s="50"/>
      <c r="H1301" s="50"/>
      <c r="I1301" s="50"/>
      <c r="J1301" s="50"/>
      <c r="K1301" s="50"/>
      <c r="L1301" s="50"/>
      <c r="M1301" s="50"/>
      <c r="N1301" s="53"/>
      <c r="O1301" s="50"/>
    </row>
    <row r="1302" spans="1:15" ht="15.75">
      <c r="A1302" s="45"/>
      <c r="F1302" s="2">
        <f>SUM(E1302:E1305)</f>
        <v>0</v>
      </c>
      <c r="H1302" s="70"/>
      <c r="K1302" s="2">
        <f>G1302-F1302-SUM(H1302:J1302)</f>
        <v>0</v>
      </c>
      <c r="L1302" s="2">
        <f>K1302*0.3</f>
        <v>0</v>
      </c>
      <c r="M1302" s="2">
        <f>K1302-L1302</f>
        <v>0</v>
      </c>
      <c r="N1302" s="4">
        <f>M1302+SUM(H1302:J1302)</f>
        <v>0</v>
      </c>
      <c r="O1302" s="2"/>
    </row>
    <row r="1303" spans="1:15" ht="15.75">
      <c r="A1303" s="45"/>
      <c r="N1303" s="2"/>
      <c r="O1303" s="2"/>
    </row>
    <row r="1304" ht="15.75">
      <c r="O1304" s="2"/>
    </row>
    <row r="1305" spans="1:15" ht="15.75">
      <c r="A1305" s="49"/>
      <c r="B1305" s="50"/>
      <c r="C1305" s="51"/>
      <c r="D1305" s="51"/>
      <c r="E1305" s="50"/>
      <c r="F1305" s="50"/>
      <c r="G1305" s="50"/>
      <c r="H1305" s="50"/>
      <c r="I1305" s="50"/>
      <c r="J1305" s="50"/>
      <c r="K1305" s="50"/>
      <c r="L1305" s="50"/>
      <c r="M1305" s="50"/>
      <c r="N1305" s="53"/>
      <c r="O1305" s="50"/>
    </row>
    <row r="1306" spans="1:15" ht="15.75">
      <c r="A1306" s="45"/>
      <c r="F1306" s="2">
        <f>SUM(E1306:E1309)</f>
        <v>0</v>
      </c>
      <c r="H1306" s="70"/>
      <c r="K1306" s="2">
        <f>G1306-F1306-SUM(H1306:J1306)</f>
        <v>0</v>
      </c>
      <c r="L1306" s="2">
        <f>K1306*0.3</f>
        <v>0</v>
      </c>
      <c r="M1306" s="2">
        <f>K1306-L1306</f>
        <v>0</v>
      </c>
      <c r="N1306" s="4">
        <f>M1306+SUM(H1306:J1306)</f>
        <v>0</v>
      </c>
      <c r="O1306" s="2"/>
    </row>
    <row r="1307" spans="1:15" ht="15.75">
      <c r="A1307" s="45"/>
      <c r="N1307" s="2"/>
      <c r="O1307" s="2"/>
    </row>
    <row r="1308" ht="15.75">
      <c r="O1308" s="2"/>
    </row>
    <row r="1309" spans="1:15" ht="15.75">
      <c r="A1309" s="49"/>
      <c r="B1309" s="50"/>
      <c r="C1309" s="51"/>
      <c r="D1309" s="51"/>
      <c r="E1309" s="50"/>
      <c r="F1309" s="50"/>
      <c r="G1309" s="50"/>
      <c r="H1309" s="50"/>
      <c r="I1309" s="50"/>
      <c r="J1309" s="50"/>
      <c r="K1309" s="50"/>
      <c r="L1309" s="50"/>
      <c r="M1309" s="50"/>
      <c r="N1309" s="53"/>
      <c r="O1309" s="50"/>
    </row>
    <row r="1310" spans="1:15" ht="15.75">
      <c r="A1310" s="45"/>
      <c r="F1310" s="2">
        <f>SUM(E1310:E1313)</f>
        <v>0</v>
      </c>
      <c r="H1310" s="70"/>
      <c r="K1310" s="2">
        <f>G1310-F1310-SUM(H1310:J1310)</f>
        <v>0</v>
      </c>
      <c r="L1310" s="2">
        <f>K1310*0.3</f>
        <v>0</v>
      </c>
      <c r="M1310" s="2">
        <f>K1310-L1310</f>
        <v>0</v>
      </c>
      <c r="N1310" s="4">
        <f>M1310+SUM(H1310:J1310)</f>
        <v>0</v>
      </c>
      <c r="O1310" s="2"/>
    </row>
    <row r="1311" spans="1:15" ht="15.75">
      <c r="A1311" s="45"/>
      <c r="N1311" s="2"/>
      <c r="O1311" s="2"/>
    </row>
    <row r="1312" ht="15.75">
      <c r="O1312" s="2"/>
    </row>
    <row r="1313" spans="1:15" ht="15.75">
      <c r="A1313" s="49"/>
      <c r="B1313" s="50"/>
      <c r="C1313" s="51"/>
      <c r="D1313" s="51"/>
      <c r="E1313" s="50"/>
      <c r="F1313" s="50"/>
      <c r="G1313" s="50"/>
      <c r="H1313" s="50"/>
      <c r="I1313" s="50"/>
      <c r="J1313" s="50"/>
      <c r="K1313" s="50"/>
      <c r="L1313" s="50"/>
      <c r="M1313" s="50"/>
      <c r="N1313" s="53"/>
      <c r="O1313" s="50"/>
    </row>
    <row r="1314" spans="1:15" ht="15.75">
      <c r="A1314" s="45"/>
      <c r="F1314" s="2">
        <f>SUM(E1314:E1317)</f>
        <v>0</v>
      </c>
      <c r="H1314" s="70"/>
      <c r="K1314" s="2">
        <f>G1314-F1314-SUM(H1314:J1314)</f>
        <v>0</v>
      </c>
      <c r="L1314" s="2">
        <f>K1314*0.3</f>
        <v>0</v>
      </c>
      <c r="M1314" s="2">
        <f>K1314-L1314</f>
        <v>0</v>
      </c>
      <c r="N1314" s="4">
        <f>M1314+SUM(H1314:J1314)</f>
        <v>0</v>
      </c>
      <c r="O1314" s="2"/>
    </row>
    <row r="1315" spans="1:15" ht="15.75">
      <c r="A1315" s="45"/>
      <c r="N1315" s="2"/>
      <c r="O1315" s="2"/>
    </row>
    <row r="1316" ht="15.75">
      <c r="O1316" s="2"/>
    </row>
    <row r="1317" spans="1:15" ht="15.75">
      <c r="A1317" s="49"/>
      <c r="B1317" s="50"/>
      <c r="C1317" s="51"/>
      <c r="D1317" s="51"/>
      <c r="E1317" s="50"/>
      <c r="F1317" s="50"/>
      <c r="G1317" s="50"/>
      <c r="H1317" s="50"/>
      <c r="I1317" s="50"/>
      <c r="J1317" s="50"/>
      <c r="K1317" s="50"/>
      <c r="L1317" s="50"/>
      <c r="M1317" s="50"/>
      <c r="N1317" s="53"/>
      <c r="O1317" s="50"/>
    </row>
    <row r="1318" spans="1:15" ht="15.75">
      <c r="A1318" s="45"/>
      <c r="F1318" s="2">
        <f>SUM(E1318:E1321)</f>
        <v>0</v>
      </c>
      <c r="H1318" s="70"/>
      <c r="K1318" s="2">
        <f>G1318-F1318-SUM(H1318:J1318)</f>
        <v>0</v>
      </c>
      <c r="L1318" s="2">
        <f>K1318*0.3</f>
        <v>0</v>
      </c>
      <c r="M1318" s="2">
        <f>K1318-L1318</f>
        <v>0</v>
      </c>
      <c r="N1318" s="4">
        <f>M1318+SUM(H1318:J1318)</f>
        <v>0</v>
      </c>
      <c r="O1318" s="2"/>
    </row>
    <row r="1319" spans="1:15" ht="15.75">
      <c r="A1319" s="45"/>
      <c r="N1319" s="2"/>
      <c r="O1319" s="2"/>
    </row>
    <row r="1320" ht="15.75">
      <c r="O1320" s="2"/>
    </row>
    <row r="1321" spans="1:15" ht="15.75">
      <c r="A1321" s="49"/>
      <c r="B1321" s="50"/>
      <c r="C1321" s="51"/>
      <c r="D1321" s="51"/>
      <c r="E1321" s="50"/>
      <c r="F1321" s="50"/>
      <c r="G1321" s="50"/>
      <c r="H1321" s="50"/>
      <c r="I1321" s="50"/>
      <c r="J1321" s="50"/>
      <c r="K1321" s="50"/>
      <c r="L1321" s="50"/>
      <c r="M1321" s="50"/>
      <c r="N1321" s="53"/>
      <c r="O1321" s="50"/>
    </row>
    <row r="1322" spans="1:15" ht="15.75">
      <c r="A1322" s="45"/>
      <c r="F1322" s="2">
        <f>SUM(E1322:E1325)</f>
        <v>0</v>
      </c>
      <c r="H1322" s="70"/>
      <c r="K1322" s="2">
        <f>G1322-F1322-SUM(H1322:J1322)</f>
        <v>0</v>
      </c>
      <c r="L1322" s="2">
        <f>K1322*0.3</f>
        <v>0</v>
      </c>
      <c r="M1322" s="2">
        <f>K1322-L1322</f>
        <v>0</v>
      </c>
      <c r="N1322" s="4">
        <f>M1322+SUM(H1322:J1322)</f>
        <v>0</v>
      </c>
      <c r="O1322" s="2"/>
    </row>
    <row r="1323" spans="1:15" ht="15.75">
      <c r="A1323" s="45"/>
      <c r="N1323" s="2"/>
      <c r="O1323" s="2"/>
    </row>
    <row r="1324" ht="15.75">
      <c r="O1324" s="2"/>
    </row>
    <row r="1325" spans="1:15" ht="15.75">
      <c r="A1325" s="49"/>
      <c r="B1325" s="50"/>
      <c r="C1325" s="51"/>
      <c r="D1325" s="51"/>
      <c r="E1325" s="50"/>
      <c r="F1325" s="50"/>
      <c r="G1325" s="50"/>
      <c r="H1325" s="50"/>
      <c r="I1325" s="50"/>
      <c r="J1325" s="50"/>
      <c r="K1325" s="50"/>
      <c r="L1325" s="50"/>
      <c r="M1325" s="50"/>
      <c r="N1325" s="53"/>
      <c r="O1325" s="50"/>
    </row>
    <row r="1326" spans="1:15" ht="15.75">
      <c r="A1326" s="45"/>
      <c r="F1326" s="2">
        <f>SUM(E1326:E1329)</f>
        <v>0</v>
      </c>
      <c r="H1326" s="70"/>
      <c r="K1326" s="2">
        <f>G1326-F1326-SUM(H1326:J1326)</f>
        <v>0</v>
      </c>
      <c r="L1326" s="2">
        <f>K1326*0.3</f>
        <v>0</v>
      </c>
      <c r="M1326" s="2">
        <f>K1326-L1326</f>
        <v>0</v>
      </c>
      <c r="N1326" s="4">
        <f>M1326+SUM(H1326:J1326)</f>
        <v>0</v>
      </c>
      <c r="O1326" s="2"/>
    </row>
    <row r="1327" spans="1:15" ht="15.75">
      <c r="A1327" s="45"/>
      <c r="N1327" s="2"/>
      <c r="O1327" s="2"/>
    </row>
    <row r="1328" ht="15.75">
      <c r="O1328" s="2"/>
    </row>
    <row r="1329" spans="1:15" ht="15.75">
      <c r="A1329" s="49"/>
      <c r="B1329" s="50"/>
      <c r="C1329" s="51"/>
      <c r="D1329" s="51"/>
      <c r="E1329" s="50"/>
      <c r="F1329" s="50"/>
      <c r="G1329" s="50"/>
      <c r="H1329" s="50"/>
      <c r="I1329" s="50"/>
      <c r="J1329" s="50"/>
      <c r="K1329" s="50"/>
      <c r="L1329" s="50"/>
      <c r="M1329" s="50"/>
      <c r="N1329" s="53"/>
      <c r="O1329" s="50"/>
    </row>
    <row r="1330" spans="1:15" ht="15.75">
      <c r="A1330" s="45"/>
      <c r="F1330" s="2">
        <f>SUM(E1330:E1333)</f>
        <v>0</v>
      </c>
      <c r="H1330" s="70"/>
      <c r="K1330" s="2">
        <f>G1330-F1330-SUM(H1330:J1330)</f>
        <v>0</v>
      </c>
      <c r="L1330" s="2">
        <f>K1330*0.3</f>
        <v>0</v>
      </c>
      <c r="M1330" s="2">
        <f>K1330-L1330</f>
        <v>0</v>
      </c>
      <c r="N1330" s="4">
        <f>M1330+SUM(H1330:J1330)</f>
        <v>0</v>
      </c>
      <c r="O1330" s="2"/>
    </row>
    <row r="1331" spans="1:15" ht="15.75">
      <c r="A1331" s="45"/>
      <c r="N1331" s="2"/>
      <c r="O1331" s="2"/>
    </row>
    <row r="1332" ht="15.75">
      <c r="O1332" s="2"/>
    </row>
    <row r="1333" spans="1:15" ht="15.75">
      <c r="A1333" s="49"/>
      <c r="B1333" s="50"/>
      <c r="C1333" s="51"/>
      <c r="D1333" s="51"/>
      <c r="E1333" s="50"/>
      <c r="F1333" s="50"/>
      <c r="G1333" s="50"/>
      <c r="H1333" s="50"/>
      <c r="I1333" s="50"/>
      <c r="J1333" s="50"/>
      <c r="K1333" s="50"/>
      <c r="L1333" s="50"/>
      <c r="M1333" s="50"/>
      <c r="N1333" s="53"/>
      <c r="O1333" s="50"/>
    </row>
    <row r="1334" spans="1:15" ht="15.75">
      <c r="A1334" s="45"/>
      <c r="F1334" s="2">
        <f>SUM(E1334:E1337)</f>
        <v>0</v>
      </c>
      <c r="H1334" s="70"/>
      <c r="K1334" s="2">
        <f>G1334-F1334-SUM(H1334:J1334)</f>
        <v>0</v>
      </c>
      <c r="L1334" s="2">
        <f>K1334*0.3</f>
        <v>0</v>
      </c>
      <c r="M1334" s="2">
        <f>K1334-L1334</f>
        <v>0</v>
      </c>
      <c r="N1334" s="4">
        <f>M1334+SUM(H1334:J1334)</f>
        <v>0</v>
      </c>
      <c r="O1334" s="2"/>
    </row>
    <row r="1335" spans="1:15" ht="15.75">
      <c r="A1335" s="45"/>
      <c r="N1335" s="2"/>
      <c r="O1335" s="2"/>
    </row>
    <row r="1336" ht="15.75">
      <c r="O1336" s="2"/>
    </row>
    <row r="1337" spans="1:15" ht="15.75">
      <c r="A1337" s="49"/>
      <c r="B1337" s="50"/>
      <c r="C1337" s="51"/>
      <c r="D1337" s="51"/>
      <c r="E1337" s="50"/>
      <c r="F1337" s="50"/>
      <c r="G1337" s="50"/>
      <c r="H1337" s="50"/>
      <c r="I1337" s="50"/>
      <c r="J1337" s="50"/>
      <c r="K1337" s="50"/>
      <c r="L1337" s="50"/>
      <c r="M1337" s="50"/>
      <c r="N1337" s="53"/>
      <c r="O1337" s="50"/>
    </row>
    <row r="1338" spans="1:15" ht="15.75">
      <c r="A1338" s="45"/>
      <c r="F1338" s="2">
        <f>SUM(E1338:E1341)</f>
        <v>0</v>
      </c>
      <c r="H1338" s="70"/>
      <c r="K1338" s="2">
        <f>G1338-F1338-SUM(H1338:J1338)</f>
        <v>0</v>
      </c>
      <c r="L1338" s="2">
        <f>K1338*0.3</f>
        <v>0</v>
      </c>
      <c r="M1338" s="2">
        <f>K1338-L1338</f>
        <v>0</v>
      </c>
      <c r="N1338" s="4">
        <f>M1338+SUM(H1338:J1338)</f>
        <v>0</v>
      </c>
      <c r="O1338" s="2"/>
    </row>
    <row r="1339" spans="1:15" ht="15.75">
      <c r="A1339" s="45"/>
      <c r="N1339" s="2"/>
      <c r="O1339" s="2"/>
    </row>
    <row r="1340" ht="15.75">
      <c r="O1340" s="2"/>
    </row>
    <row r="1341" spans="1:15" ht="15.75">
      <c r="A1341" s="49"/>
      <c r="B1341" s="50"/>
      <c r="C1341" s="51"/>
      <c r="D1341" s="51"/>
      <c r="E1341" s="50"/>
      <c r="F1341" s="50"/>
      <c r="G1341" s="50"/>
      <c r="H1341" s="50"/>
      <c r="I1341" s="50"/>
      <c r="J1341" s="50"/>
      <c r="K1341" s="50"/>
      <c r="L1341" s="50"/>
      <c r="M1341" s="50"/>
      <c r="N1341" s="53"/>
      <c r="O1341" s="50"/>
    </row>
    <row r="1342" spans="1:15" ht="15.75">
      <c r="A1342" s="45"/>
      <c r="F1342" s="2">
        <f>SUM(E1342:E1345)</f>
        <v>0</v>
      </c>
      <c r="H1342" s="70"/>
      <c r="K1342" s="2">
        <f>G1342-F1342-SUM(H1342:J1342)</f>
        <v>0</v>
      </c>
      <c r="L1342" s="2">
        <f>K1342*0.3</f>
        <v>0</v>
      </c>
      <c r="M1342" s="2">
        <f>K1342-L1342</f>
        <v>0</v>
      </c>
      <c r="N1342" s="4">
        <f>M1342+SUM(H1342:J1342)</f>
        <v>0</v>
      </c>
      <c r="O1342" s="2"/>
    </row>
    <row r="1343" spans="1:15" ht="15.75">
      <c r="A1343" s="45"/>
      <c r="N1343" s="2"/>
      <c r="O1343" s="2"/>
    </row>
    <row r="1344" ht="15.75">
      <c r="O1344" s="2"/>
    </row>
    <row r="1345" spans="1:15" ht="15.75">
      <c r="A1345" s="49"/>
      <c r="B1345" s="50"/>
      <c r="C1345" s="51"/>
      <c r="D1345" s="51"/>
      <c r="E1345" s="50"/>
      <c r="F1345" s="50"/>
      <c r="G1345" s="50"/>
      <c r="H1345" s="50"/>
      <c r="I1345" s="50"/>
      <c r="J1345" s="50"/>
      <c r="K1345" s="50"/>
      <c r="L1345" s="50"/>
      <c r="M1345" s="50"/>
      <c r="N1345" s="53"/>
      <c r="O1345" s="50"/>
    </row>
    <row r="1346" spans="1:15" ht="15.75">
      <c r="A1346" s="45"/>
      <c r="F1346" s="2">
        <f>SUM(E1346:E1349)</f>
        <v>0</v>
      </c>
      <c r="H1346" s="70"/>
      <c r="K1346" s="2">
        <f>G1346-F1346-SUM(H1346:J1346)</f>
        <v>0</v>
      </c>
      <c r="L1346" s="2">
        <f>K1346*0.3</f>
        <v>0</v>
      </c>
      <c r="M1346" s="2">
        <f>K1346-L1346</f>
        <v>0</v>
      </c>
      <c r="N1346" s="4">
        <f>M1346+SUM(H1346:J1346)</f>
        <v>0</v>
      </c>
      <c r="O1346" s="2"/>
    </row>
    <row r="1347" spans="1:15" ht="15.75">
      <c r="A1347" s="45"/>
      <c r="N1347" s="2"/>
      <c r="O1347" s="2"/>
    </row>
    <row r="1348" ht="15.75">
      <c r="O1348" s="2"/>
    </row>
    <row r="1349" spans="1:15" ht="15.75">
      <c r="A1349" s="49"/>
      <c r="B1349" s="50"/>
      <c r="C1349" s="51"/>
      <c r="D1349" s="51"/>
      <c r="E1349" s="50"/>
      <c r="F1349" s="50"/>
      <c r="G1349" s="50"/>
      <c r="H1349" s="50"/>
      <c r="I1349" s="50"/>
      <c r="J1349" s="50"/>
      <c r="K1349" s="50"/>
      <c r="L1349" s="50"/>
      <c r="M1349" s="50"/>
      <c r="N1349" s="53"/>
      <c r="O1349" s="50"/>
    </row>
    <row r="1350" spans="1:15" ht="15.75">
      <c r="A1350" s="45"/>
      <c r="F1350" s="2">
        <f>SUM(E1350:E1353)</f>
        <v>0</v>
      </c>
      <c r="H1350" s="70"/>
      <c r="K1350" s="2">
        <f>G1350-F1350-SUM(H1350:J1350)</f>
        <v>0</v>
      </c>
      <c r="L1350" s="2">
        <f>K1350*0.3</f>
        <v>0</v>
      </c>
      <c r="M1350" s="2">
        <f>K1350-L1350</f>
        <v>0</v>
      </c>
      <c r="N1350" s="4">
        <f>M1350+SUM(H1350:J1350)</f>
        <v>0</v>
      </c>
      <c r="O1350" s="2"/>
    </row>
    <row r="1351" spans="1:15" ht="15.75">
      <c r="A1351" s="45"/>
      <c r="N1351" s="2"/>
      <c r="O1351" s="2"/>
    </row>
    <row r="1352" ht="15.75">
      <c r="O1352" s="2"/>
    </row>
    <row r="1353" spans="1:15" ht="15.75">
      <c r="A1353" s="49"/>
      <c r="B1353" s="50"/>
      <c r="C1353" s="51"/>
      <c r="D1353" s="51"/>
      <c r="E1353" s="50"/>
      <c r="F1353" s="50"/>
      <c r="G1353" s="50"/>
      <c r="H1353" s="50"/>
      <c r="I1353" s="50"/>
      <c r="J1353" s="50"/>
      <c r="K1353" s="50"/>
      <c r="L1353" s="50"/>
      <c r="M1353" s="50"/>
      <c r="N1353" s="53"/>
      <c r="O1353" s="50"/>
    </row>
    <row r="1354" spans="1:15" ht="15.75">
      <c r="A1354" s="45"/>
      <c r="F1354" s="2">
        <f>SUM(E1354:E1357)</f>
        <v>0</v>
      </c>
      <c r="H1354" s="70"/>
      <c r="K1354" s="2">
        <f>G1354-F1354-SUM(H1354:J1354)</f>
        <v>0</v>
      </c>
      <c r="L1354" s="2">
        <f>K1354*0.3</f>
        <v>0</v>
      </c>
      <c r="M1354" s="2">
        <f>K1354-L1354</f>
        <v>0</v>
      </c>
      <c r="N1354" s="4">
        <f>M1354+SUM(H1354:J1354)</f>
        <v>0</v>
      </c>
      <c r="O1354" s="2"/>
    </row>
    <row r="1355" spans="1:15" ht="15.75">
      <c r="A1355" s="45"/>
      <c r="N1355" s="2"/>
      <c r="O1355" s="2"/>
    </row>
    <row r="1356" ht="15.75">
      <c r="O1356" s="2"/>
    </row>
    <row r="1357" spans="1:15" ht="15.75">
      <c r="A1357" s="49"/>
      <c r="B1357" s="50"/>
      <c r="C1357" s="51"/>
      <c r="D1357" s="51"/>
      <c r="E1357" s="50"/>
      <c r="F1357" s="50"/>
      <c r="G1357" s="50"/>
      <c r="H1357" s="50"/>
      <c r="I1357" s="50"/>
      <c r="J1357" s="50"/>
      <c r="K1357" s="50"/>
      <c r="L1357" s="50"/>
      <c r="M1357" s="50"/>
      <c r="N1357" s="53"/>
      <c r="O1357" s="50"/>
    </row>
    <row r="1358" spans="1:15" ht="15.75">
      <c r="A1358" s="45"/>
      <c r="F1358" s="2">
        <f>SUM(E1358:E1361)</f>
        <v>0</v>
      </c>
      <c r="H1358" s="70"/>
      <c r="K1358" s="2">
        <f>G1358-F1358-SUM(H1358:J1358)</f>
        <v>0</v>
      </c>
      <c r="L1358" s="2">
        <f>K1358*0.3</f>
        <v>0</v>
      </c>
      <c r="M1358" s="2">
        <f>K1358-L1358</f>
        <v>0</v>
      </c>
      <c r="N1358" s="4">
        <f>M1358+SUM(H1358:J1358)</f>
        <v>0</v>
      </c>
      <c r="O1358" s="2"/>
    </row>
    <row r="1359" spans="1:15" ht="15.75">
      <c r="A1359" s="45"/>
      <c r="N1359" s="2"/>
      <c r="O1359" s="2"/>
    </row>
    <row r="1360" ht="15.75">
      <c r="O1360" s="2"/>
    </row>
    <row r="1361" spans="1:15" ht="15.75">
      <c r="A1361" s="49"/>
      <c r="B1361" s="50"/>
      <c r="C1361" s="51"/>
      <c r="D1361" s="51"/>
      <c r="E1361" s="50"/>
      <c r="F1361" s="50"/>
      <c r="G1361" s="50"/>
      <c r="H1361" s="50"/>
      <c r="I1361" s="50"/>
      <c r="J1361" s="50"/>
      <c r="K1361" s="50"/>
      <c r="L1361" s="50"/>
      <c r="M1361" s="50"/>
      <c r="N1361" s="53"/>
      <c r="O1361" s="50"/>
    </row>
    <row r="1362" spans="1:15" ht="15.75">
      <c r="A1362" s="45"/>
      <c r="F1362" s="2">
        <f>SUM(E1362:E1365)</f>
        <v>0</v>
      </c>
      <c r="H1362" s="70"/>
      <c r="K1362" s="2">
        <f>G1362-F1362-SUM(H1362:J1362)</f>
        <v>0</v>
      </c>
      <c r="L1362" s="2">
        <f>K1362*0.3</f>
        <v>0</v>
      </c>
      <c r="M1362" s="2">
        <f>K1362-L1362</f>
        <v>0</v>
      </c>
      <c r="N1362" s="4">
        <f>M1362+SUM(H1362:J1362)</f>
        <v>0</v>
      </c>
      <c r="O1362" s="2"/>
    </row>
    <row r="1363" spans="1:15" ht="15.75">
      <c r="A1363" s="45"/>
      <c r="N1363" s="2"/>
      <c r="O1363" s="2"/>
    </row>
    <row r="1364" ht="15.75">
      <c r="O1364" s="2"/>
    </row>
    <row r="1365" spans="1:15" ht="15.75">
      <c r="A1365" s="49"/>
      <c r="B1365" s="50"/>
      <c r="C1365" s="51"/>
      <c r="D1365" s="51"/>
      <c r="E1365" s="50"/>
      <c r="F1365" s="50"/>
      <c r="G1365" s="50"/>
      <c r="H1365" s="50"/>
      <c r="I1365" s="50"/>
      <c r="J1365" s="50"/>
      <c r="K1365" s="50"/>
      <c r="L1365" s="50"/>
      <c r="M1365" s="50"/>
      <c r="N1365" s="53"/>
      <c r="O1365" s="50"/>
    </row>
    <row r="1366" spans="1:15" ht="15.75">
      <c r="A1366" s="45"/>
      <c r="F1366" s="2">
        <f>SUM(E1366:E1369)</f>
        <v>0</v>
      </c>
      <c r="H1366" s="70"/>
      <c r="K1366" s="2">
        <f>G1366-F1366-SUM(H1366:J1366)</f>
        <v>0</v>
      </c>
      <c r="L1366" s="2">
        <f>K1366*0.3</f>
        <v>0</v>
      </c>
      <c r="M1366" s="2">
        <f>K1366-L1366</f>
        <v>0</v>
      </c>
      <c r="N1366" s="4">
        <f>M1366+SUM(H1366:J1366)</f>
        <v>0</v>
      </c>
      <c r="O1366" s="2"/>
    </row>
    <row r="1367" spans="1:15" ht="15.75">
      <c r="A1367" s="45"/>
      <c r="N1367" s="2"/>
      <c r="O1367" s="2"/>
    </row>
    <row r="1368" ht="15.75">
      <c r="O1368" s="2"/>
    </row>
    <row r="1369" spans="1:15" ht="15.75">
      <c r="A1369" s="49"/>
      <c r="B1369" s="50"/>
      <c r="C1369" s="51"/>
      <c r="D1369" s="51"/>
      <c r="E1369" s="50"/>
      <c r="F1369" s="50"/>
      <c r="G1369" s="50"/>
      <c r="H1369" s="50"/>
      <c r="I1369" s="50"/>
      <c r="J1369" s="50"/>
      <c r="K1369" s="50"/>
      <c r="L1369" s="50"/>
      <c r="M1369" s="50"/>
      <c r="N1369" s="53"/>
      <c r="O1369" s="50"/>
    </row>
    <row r="1370" spans="1:15" ht="15.75">
      <c r="A1370" s="45"/>
      <c r="F1370" s="2">
        <f>SUM(E1370:E1373)</f>
        <v>0</v>
      </c>
      <c r="H1370" s="70"/>
      <c r="K1370" s="2">
        <f>G1370-F1370-SUM(H1370:J1370)</f>
        <v>0</v>
      </c>
      <c r="L1370" s="2">
        <f>K1370*0.3</f>
        <v>0</v>
      </c>
      <c r="M1370" s="2">
        <f>K1370-L1370</f>
        <v>0</v>
      </c>
      <c r="N1370" s="4">
        <f>M1370+SUM(H1370:J1370)</f>
        <v>0</v>
      </c>
      <c r="O1370" s="2"/>
    </row>
    <row r="1371" spans="1:15" ht="15.75">
      <c r="A1371" s="45"/>
      <c r="N1371" s="2"/>
      <c r="O1371" s="2"/>
    </row>
    <row r="1372" ht="15.75">
      <c r="O1372" s="2"/>
    </row>
    <row r="1373" spans="1:15" ht="15.75">
      <c r="A1373" s="49"/>
      <c r="B1373" s="50"/>
      <c r="C1373" s="51"/>
      <c r="D1373" s="51"/>
      <c r="E1373" s="50"/>
      <c r="F1373" s="50"/>
      <c r="G1373" s="50"/>
      <c r="H1373" s="50"/>
      <c r="I1373" s="50"/>
      <c r="J1373" s="50"/>
      <c r="K1373" s="50"/>
      <c r="L1373" s="50"/>
      <c r="M1373" s="50"/>
      <c r="N1373" s="53"/>
      <c r="O1373" s="50"/>
    </row>
    <row r="1374" spans="1:15" ht="15.75">
      <c r="A1374" s="45"/>
      <c r="F1374" s="2">
        <f>SUM(E1374:E1377)</f>
        <v>0</v>
      </c>
      <c r="H1374" s="70"/>
      <c r="K1374" s="2">
        <f>G1374-F1374-SUM(H1374:J1374)</f>
        <v>0</v>
      </c>
      <c r="L1374" s="2">
        <f>K1374*0.3</f>
        <v>0</v>
      </c>
      <c r="M1374" s="2">
        <f>K1374-L1374</f>
        <v>0</v>
      </c>
      <c r="N1374" s="4">
        <f>M1374+SUM(H1374:J1374)</f>
        <v>0</v>
      </c>
      <c r="O1374" s="2"/>
    </row>
    <row r="1375" spans="1:15" ht="15.75">
      <c r="A1375" s="45"/>
      <c r="N1375" s="2"/>
      <c r="O1375" s="2"/>
    </row>
    <row r="1376" ht="15.75">
      <c r="O1376" s="2"/>
    </row>
    <row r="1377" spans="1:15" ht="15.75">
      <c r="A1377" s="49"/>
      <c r="B1377" s="50"/>
      <c r="C1377" s="51"/>
      <c r="D1377" s="51"/>
      <c r="E1377" s="50"/>
      <c r="F1377" s="50"/>
      <c r="G1377" s="50"/>
      <c r="H1377" s="50"/>
      <c r="I1377" s="50"/>
      <c r="J1377" s="50"/>
      <c r="K1377" s="50"/>
      <c r="L1377" s="50"/>
      <c r="M1377" s="50"/>
      <c r="N1377" s="53"/>
      <c r="O1377" s="50"/>
    </row>
    <row r="1378" spans="1:15" ht="15.75">
      <c r="A1378" s="45"/>
      <c r="F1378" s="2">
        <f>SUM(E1378:E1381)</f>
        <v>0</v>
      </c>
      <c r="H1378" s="70"/>
      <c r="K1378" s="2">
        <f>G1378-F1378-SUM(H1378:J1378)</f>
        <v>0</v>
      </c>
      <c r="L1378" s="2">
        <f>K1378*0.3</f>
        <v>0</v>
      </c>
      <c r="M1378" s="2">
        <f>K1378-L1378</f>
        <v>0</v>
      </c>
      <c r="N1378" s="4">
        <f>M1378+SUM(H1378:J1378)</f>
        <v>0</v>
      </c>
      <c r="O1378" s="2"/>
    </row>
    <row r="1379" spans="1:15" ht="15.75">
      <c r="A1379" s="45"/>
      <c r="N1379" s="2"/>
      <c r="O1379" s="2"/>
    </row>
    <row r="1380" ht="15.75">
      <c r="O1380" s="2"/>
    </row>
    <row r="1381" spans="1:15" ht="15.75">
      <c r="A1381" s="49"/>
      <c r="B1381" s="50"/>
      <c r="C1381" s="51"/>
      <c r="D1381" s="51"/>
      <c r="E1381" s="50"/>
      <c r="F1381" s="50"/>
      <c r="G1381" s="50"/>
      <c r="H1381" s="50"/>
      <c r="I1381" s="50"/>
      <c r="J1381" s="50"/>
      <c r="K1381" s="50"/>
      <c r="L1381" s="50"/>
      <c r="M1381" s="50"/>
      <c r="N1381" s="53"/>
      <c r="O1381" s="50"/>
    </row>
    <row r="1382" spans="1:15" ht="15.75">
      <c r="A1382" s="45"/>
      <c r="F1382" s="2">
        <f>SUM(E1382:E1385)</f>
        <v>0</v>
      </c>
      <c r="H1382" s="70"/>
      <c r="K1382" s="2">
        <f>G1382-F1382-SUM(H1382:J1382)</f>
        <v>0</v>
      </c>
      <c r="L1382" s="2">
        <f>K1382*0.3</f>
        <v>0</v>
      </c>
      <c r="M1382" s="2">
        <f>K1382-L1382</f>
        <v>0</v>
      </c>
      <c r="N1382" s="4">
        <f>M1382+SUM(H1382:J1382)</f>
        <v>0</v>
      </c>
      <c r="O1382" s="2"/>
    </row>
    <row r="1383" spans="1:15" ht="15.75">
      <c r="A1383" s="45"/>
      <c r="N1383" s="2"/>
      <c r="O1383" s="2"/>
    </row>
    <row r="1384" ht="15.75">
      <c r="O1384" s="2"/>
    </row>
    <row r="1385" spans="1:15" ht="15.75">
      <c r="A1385" s="49"/>
      <c r="B1385" s="50"/>
      <c r="C1385" s="51"/>
      <c r="D1385" s="51"/>
      <c r="E1385" s="50"/>
      <c r="F1385" s="50"/>
      <c r="G1385" s="50"/>
      <c r="H1385" s="50"/>
      <c r="I1385" s="50"/>
      <c r="J1385" s="50"/>
      <c r="K1385" s="50"/>
      <c r="L1385" s="50"/>
      <c r="M1385" s="50"/>
      <c r="N1385" s="53"/>
      <c r="O1385" s="50"/>
    </row>
    <row r="1386" spans="1:15" ht="15.75">
      <c r="A1386" s="45"/>
      <c r="F1386" s="2">
        <f>SUM(E1386:E1389)</f>
        <v>0</v>
      </c>
      <c r="H1386" s="70"/>
      <c r="K1386" s="2">
        <f>G1386-F1386-SUM(H1386:J1386)</f>
        <v>0</v>
      </c>
      <c r="L1386" s="2">
        <f>K1386*0.3</f>
        <v>0</v>
      </c>
      <c r="M1386" s="2">
        <f>K1386-L1386</f>
        <v>0</v>
      </c>
      <c r="N1386" s="4">
        <f>M1386+SUM(H1386:J1386)</f>
        <v>0</v>
      </c>
      <c r="O1386" s="2"/>
    </row>
    <row r="1387" spans="1:15" ht="15.75">
      <c r="A1387" s="45"/>
      <c r="N1387" s="2"/>
      <c r="O1387" s="2"/>
    </row>
    <row r="1388" ht="15.75">
      <c r="O1388" s="2"/>
    </row>
    <row r="1389" spans="1:15" ht="15.75">
      <c r="A1389" s="49"/>
      <c r="B1389" s="50"/>
      <c r="C1389" s="51"/>
      <c r="D1389" s="51"/>
      <c r="E1389" s="50"/>
      <c r="F1389" s="50"/>
      <c r="G1389" s="50"/>
      <c r="H1389" s="50"/>
      <c r="I1389" s="50"/>
      <c r="J1389" s="50"/>
      <c r="K1389" s="50"/>
      <c r="L1389" s="50"/>
      <c r="M1389" s="50"/>
      <c r="N1389" s="53"/>
      <c r="O1389" s="50"/>
    </row>
    <row r="1390" spans="1:15" ht="15.75">
      <c r="A1390" s="45"/>
      <c r="F1390" s="2">
        <f>SUM(E1390:E1393)</f>
        <v>0</v>
      </c>
      <c r="H1390" s="70"/>
      <c r="K1390" s="2">
        <f>G1390-F1390-SUM(H1390:J1390)</f>
        <v>0</v>
      </c>
      <c r="L1390" s="2">
        <f>K1390*0.3</f>
        <v>0</v>
      </c>
      <c r="M1390" s="2">
        <f>K1390-L1390</f>
        <v>0</v>
      </c>
      <c r="N1390" s="4">
        <f>M1390+SUM(H1390:J1390)</f>
        <v>0</v>
      </c>
      <c r="O1390" s="2"/>
    </row>
    <row r="1391" spans="1:15" ht="15.75">
      <c r="A1391" s="45"/>
      <c r="N1391" s="2"/>
      <c r="O1391" s="2"/>
    </row>
    <row r="1392" ht="15.75">
      <c r="O1392" s="2"/>
    </row>
    <row r="1393" spans="1:15" ht="15.75">
      <c r="A1393" s="49"/>
      <c r="B1393" s="50"/>
      <c r="C1393" s="51"/>
      <c r="D1393" s="51"/>
      <c r="E1393" s="50"/>
      <c r="F1393" s="50"/>
      <c r="G1393" s="50"/>
      <c r="H1393" s="50"/>
      <c r="I1393" s="50"/>
      <c r="J1393" s="50"/>
      <c r="K1393" s="50"/>
      <c r="L1393" s="50"/>
      <c r="M1393" s="50"/>
      <c r="N1393" s="53"/>
      <c r="O1393" s="50"/>
    </row>
    <row r="1394" spans="1:15" ht="15.75">
      <c r="A1394" s="45"/>
      <c r="F1394" s="2">
        <f>SUM(E1394:E1397)</f>
        <v>0</v>
      </c>
      <c r="H1394" s="70"/>
      <c r="K1394" s="2">
        <f>G1394-F1394-SUM(H1394:J1394)</f>
        <v>0</v>
      </c>
      <c r="L1394" s="2">
        <f>K1394*0.3</f>
        <v>0</v>
      </c>
      <c r="M1394" s="2">
        <f>K1394-L1394</f>
        <v>0</v>
      </c>
      <c r="N1394" s="4">
        <f>M1394+SUM(H1394:J1394)</f>
        <v>0</v>
      </c>
      <c r="O1394" s="2"/>
    </row>
    <row r="1395" spans="1:15" ht="15.75">
      <c r="A1395" s="45"/>
      <c r="N1395" s="2"/>
      <c r="O1395" s="2"/>
    </row>
    <row r="1396" ht="15.75">
      <c r="O1396" s="2"/>
    </row>
    <row r="1397" spans="1:15" ht="15.75">
      <c r="A1397" s="49"/>
      <c r="B1397" s="50"/>
      <c r="C1397" s="51"/>
      <c r="D1397" s="51"/>
      <c r="E1397" s="50"/>
      <c r="F1397" s="50"/>
      <c r="G1397" s="50"/>
      <c r="H1397" s="50"/>
      <c r="I1397" s="50"/>
      <c r="J1397" s="50"/>
      <c r="K1397" s="50"/>
      <c r="L1397" s="50"/>
      <c r="M1397" s="50"/>
      <c r="N1397" s="53"/>
      <c r="O1397" s="50"/>
    </row>
    <row r="1398" spans="1:15" ht="15.75">
      <c r="A1398" s="45"/>
      <c r="F1398" s="2">
        <f>SUM(E1398:E1401)</f>
        <v>0</v>
      </c>
      <c r="H1398" s="70"/>
      <c r="K1398" s="2">
        <f>G1398-F1398-SUM(H1398:J1398)</f>
        <v>0</v>
      </c>
      <c r="L1398" s="2">
        <f>K1398*0.3</f>
        <v>0</v>
      </c>
      <c r="M1398" s="2">
        <f>K1398-L1398</f>
        <v>0</v>
      </c>
      <c r="N1398" s="4">
        <f>M1398+SUM(H1398:J1398)</f>
        <v>0</v>
      </c>
      <c r="O1398" s="2"/>
    </row>
    <row r="1399" spans="1:15" ht="15.75">
      <c r="A1399" s="45"/>
      <c r="N1399" s="2"/>
      <c r="O1399" s="2"/>
    </row>
    <row r="1400" ht="15.75">
      <c r="O1400" s="2"/>
    </row>
    <row r="1401" spans="1:15" ht="15.75">
      <c r="A1401" s="49"/>
      <c r="B1401" s="50"/>
      <c r="C1401" s="51"/>
      <c r="D1401" s="51"/>
      <c r="E1401" s="50"/>
      <c r="F1401" s="50"/>
      <c r="G1401" s="50"/>
      <c r="H1401" s="50"/>
      <c r="I1401" s="50"/>
      <c r="J1401" s="50"/>
      <c r="K1401" s="50"/>
      <c r="L1401" s="50"/>
      <c r="M1401" s="50"/>
      <c r="N1401" s="53"/>
      <c r="O1401" s="50"/>
    </row>
    <row r="1402" spans="1:15" ht="15.75">
      <c r="A1402" s="45"/>
      <c r="F1402" s="2">
        <f>SUM(E1402:E1405)</f>
        <v>0</v>
      </c>
      <c r="H1402" s="70"/>
      <c r="K1402" s="2">
        <f>G1402-F1402-SUM(H1402:J1402)</f>
        <v>0</v>
      </c>
      <c r="L1402" s="2">
        <f>K1402*0.3</f>
        <v>0</v>
      </c>
      <c r="M1402" s="2">
        <f>K1402-L1402</f>
        <v>0</v>
      </c>
      <c r="N1402" s="4">
        <f>M1402+SUM(H1402:J1402)</f>
        <v>0</v>
      </c>
      <c r="O1402" s="2"/>
    </row>
    <row r="1403" spans="1:15" ht="15.75">
      <c r="A1403" s="45"/>
      <c r="N1403" s="2"/>
      <c r="O1403" s="2"/>
    </row>
    <row r="1404" ht="15.75">
      <c r="O1404" s="2"/>
    </row>
    <row r="1405" spans="1:15" ht="15.75">
      <c r="A1405" s="49"/>
      <c r="B1405" s="50"/>
      <c r="C1405" s="51"/>
      <c r="D1405" s="51"/>
      <c r="E1405" s="50"/>
      <c r="F1405" s="50"/>
      <c r="G1405" s="50"/>
      <c r="H1405" s="50"/>
      <c r="I1405" s="50"/>
      <c r="J1405" s="50"/>
      <c r="K1405" s="50"/>
      <c r="L1405" s="50"/>
      <c r="M1405" s="50"/>
      <c r="N1405" s="53"/>
      <c r="O1405" s="50"/>
    </row>
    <row r="1406" spans="1:15" ht="15.75">
      <c r="A1406" s="45"/>
      <c r="F1406" s="2">
        <f>SUM(E1406:E1409)</f>
        <v>0</v>
      </c>
      <c r="H1406" s="70"/>
      <c r="K1406" s="2">
        <f>G1406-F1406-SUM(H1406:J1406)</f>
        <v>0</v>
      </c>
      <c r="L1406" s="2">
        <f>K1406*0.3</f>
        <v>0</v>
      </c>
      <c r="M1406" s="2">
        <f>K1406-L1406</f>
        <v>0</v>
      </c>
      <c r="N1406" s="4">
        <f>M1406+SUM(H1406:J1406)</f>
        <v>0</v>
      </c>
      <c r="O1406" s="2"/>
    </row>
    <row r="1407" spans="1:15" ht="15.75">
      <c r="A1407" s="45"/>
      <c r="N1407" s="2"/>
      <c r="O1407" s="2"/>
    </row>
    <row r="1408" ht="15.75">
      <c r="O1408" s="2"/>
    </row>
    <row r="1409" spans="1:15" ht="15.75">
      <c r="A1409" s="49"/>
      <c r="B1409" s="50"/>
      <c r="C1409" s="51"/>
      <c r="D1409" s="51"/>
      <c r="E1409" s="50"/>
      <c r="F1409" s="50"/>
      <c r="G1409" s="50"/>
      <c r="H1409" s="50"/>
      <c r="I1409" s="50"/>
      <c r="J1409" s="50"/>
      <c r="K1409" s="50"/>
      <c r="L1409" s="50"/>
      <c r="M1409" s="50"/>
      <c r="N1409" s="53"/>
      <c r="O1409" s="50"/>
    </row>
    <row r="1410" spans="1:15" ht="15.75">
      <c r="A1410" s="45"/>
      <c r="F1410" s="2">
        <f>SUM(E1410:E1413)</f>
        <v>0</v>
      </c>
      <c r="H1410" s="70"/>
      <c r="K1410" s="2">
        <f>G1410-F1410-SUM(H1410:J1410)</f>
        <v>0</v>
      </c>
      <c r="L1410" s="2">
        <f>K1410*0.3</f>
        <v>0</v>
      </c>
      <c r="M1410" s="2">
        <f>K1410-L1410</f>
        <v>0</v>
      </c>
      <c r="N1410" s="4">
        <f>M1410+SUM(H1410:J1410)</f>
        <v>0</v>
      </c>
      <c r="O1410" s="2"/>
    </row>
    <row r="1411" spans="1:15" ht="15.75">
      <c r="A1411" s="45"/>
      <c r="N1411" s="2"/>
      <c r="O1411" s="2"/>
    </row>
    <row r="1412" ht="15.75">
      <c r="O1412" s="2"/>
    </row>
    <row r="1413" spans="1:15" ht="15.75">
      <c r="A1413" s="49"/>
      <c r="B1413" s="50"/>
      <c r="C1413" s="51"/>
      <c r="D1413" s="51"/>
      <c r="E1413" s="50"/>
      <c r="F1413" s="50"/>
      <c r="G1413" s="50"/>
      <c r="H1413" s="50"/>
      <c r="I1413" s="50"/>
      <c r="J1413" s="50"/>
      <c r="K1413" s="50"/>
      <c r="L1413" s="50"/>
      <c r="M1413" s="50"/>
      <c r="N1413" s="53"/>
      <c r="O1413" s="50"/>
    </row>
    <row r="1414" spans="1:15" ht="15.75">
      <c r="A1414" s="45"/>
      <c r="F1414" s="2">
        <f>SUM(E1414:E1417)</f>
        <v>0</v>
      </c>
      <c r="H1414" s="70"/>
      <c r="K1414" s="2">
        <f>G1414-F1414-SUM(H1414:J1414)</f>
        <v>0</v>
      </c>
      <c r="L1414" s="2">
        <f>K1414*0.3</f>
        <v>0</v>
      </c>
      <c r="M1414" s="2">
        <f>K1414-L1414</f>
        <v>0</v>
      </c>
      <c r="N1414" s="4">
        <f>M1414+SUM(H1414:J1414)</f>
        <v>0</v>
      </c>
      <c r="O1414" s="2"/>
    </row>
    <row r="1415" spans="1:15" ht="15.75">
      <c r="A1415" s="45"/>
      <c r="N1415" s="2"/>
      <c r="O1415" s="2"/>
    </row>
    <row r="1416" ht="15.75">
      <c r="O1416" s="2"/>
    </row>
    <row r="1417" spans="1:15" ht="15.75">
      <c r="A1417" s="49"/>
      <c r="B1417" s="50"/>
      <c r="C1417" s="51"/>
      <c r="D1417" s="51"/>
      <c r="E1417" s="50"/>
      <c r="F1417" s="50"/>
      <c r="G1417" s="50"/>
      <c r="H1417" s="50"/>
      <c r="I1417" s="50"/>
      <c r="J1417" s="50"/>
      <c r="K1417" s="50"/>
      <c r="L1417" s="50"/>
      <c r="M1417" s="50"/>
      <c r="N1417" s="53"/>
      <c r="O1417" s="50"/>
    </row>
    <row r="1418" spans="1:15" ht="15.75">
      <c r="A1418" s="45"/>
      <c r="F1418" s="2">
        <f>SUM(E1418:E1421)</f>
        <v>0</v>
      </c>
      <c r="H1418" s="70"/>
      <c r="K1418" s="2">
        <f>G1418-F1418-SUM(H1418:J1418)</f>
        <v>0</v>
      </c>
      <c r="L1418" s="2">
        <f>K1418*0.3</f>
        <v>0</v>
      </c>
      <c r="M1418" s="2">
        <f>K1418-L1418</f>
        <v>0</v>
      </c>
      <c r="N1418" s="4">
        <f>M1418+SUM(H1418:J1418)</f>
        <v>0</v>
      </c>
      <c r="O1418" s="2"/>
    </row>
    <row r="1419" spans="1:15" ht="15.75">
      <c r="A1419" s="45"/>
      <c r="N1419" s="2"/>
      <c r="O1419" s="2"/>
    </row>
    <row r="1420" ht="15.75">
      <c r="O1420" s="2"/>
    </row>
    <row r="1421" spans="1:15" ht="15.75">
      <c r="A1421" s="49"/>
      <c r="B1421" s="50"/>
      <c r="C1421" s="51"/>
      <c r="D1421" s="51"/>
      <c r="E1421" s="50"/>
      <c r="F1421" s="50"/>
      <c r="G1421" s="50"/>
      <c r="H1421" s="50"/>
      <c r="I1421" s="50"/>
      <c r="J1421" s="50"/>
      <c r="K1421" s="50"/>
      <c r="L1421" s="50"/>
      <c r="M1421" s="50"/>
      <c r="N1421" s="53"/>
      <c r="O1421" s="50"/>
    </row>
    <row r="1422" spans="1:15" ht="15.75">
      <c r="A1422" s="45"/>
      <c r="F1422" s="2">
        <f>SUM(E1422:E1425)</f>
        <v>0</v>
      </c>
      <c r="H1422" s="70"/>
      <c r="K1422" s="2">
        <f>G1422-F1422-SUM(H1422:J1422)</f>
        <v>0</v>
      </c>
      <c r="L1422" s="2">
        <f>K1422*0.3</f>
        <v>0</v>
      </c>
      <c r="M1422" s="2">
        <f>K1422-L1422</f>
        <v>0</v>
      </c>
      <c r="N1422" s="4">
        <f>M1422+SUM(H1422:J1422)</f>
        <v>0</v>
      </c>
      <c r="O1422" s="2"/>
    </row>
    <row r="1423" spans="1:15" ht="15.75">
      <c r="A1423" s="45"/>
      <c r="N1423" s="2"/>
      <c r="O1423" s="2"/>
    </row>
    <row r="1424" ht="15.75">
      <c r="O1424" s="2"/>
    </row>
    <row r="1425" spans="1:15" ht="15.75">
      <c r="A1425" s="49"/>
      <c r="B1425" s="50"/>
      <c r="C1425" s="51"/>
      <c r="D1425" s="51"/>
      <c r="E1425" s="50"/>
      <c r="F1425" s="50"/>
      <c r="G1425" s="50"/>
      <c r="H1425" s="50"/>
      <c r="I1425" s="50"/>
      <c r="J1425" s="50"/>
      <c r="K1425" s="50"/>
      <c r="L1425" s="50"/>
      <c r="M1425" s="50"/>
      <c r="N1425" s="53"/>
      <c r="O1425" s="50"/>
    </row>
    <row r="1426" spans="1:15" ht="15.75">
      <c r="A1426" s="45"/>
      <c r="F1426" s="2">
        <f>SUM(E1426:E1429)</f>
        <v>0</v>
      </c>
      <c r="H1426" s="70"/>
      <c r="K1426" s="2">
        <f>G1426-F1426-SUM(H1426:J1426)</f>
        <v>0</v>
      </c>
      <c r="L1426" s="2">
        <f>K1426*0.3</f>
        <v>0</v>
      </c>
      <c r="M1426" s="2">
        <f>K1426-L1426</f>
        <v>0</v>
      </c>
      <c r="N1426" s="4">
        <f>M1426+SUM(H1426:J1426)</f>
        <v>0</v>
      </c>
      <c r="O1426" s="2"/>
    </row>
    <row r="1427" spans="1:15" ht="15.75">
      <c r="A1427" s="45"/>
      <c r="N1427" s="2"/>
      <c r="O1427" s="2"/>
    </row>
    <row r="1428" ht="15.75">
      <c r="O1428" s="2"/>
    </row>
    <row r="1429" spans="1:15" ht="15.75">
      <c r="A1429" s="49"/>
      <c r="B1429" s="50"/>
      <c r="C1429" s="51"/>
      <c r="D1429" s="51"/>
      <c r="E1429" s="50"/>
      <c r="F1429" s="50"/>
      <c r="G1429" s="50"/>
      <c r="H1429" s="50"/>
      <c r="I1429" s="50"/>
      <c r="J1429" s="50"/>
      <c r="K1429" s="50"/>
      <c r="L1429" s="50"/>
      <c r="M1429" s="50"/>
      <c r="N1429" s="53"/>
      <c r="O1429" s="50"/>
    </row>
    <row r="1430" spans="1:15" ht="15.75">
      <c r="A1430" s="45"/>
      <c r="F1430" s="2">
        <f>SUM(E1430:E1433)</f>
        <v>0</v>
      </c>
      <c r="H1430" s="70"/>
      <c r="K1430" s="2">
        <f>G1430-F1430-SUM(H1430:J1430)</f>
        <v>0</v>
      </c>
      <c r="L1430" s="2">
        <f>K1430*0.3</f>
        <v>0</v>
      </c>
      <c r="M1430" s="2">
        <f>K1430-L1430</f>
        <v>0</v>
      </c>
      <c r="N1430" s="4">
        <f>M1430+SUM(H1430:J1430)</f>
        <v>0</v>
      </c>
      <c r="O1430" s="2"/>
    </row>
    <row r="1431" spans="1:15" ht="15.75">
      <c r="A1431" s="45"/>
      <c r="N1431" s="2"/>
      <c r="O1431" s="2"/>
    </row>
    <row r="1432" ht="15.75">
      <c r="O1432" s="2"/>
    </row>
    <row r="1433" spans="1:15" ht="15.75">
      <c r="A1433" s="49"/>
      <c r="B1433" s="50"/>
      <c r="C1433" s="51"/>
      <c r="D1433" s="51"/>
      <c r="E1433" s="50"/>
      <c r="F1433" s="50"/>
      <c r="G1433" s="50"/>
      <c r="H1433" s="50"/>
      <c r="I1433" s="50"/>
      <c r="J1433" s="50"/>
      <c r="K1433" s="50"/>
      <c r="L1433" s="50"/>
      <c r="M1433" s="50"/>
      <c r="N1433" s="53"/>
      <c r="O1433" s="50"/>
    </row>
    <row r="1434" spans="1:15" ht="15.75">
      <c r="A1434" s="45"/>
      <c r="F1434" s="2">
        <f>SUM(E1434:E1437)</f>
        <v>0</v>
      </c>
      <c r="H1434" s="70"/>
      <c r="K1434" s="2">
        <f>G1434-F1434-SUM(H1434:J1434)</f>
        <v>0</v>
      </c>
      <c r="L1434" s="2">
        <f>K1434*0.3</f>
        <v>0</v>
      </c>
      <c r="M1434" s="2">
        <f>K1434-L1434</f>
        <v>0</v>
      </c>
      <c r="N1434" s="4">
        <f>M1434+SUM(H1434:J1434)</f>
        <v>0</v>
      </c>
      <c r="O1434" s="2"/>
    </row>
    <row r="1435" spans="1:15" ht="15.75">
      <c r="A1435" s="45"/>
      <c r="N1435" s="2"/>
      <c r="O1435" s="2"/>
    </row>
    <row r="1436" ht="15.75">
      <c r="O1436" s="2"/>
    </row>
    <row r="1437" spans="1:15" ht="15.75">
      <c r="A1437" s="49"/>
      <c r="B1437" s="50"/>
      <c r="C1437" s="51"/>
      <c r="D1437" s="51"/>
      <c r="E1437" s="50"/>
      <c r="F1437" s="50"/>
      <c r="G1437" s="50"/>
      <c r="H1437" s="50"/>
      <c r="I1437" s="50"/>
      <c r="J1437" s="50"/>
      <c r="K1437" s="50"/>
      <c r="L1437" s="50"/>
      <c r="M1437" s="50"/>
      <c r="N1437" s="53"/>
      <c r="O1437" s="50"/>
    </row>
    <row r="1438" spans="1:15" ht="15.75">
      <c r="A1438" s="45"/>
      <c r="F1438" s="2">
        <f>SUM(E1438:E1441)</f>
        <v>0</v>
      </c>
      <c r="H1438" s="70"/>
      <c r="K1438" s="2">
        <f>G1438-F1438-SUM(H1438:J1438)</f>
        <v>0</v>
      </c>
      <c r="L1438" s="2">
        <f>K1438*0.3</f>
        <v>0</v>
      </c>
      <c r="M1438" s="2">
        <f>K1438-L1438</f>
        <v>0</v>
      </c>
      <c r="N1438" s="4">
        <f>M1438+SUM(H1438:J1438)</f>
        <v>0</v>
      </c>
      <c r="O1438" s="2"/>
    </row>
    <row r="1439" spans="1:15" ht="15.75">
      <c r="A1439" s="45"/>
      <c r="N1439" s="2"/>
      <c r="O1439" s="2"/>
    </row>
    <row r="1440" ht="15.75">
      <c r="O1440" s="2"/>
    </row>
    <row r="1441" spans="1:15" ht="15.75">
      <c r="A1441" s="49"/>
      <c r="B1441" s="50"/>
      <c r="C1441" s="51"/>
      <c r="D1441" s="51"/>
      <c r="E1441" s="50"/>
      <c r="F1441" s="50"/>
      <c r="G1441" s="50"/>
      <c r="H1441" s="50"/>
      <c r="I1441" s="50"/>
      <c r="J1441" s="50"/>
      <c r="K1441" s="50"/>
      <c r="L1441" s="50"/>
      <c r="M1441" s="50"/>
      <c r="N1441" s="53"/>
      <c r="O1441" s="50"/>
    </row>
    <row r="1442" spans="1:15" ht="15.75">
      <c r="A1442" s="45"/>
      <c r="F1442" s="2">
        <f>SUM(E1442:E1445)</f>
        <v>0</v>
      </c>
      <c r="H1442" s="70"/>
      <c r="K1442" s="2">
        <f>G1442-F1442-SUM(H1442:J1442)</f>
        <v>0</v>
      </c>
      <c r="L1442" s="2">
        <f>K1442*0.3</f>
        <v>0</v>
      </c>
      <c r="M1442" s="2">
        <f>K1442-L1442</f>
        <v>0</v>
      </c>
      <c r="N1442" s="4">
        <f>M1442+SUM(H1442:J1442)</f>
        <v>0</v>
      </c>
      <c r="O1442" s="2"/>
    </row>
    <row r="1443" spans="1:15" ht="15.75">
      <c r="A1443" s="45"/>
      <c r="N1443" s="2"/>
      <c r="O1443" s="2"/>
    </row>
    <row r="1444" ht="15.75">
      <c r="O1444" s="2"/>
    </row>
    <row r="1445" spans="1:15" ht="15.75">
      <c r="A1445" s="49"/>
      <c r="B1445" s="50"/>
      <c r="C1445" s="51"/>
      <c r="D1445" s="51"/>
      <c r="E1445" s="50"/>
      <c r="F1445" s="50"/>
      <c r="G1445" s="50"/>
      <c r="H1445" s="50"/>
      <c r="I1445" s="50"/>
      <c r="J1445" s="50"/>
      <c r="K1445" s="50"/>
      <c r="L1445" s="50"/>
      <c r="M1445" s="50"/>
      <c r="N1445" s="53"/>
      <c r="O1445" s="50"/>
    </row>
    <row r="1446" spans="1:15" ht="15.75">
      <c r="A1446" s="45"/>
      <c r="F1446" s="2">
        <f>SUM(E1446:E1449)</f>
        <v>0</v>
      </c>
      <c r="H1446" s="70"/>
      <c r="K1446" s="2">
        <f>G1446-F1446-SUM(H1446:J1446)</f>
        <v>0</v>
      </c>
      <c r="L1446" s="2">
        <f>K1446*0.3</f>
        <v>0</v>
      </c>
      <c r="M1446" s="2">
        <f>K1446-L1446</f>
        <v>0</v>
      </c>
      <c r="N1446" s="4">
        <f>M1446+SUM(H1446:J1446)</f>
        <v>0</v>
      </c>
      <c r="O1446" s="2"/>
    </row>
    <row r="1447" spans="1:15" ht="15.75">
      <c r="A1447" s="45"/>
      <c r="N1447" s="2"/>
      <c r="O1447" s="2"/>
    </row>
    <row r="1448" ht="15.75">
      <c r="O1448" s="2"/>
    </row>
    <row r="1449" spans="1:15" ht="15.75">
      <c r="A1449" s="49"/>
      <c r="B1449" s="50"/>
      <c r="C1449" s="51"/>
      <c r="D1449" s="51"/>
      <c r="E1449" s="50"/>
      <c r="F1449" s="50"/>
      <c r="G1449" s="50"/>
      <c r="H1449" s="50"/>
      <c r="I1449" s="50"/>
      <c r="J1449" s="50"/>
      <c r="K1449" s="50"/>
      <c r="L1449" s="50"/>
      <c r="M1449" s="50"/>
      <c r="N1449" s="53"/>
      <c r="O1449" s="50"/>
    </row>
    <row r="1450" spans="1:15" ht="15.75">
      <c r="A1450" s="45"/>
      <c r="F1450" s="2">
        <f>SUM(E1450:E1453)</f>
        <v>0</v>
      </c>
      <c r="H1450" s="70"/>
      <c r="K1450" s="2">
        <f>G1450-F1450-SUM(H1450:J1450)</f>
        <v>0</v>
      </c>
      <c r="L1450" s="2">
        <f>K1450*0.3</f>
        <v>0</v>
      </c>
      <c r="M1450" s="2">
        <f>K1450-L1450</f>
        <v>0</v>
      </c>
      <c r="N1450" s="4">
        <f>M1450+SUM(H1450:J1450)</f>
        <v>0</v>
      </c>
      <c r="O1450" s="2"/>
    </row>
    <row r="1451" spans="1:15" ht="15.75">
      <c r="A1451" s="45"/>
      <c r="N1451" s="2"/>
      <c r="O1451" s="2"/>
    </row>
    <row r="1452" ht="15.75">
      <c r="O1452" s="2"/>
    </row>
    <row r="1453" spans="1:15" ht="15.75">
      <c r="A1453" s="49"/>
      <c r="B1453" s="50"/>
      <c r="C1453" s="51"/>
      <c r="D1453" s="51"/>
      <c r="E1453" s="50"/>
      <c r="F1453" s="50"/>
      <c r="G1453" s="50"/>
      <c r="H1453" s="50"/>
      <c r="I1453" s="50"/>
      <c r="J1453" s="50"/>
      <c r="K1453" s="50"/>
      <c r="L1453" s="50"/>
      <c r="M1453" s="50"/>
      <c r="N1453" s="53"/>
      <c r="O1453" s="50"/>
    </row>
    <row r="1454" spans="1:15" ht="15.75">
      <c r="A1454" s="45"/>
      <c r="F1454" s="2">
        <f>SUM(E1454:E1457)</f>
        <v>0</v>
      </c>
      <c r="H1454" s="70"/>
      <c r="K1454" s="2">
        <f>G1454-F1454-SUM(H1454:J1454)</f>
        <v>0</v>
      </c>
      <c r="L1454" s="2">
        <f>K1454*0.3</f>
        <v>0</v>
      </c>
      <c r="M1454" s="2">
        <f>K1454-L1454</f>
        <v>0</v>
      </c>
      <c r="N1454" s="4">
        <f>M1454+SUM(H1454:J1454)</f>
        <v>0</v>
      </c>
      <c r="O1454" s="2"/>
    </row>
    <row r="1455" spans="1:15" ht="15.75">
      <c r="A1455" s="45"/>
      <c r="N1455" s="2"/>
      <c r="O1455" s="2"/>
    </row>
    <row r="1456" ht="15.75">
      <c r="O1456" s="2"/>
    </row>
    <row r="1457" spans="1:15" ht="15.75">
      <c r="A1457" s="49"/>
      <c r="B1457" s="50"/>
      <c r="C1457" s="51"/>
      <c r="D1457" s="51"/>
      <c r="E1457" s="50"/>
      <c r="F1457" s="50"/>
      <c r="G1457" s="50"/>
      <c r="H1457" s="50"/>
      <c r="I1457" s="50"/>
      <c r="J1457" s="50"/>
      <c r="K1457" s="50"/>
      <c r="L1457" s="50"/>
      <c r="M1457" s="50"/>
      <c r="N1457" s="53"/>
      <c r="O1457" s="50"/>
    </row>
    <row r="1458" spans="1:15" ht="15.75">
      <c r="A1458" s="45"/>
      <c r="F1458" s="2">
        <f>SUM(E1458:E1461)</f>
        <v>0</v>
      </c>
      <c r="H1458" s="70"/>
      <c r="K1458" s="2">
        <f>G1458-F1458-SUM(H1458:J1458)</f>
        <v>0</v>
      </c>
      <c r="L1458" s="2">
        <f>K1458*0.3</f>
        <v>0</v>
      </c>
      <c r="M1458" s="2">
        <f>K1458-L1458</f>
        <v>0</v>
      </c>
      <c r="N1458" s="4">
        <f>M1458+SUM(H1458:J1458)</f>
        <v>0</v>
      </c>
      <c r="O1458" s="2"/>
    </row>
    <row r="1459" spans="1:15" ht="15.75">
      <c r="A1459" s="45"/>
      <c r="N1459" s="2"/>
      <c r="O1459" s="2"/>
    </row>
    <row r="1460" ht="15.75">
      <c r="O1460" s="2"/>
    </row>
    <row r="1461" spans="1:15" ht="15.75">
      <c r="A1461" s="49"/>
      <c r="B1461" s="50"/>
      <c r="C1461" s="51"/>
      <c r="D1461" s="51"/>
      <c r="E1461" s="50"/>
      <c r="F1461" s="50"/>
      <c r="G1461" s="50"/>
      <c r="H1461" s="50"/>
      <c r="I1461" s="50"/>
      <c r="J1461" s="50"/>
      <c r="K1461" s="50"/>
      <c r="L1461" s="50"/>
      <c r="M1461" s="50"/>
      <c r="N1461" s="53"/>
      <c r="O1461" s="50"/>
    </row>
    <row r="1462" spans="1:15" ht="15.75">
      <c r="A1462" s="45"/>
      <c r="F1462" s="2">
        <f>SUM(E1462:E1465)</f>
        <v>0</v>
      </c>
      <c r="H1462" s="70"/>
      <c r="K1462" s="2">
        <f>G1462-F1462-SUM(H1462:J1462)</f>
        <v>0</v>
      </c>
      <c r="L1462" s="2">
        <f>K1462*0.3</f>
        <v>0</v>
      </c>
      <c r="M1462" s="2">
        <f>K1462-L1462</f>
        <v>0</v>
      </c>
      <c r="N1462" s="4">
        <f>M1462+SUM(H1462:J1462)</f>
        <v>0</v>
      </c>
      <c r="O1462" s="2"/>
    </row>
    <row r="1463" spans="1:15" ht="15.75">
      <c r="A1463" s="45"/>
      <c r="N1463" s="2"/>
      <c r="O1463" s="2"/>
    </row>
    <row r="1464" ht="15.75">
      <c r="O1464" s="2"/>
    </row>
    <row r="1465" spans="1:15" ht="15.75">
      <c r="A1465" s="49"/>
      <c r="B1465" s="50"/>
      <c r="C1465" s="51"/>
      <c r="D1465" s="51"/>
      <c r="E1465" s="50"/>
      <c r="F1465" s="50"/>
      <c r="G1465" s="50"/>
      <c r="H1465" s="50"/>
      <c r="I1465" s="50"/>
      <c r="J1465" s="50"/>
      <c r="K1465" s="50"/>
      <c r="L1465" s="50"/>
      <c r="M1465" s="50"/>
      <c r="N1465" s="53"/>
      <c r="O1465" s="50"/>
    </row>
    <row r="1466" spans="1:15" ht="15.75">
      <c r="A1466" s="45"/>
      <c r="F1466" s="2">
        <f>SUM(E1466:E1469)</f>
        <v>0</v>
      </c>
      <c r="H1466" s="70"/>
      <c r="K1466" s="2">
        <f>G1466-F1466-SUM(H1466:J1466)</f>
        <v>0</v>
      </c>
      <c r="L1466" s="2">
        <f>K1466*0.3</f>
        <v>0</v>
      </c>
      <c r="M1466" s="2">
        <f>K1466-L1466</f>
        <v>0</v>
      </c>
      <c r="N1466" s="4">
        <f>M1466+SUM(H1466:J1466)</f>
        <v>0</v>
      </c>
      <c r="O1466" s="2"/>
    </row>
    <row r="1467" spans="1:15" ht="15.75">
      <c r="A1467" s="45"/>
      <c r="N1467" s="2"/>
      <c r="O1467" s="2"/>
    </row>
    <row r="1468" ht="15.75">
      <c r="O1468" s="2"/>
    </row>
    <row r="1469" spans="1:15" ht="15.75">
      <c r="A1469" s="49"/>
      <c r="B1469" s="50"/>
      <c r="C1469" s="51"/>
      <c r="D1469" s="51"/>
      <c r="E1469" s="50"/>
      <c r="F1469" s="50"/>
      <c r="G1469" s="50"/>
      <c r="H1469" s="50"/>
      <c r="I1469" s="50"/>
      <c r="J1469" s="50"/>
      <c r="K1469" s="50"/>
      <c r="L1469" s="50"/>
      <c r="M1469" s="50"/>
      <c r="N1469" s="53"/>
      <c r="O1469" s="50"/>
    </row>
    <row r="1470" spans="1:15" ht="15.75">
      <c r="A1470" s="45"/>
      <c r="F1470" s="2">
        <f>SUM(E1470:E1473)</f>
        <v>0</v>
      </c>
      <c r="H1470" s="70"/>
      <c r="K1470" s="2">
        <f>G1470-F1470-SUM(H1470:J1470)</f>
        <v>0</v>
      </c>
      <c r="L1470" s="2">
        <f>K1470*0.3</f>
        <v>0</v>
      </c>
      <c r="M1470" s="2">
        <f>K1470-L1470</f>
        <v>0</v>
      </c>
      <c r="N1470" s="4">
        <f>M1470+SUM(H1470:J1470)</f>
        <v>0</v>
      </c>
      <c r="O1470" s="2"/>
    </row>
    <row r="1471" spans="1:15" ht="15.75">
      <c r="A1471" s="45"/>
      <c r="N1471" s="2"/>
      <c r="O1471" s="2"/>
    </row>
    <row r="1472" ht="15.75">
      <c r="O1472" s="2"/>
    </row>
    <row r="1473" spans="1:15" ht="15.75">
      <c r="A1473" s="49"/>
      <c r="B1473" s="50"/>
      <c r="C1473" s="51"/>
      <c r="D1473" s="51"/>
      <c r="E1473" s="50"/>
      <c r="F1473" s="50"/>
      <c r="G1473" s="50"/>
      <c r="H1473" s="50"/>
      <c r="I1473" s="50"/>
      <c r="J1473" s="50"/>
      <c r="K1473" s="50"/>
      <c r="L1473" s="50"/>
      <c r="M1473" s="50"/>
      <c r="N1473" s="53"/>
      <c r="O1473" s="50"/>
    </row>
    <row r="1474" spans="1:15" ht="15.75">
      <c r="A1474" s="45"/>
      <c r="F1474" s="2">
        <f>SUM(E1474:E1477)</f>
        <v>0</v>
      </c>
      <c r="H1474" s="70"/>
      <c r="K1474" s="2">
        <f>G1474-F1474-SUM(H1474:J1474)</f>
        <v>0</v>
      </c>
      <c r="L1474" s="2">
        <f>K1474*0.3</f>
        <v>0</v>
      </c>
      <c r="M1474" s="2">
        <f>K1474-L1474</f>
        <v>0</v>
      </c>
      <c r="N1474" s="4">
        <f>M1474+SUM(H1474:J1474)</f>
        <v>0</v>
      </c>
      <c r="O1474" s="2"/>
    </row>
    <row r="1475" spans="1:15" ht="15.75">
      <c r="A1475" s="45"/>
      <c r="N1475" s="2"/>
      <c r="O1475" s="2"/>
    </row>
    <row r="1476" ht="15.75">
      <c r="O1476" s="2"/>
    </row>
    <row r="1477" spans="1:15" ht="15.75">
      <c r="A1477" s="49"/>
      <c r="B1477" s="50"/>
      <c r="C1477" s="51"/>
      <c r="D1477" s="51"/>
      <c r="E1477" s="50"/>
      <c r="F1477" s="50"/>
      <c r="G1477" s="50"/>
      <c r="H1477" s="50"/>
      <c r="I1477" s="50"/>
      <c r="J1477" s="50"/>
      <c r="K1477" s="50"/>
      <c r="L1477" s="50"/>
      <c r="M1477" s="50"/>
      <c r="N1477" s="53"/>
      <c r="O1477" s="50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2015-09-11T16:21:25Z</dcterms:created>
  <dcterms:modified xsi:type="dcterms:W3CDTF">2015-09-11T17:32:33Z</dcterms:modified>
  <cp:category/>
  <cp:version/>
  <cp:contentType/>
  <cp:contentStatus/>
  <cp:revision>2</cp:revision>
</cp:coreProperties>
</file>