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  <sheet name="Sheet2" sheetId="2" r:id="rId2"/>
    <sheet name="Sheet3" sheetId="3" r:id="rId3"/>
  </sheets>
  <definedNames>
    <definedName name="_xlnm.Print_Area">"$#REF!.$A$1:$O$65"</definedName>
    <definedName name="_xlnm.Print_Area_1">#N/A</definedName>
    <definedName name="_xlnm.Print_Area_2">"$#REF!.$A$1:$AB$82"</definedName>
    <definedName name="_xlnm.Print_Area_3">"$#REF!.$A$1:$Z$3"</definedName>
    <definedName name="__xlnm.Print_Area_3">"$#REF!.$A$1:$AB$82"</definedName>
    <definedName name="__xlnm.Print_Area_5">"$#REF!.$A$1:$Z$3"</definedName>
    <definedName name="__xlnm.Print_Area_6">#N/A</definedName>
  </definedNames>
  <calcPr fullCalcOnLoad="1" fullPrecision="0"/>
</workbook>
</file>

<file path=xl/sharedStrings.xml><?xml version="1.0" encoding="utf-8"?>
<sst xmlns="http://schemas.openxmlformats.org/spreadsheetml/2006/main" count="28" uniqueCount="27">
  <si>
    <t>S10</t>
  </si>
  <si>
    <t>Text 01</t>
  </si>
  <si>
    <t>S20</t>
  </si>
  <si>
    <t>Text 02</t>
  </si>
  <si>
    <t>S30</t>
  </si>
  <si>
    <t>Text 03</t>
  </si>
  <si>
    <t>S40</t>
  </si>
  <si>
    <t>Text 04</t>
  </si>
  <si>
    <t>S60</t>
  </si>
  <si>
    <t>Text 05</t>
  </si>
  <si>
    <t>S50</t>
  </si>
  <si>
    <t>Text 06</t>
  </si>
  <si>
    <t>S90</t>
  </si>
  <si>
    <t>Text 07</t>
  </si>
  <si>
    <t>Text 08</t>
  </si>
  <si>
    <t>Text 09</t>
  </si>
  <si>
    <t>Text 10</t>
  </si>
  <si>
    <t>Other?</t>
  </si>
  <si>
    <t>ZZZ</t>
  </si>
  <si>
    <t>***EOL***</t>
  </si>
  <si>
    <t>Factor</t>
  </si>
  <si>
    <t>text34</t>
  </si>
  <si>
    <t>text35</t>
  </si>
  <si>
    <t>text36</t>
  </si>
  <si>
    <t>text37</t>
  </si>
  <si>
    <t>text38</t>
  </si>
  <si>
    <t>check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</si>
</sst>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#,##0.########;[RED]\-#,##0.########"/>
    <numFmt numFmtId="166" formatCode="#,##0.0;[RED]\-#,##0.0"/>
    <numFmt numFmtId="167" formatCode="#,##0.00;[RED]\-#,##0.00"/>
    <numFmt numFmtId="168" formatCode="[$R-1C09]\ #,##0.00;[RED][$R-1C09]\-#,##0.00"/>
    <numFmt numFmtId="169" formatCode="#,##0.000;[RED]\-#,##0.000"/>
    <numFmt numFmtId="170" formatCode="#,##0.0000;[RED]\-#,##0.0000"/>
    <numFmt numFmtId="171" formatCode="#,###.0,&quot;TH&quot;;[RED]\-#,###.0,&quot;TH&quot;"/>
    <numFmt numFmtId="172" formatCode="#,###.0,,\m;[RED]\-#,###.0,,\m"/>
    <numFmt numFmtId="173" formatCode="#,##0.####%;[RED]\-#,##0.####%"/>
    <numFmt numFmtId="174" formatCode="[HH]:MM;[RED]\-[HH]:MM"/>
    <numFmt numFmtId="175" formatCode="HH:MM:SS"/>
    <numFmt numFmtId="176" formatCode="HH:MM"/>
    <numFmt numFmtId="177" formatCode="#,##0%;[RED]\-#,##0%"/>
    <numFmt numFmtId="178" formatCode="#,##0.0%;[RED]\-#,##0.0%"/>
    <numFmt numFmtId="179" formatCode="#,##0.000%;[RED]\-#,##0.000%"/>
    <numFmt numFmtId="180" formatCode="#,##0.0000%;[RED]\-#,##0.0000%"/>
    <numFmt numFmtId="181" formatCode="\+#&quot; (&quot;##&quot;) &quot;###\ ####"/>
    <numFmt numFmtId="182" formatCode="#,##0;[RED]\-#,##0"/>
    <numFmt numFmtId="183" formatCode="YYYY\-MM\-DD"/>
    <numFmt numFmtId="184" formatCode="DMMM"/>
    <numFmt numFmtId="185" formatCode="DMMMYY"/>
    <numFmt numFmtId="186" formatCode="DD\ MMMM&quot;, &quot;YYYY"/>
    <numFmt numFmtId="187" formatCode="[HH]:MM"/>
    <numFmt numFmtId="188" formatCode="#,##0.0;[RED]\-#,##0.0"/>
    <numFmt numFmtId="189" formatCode="0"/>
    <numFmt numFmtId="190" formatCode="GENERAL"/>
    <numFmt numFmtId="191" formatCode="0.00%"/>
  </numFmts>
  <fonts count="5">
    <font>
      <sz val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color indexed="9"/>
      <name val="Arial"/>
      <family val="2"/>
    </font>
    <font>
      <sz val="8"/>
      <color indexed="2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5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 vertical="top"/>
      <protection/>
    </xf>
    <xf numFmtId="165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4" fontId="2" fillId="0" borderId="0">
      <alignment horizontal="left" vertical="top" wrapText="1"/>
      <protection/>
    </xf>
    <xf numFmtId="168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71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173" fontId="0" fillId="2" borderId="0">
      <alignment/>
      <protection locked="0"/>
    </xf>
    <xf numFmtId="183" fontId="0" fillId="0" borderId="0">
      <alignment horizontal="center"/>
      <protection/>
    </xf>
    <xf numFmtId="184" fontId="0" fillId="0" borderId="0">
      <alignment horizontal="center"/>
      <protection/>
    </xf>
    <xf numFmtId="185" fontId="0" fillId="0" borderId="0">
      <alignment horizontal="center"/>
      <protection/>
    </xf>
    <xf numFmtId="186" fontId="0" fillId="0" borderId="0">
      <alignment horizontal="center"/>
      <protection/>
    </xf>
    <xf numFmtId="164" fontId="3" fillId="3" borderId="0">
      <alignment horizontal="center"/>
      <protection/>
    </xf>
    <xf numFmtId="164" fontId="3" fillId="4" borderId="0">
      <alignment horizontal="center"/>
      <protection/>
    </xf>
    <xf numFmtId="164" fontId="3" fillId="5" borderId="0">
      <alignment horizontal="center"/>
      <protection/>
    </xf>
    <xf numFmtId="164" fontId="3" fillId="6" borderId="0">
      <alignment horizontal="center"/>
      <protection/>
    </xf>
    <xf numFmtId="187" fontId="0" fillId="0" borderId="0">
      <alignment/>
      <protection/>
    </xf>
    <xf numFmtId="164" fontId="4" fillId="0" borderId="0">
      <alignment/>
      <protection/>
    </xf>
  </cellStyleXfs>
  <cellXfs count="8">
    <xf numFmtId="164" fontId="0" fillId="0" borderId="0" xfId="0" applyAlignment="1">
      <alignment/>
    </xf>
    <xf numFmtId="172" fontId="0" fillId="0" borderId="0" xfId="29">
      <alignment/>
      <protection/>
    </xf>
    <xf numFmtId="170" fontId="0" fillId="0" borderId="0" xfId="27">
      <alignment/>
      <protection/>
    </xf>
    <xf numFmtId="169" fontId="0" fillId="0" borderId="0" xfId="26">
      <alignment/>
      <protection/>
    </xf>
    <xf numFmtId="166" fontId="0" fillId="0" borderId="0" xfId="0" applyNumberFormat="1" applyAlignment="1">
      <alignment/>
    </xf>
    <xf numFmtId="189" fontId="0" fillId="0" borderId="0" xfId="0" applyNumberFormat="1" applyAlignment="1">
      <alignment/>
    </xf>
    <xf numFmtId="164" fontId="0" fillId="0" borderId="0" xfId="0" applyAlignment="1">
      <alignment/>
    </xf>
    <xf numFmtId="191" fontId="0" fillId="0" borderId="0" xfId="0" applyNumberFormat="1" applyAlignment="1">
      <alignment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ext" xfId="20"/>
    <cellStyle name="Nr" xfId="21"/>
    <cellStyle name="Nr1" xfId="22"/>
    <cellStyle name="Nr2" xfId="23"/>
    <cellStyle name="TextLong" xfId="24"/>
    <cellStyle name="Curr" xfId="25"/>
    <cellStyle name="Nr3" xfId="26"/>
    <cellStyle name="Nr4" xfId="27"/>
    <cellStyle name="NrK" xfId="28"/>
    <cellStyle name="NrM" xfId="29"/>
    <cellStyle name="Pct" xfId="30"/>
    <cellStyle name="TmHHHm" xfId="31"/>
    <cellStyle name="Tm" xfId="32"/>
    <cellStyle name="TmHM" xfId="33"/>
    <cellStyle name="Pct0" xfId="34"/>
    <cellStyle name="Pct1" xfId="35"/>
    <cellStyle name="Pct3" xfId="36"/>
    <cellStyle name="Pct4" xfId="37"/>
    <cellStyle name="TelNo" xfId="38"/>
    <cellStyle name="Nr0" xfId="39"/>
    <cellStyle name="PctIn" xfId="40"/>
    <cellStyle name="Dt" xfId="41"/>
    <cellStyle name="DtVShort" xfId="42"/>
    <cellStyle name="DtShort" xfId="43"/>
    <cellStyle name="DtLong" xfId="44"/>
    <cellStyle name="ColHead" xfId="45"/>
    <cellStyle name="ColHead1" xfId="46"/>
    <cellStyle name="ColHead2" xfId="47"/>
    <cellStyle name="ColHead3" xfId="48"/>
    <cellStyle name="TmHHHmMS" xfId="49"/>
    <cellStyle name="Not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99FF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M30"/>
  <sheetViews>
    <sheetView showZeros="0" tabSelected="1" workbookViewId="0" topLeftCell="A1">
      <selection activeCell="Q13" sqref="Q13"/>
    </sheetView>
  </sheetViews>
  <sheetFormatPr defaultColWidth="12" defaultRowHeight="11.25"/>
  <cols>
    <col min="1" max="1" width="11.33203125" style="0" customWidth="1"/>
    <col min="2" max="16384" width="11.33203125" style="0" customWidth="1"/>
  </cols>
  <sheetData>
    <row r="4" spans="5:13" ht="12.75">
      <c r="E4" s="1">
        <f>SUM(E5:E16)</f>
        <v>43085994000</v>
      </c>
      <c r="F4" s="1">
        <f>SUM(F5:F16)</f>
        <v>2132970000</v>
      </c>
      <c r="G4" s="1">
        <f>SUM(G5:G16)</f>
        <v>6398910000</v>
      </c>
      <c r="H4" s="1">
        <f>SUM(H5:H16)</f>
        <v>13011117000</v>
      </c>
      <c r="I4" s="1">
        <f>SUM(I5:I16)</f>
        <v>13011117000</v>
      </c>
      <c r="J4" s="1">
        <f>SUM(J5:J16)</f>
        <v>2132970000</v>
      </c>
      <c r="K4" s="1">
        <f>SUM(K5:K16)</f>
        <v>2132970000</v>
      </c>
      <c r="L4" s="1">
        <f>SUM(L5:L16)</f>
        <v>2132970000</v>
      </c>
      <c r="M4" s="1">
        <f>SUM(M5:M16)</f>
        <v>2132970000</v>
      </c>
    </row>
    <row r="5" spans="3:13" ht="12.75">
      <c r="C5" t="s">
        <v>0</v>
      </c>
      <c r="D5" t="s">
        <v>1</v>
      </c>
      <c r="E5" s="1">
        <f aca="true" t="shared" si="0" ref="E5:E16">SUM(F5:M5)</f>
        <v>3159280000</v>
      </c>
      <c r="F5" s="1">
        <v>156400000</v>
      </c>
      <c r="G5" s="1">
        <f aca="true" t="shared" si="1" ref="G5:G16">G$17*$F5</f>
        <v>469200000</v>
      </c>
      <c r="H5" s="1">
        <f aca="true" t="shared" si="2" ref="H5:H16">H$17*$F5</f>
        <v>954040000</v>
      </c>
      <c r="I5" s="1">
        <f aca="true" t="shared" si="3" ref="I5:I16">I$17*$F5</f>
        <v>954040000</v>
      </c>
      <c r="J5" s="1">
        <v>156400000</v>
      </c>
      <c r="K5" s="1">
        <v>156400000</v>
      </c>
      <c r="L5" s="1">
        <v>156400000</v>
      </c>
      <c r="M5" s="1">
        <v>156400000</v>
      </c>
    </row>
    <row r="6" spans="3:13" ht="12.75">
      <c r="C6" t="s">
        <v>2</v>
      </c>
      <c r="D6" t="s">
        <v>3</v>
      </c>
      <c r="E6" s="1">
        <f t="shared" si="0"/>
        <v>775680000</v>
      </c>
      <c r="F6" s="1">
        <v>38400000</v>
      </c>
      <c r="G6" s="1">
        <f t="shared" si="1"/>
        <v>115200000</v>
      </c>
      <c r="H6" s="1">
        <f t="shared" si="2"/>
        <v>234240000</v>
      </c>
      <c r="I6" s="1">
        <f t="shared" si="3"/>
        <v>234240000</v>
      </c>
      <c r="J6" s="1">
        <v>38400000</v>
      </c>
      <c r="K6" s="1">
        <v>38400000</v>
      </c>
      <c r="L6" s="1">
        <v>38400000</v>
      </c>
      <c r="M6" s="1">
        <v>38400000</v>
      </c>
    </row>
    <row r="7" spans="3:13" ht="12.75">
      <c r="C7" t="s">
        <v>4</v>
      </c>
      <c r="D7" t="s">
        <v>5</v>
      </c>
      <c r="E7" s="1">
        <f t="shared" si="0"/>
        <v>5937790000</v>
      </c>
      <c r="F7" s="1">
        <v>293950000</v>
      </c>
      <c r="G7" s="1">
        <f t="shared" si="1"/>
        <v>881850000</v>
      </c>
      <c r="H7" s="1">
        <f t="shared" si="2"/>
        <v>1793095000</v>
      </c>
      <c r="I7" s="1">
        <f t="shared" si="3"/>
        <v>1793095000</v>
      </c>
      <c r="J7" s="1">
        <v>293950000</v>
      </c>
      <c r="K7" s="1">
        <v>293950000</v>
      </c>
      <c r="L7" s="1">
        <v>293950000</v>
      </c>
      <c r="M7" s="1">
        <v>293950000</v>
      </c>
    </row>
    <row r="8" spans="3:13" ht="12.75">
      <c r="C8" t="s">
        <v>6</v>
      </c>
      <c r="D8" t="s">
        <v>7</v>
      </c>
      <c r="E8" s="1">
        <f t="shared" si="0"/>
        <v>12726000000</v>
      </c>
      <c r="F8" s="1">
        <v>630000000</v>
      </c>
      <c r="G8" s="1">
        <f t="shared" si="1"/>
        <v>1890000000</v>
      </c>
      <c r="H8" s="1">
        <f t="shared" si="2"/>
        <v>3843000000</v>
      </c>
      <c r="I8" s="1">
        <f t="shared" si="3"/>
        <v>3843000000</v>
      </c>
      <c r="J8" s="1">
        <v>630000000</v>
      </c>
      <c r="K8" s="1">
        <v>630000000</v>
      </c>
      <c r="L8" s="1">
        <v>630000000</v>
      </c>
      <c r="M8" s="1">
        <v>630000000</v>
      </c>
    </row>
    <row r="9" spans="3:13" ht="12.75">
      <c r="C9" t="s">
        <v>8</v>
      </c>
      <c r="D9" t="s">
        <v>9</v>
      </c>
      <c r="E9" s="1">
        <f t="shared" si="0"/>
        <v>2991620000</v>
      </c>
      <c r="F9" s="1">
        <v>148100000</v>
      </c>
      <c r="G9" s="1">
        <f t="shared" si="1"/>
        <v>444300000</v>
      </c>
      <c r="H9" s="1">
        <f t="shared" si="2"/>
        <v>903410000</v>
      </c>
      <c r="I9" s="1">
        <f t="shared" si="3"/>
        <v>903410000</v>
      </c>
      <c r="J9" s="1">
        <v>148100000</v>
      </c>
      <c r="K9" s="1">
        <v>148100000</v>
      </c>
      <c r="L9" s="1">
        <v>148100000</v>
      </c>
      <c r="M9" s="1">
        <v>148100000</v>
      </c>
    </row>
    <row r="10" spans="3:13" ht="12.75">
      <c r="C10" t="s">
        <v>10</v>
      </c>
      <c r="D10" t="s">
        <v>11</v>
      </c>
      <c r="E10" s="1">
        <f t="shared" si="0"/>
        <v>2470864000</v>
      </c>
      <c r="F10" s="1">
        <v>122320000</v>
      </c>
      <c r="G10" s="1">
        <f t="shared" si="1"/>
        <v>366960000</v>
      </c>
      <c r="H10" s="1">
        <f t="shared" si="2"/>
        <v>746152000</v>
      </c>
      <c r="I10" s="1">
        <f t="shared" si="3"/>
        <v>746152000</v>
      </c>
      <c r="J10" s="1">
        <v>122320000</v>
      </c>
      <c r="K10" s="1">
        <v>122320000</v>
      </c>
      <c r="L10" s="1">
        <v>122320000</v>
      </c>
      <c r="M10" s="1">
        <v>122320000</v>
      </c>
    </row>
    <row r="11" spans="3:13" ht="12.75">
      <c r="C11" t="s">
        <v>12</v>
      </c>
      <c r="D11" t="s">
        <v>13</v>
      </c>
      <c r="E11" s="1">
        <f t="shared" si="0"/>
        <v>369660000</v>
      </c>
      <c r="F11" s="1">
        <v>18300000</v>
      </c>
      <c r="G11" s="1">
        <f t="shared" si="1"/>
        <v>54900000</v>
      </c>
      <c r="H11" s="1">
        <f t="shared" si="2"/>
        <v>111630000</v>
      </c>
      <c r="I11" s="1">
        <f t="shared" si="3"/>
        <v>111630000</v>
      </c>
      <c r="J11" s="1">
        <v>18300000</v>
      </c>
      <c r="K11" s="1">
        <v>18300000</v>
      </c>
      <c r="L11" s="1">
        <v>18300000</v>
      </c>
      <c r="M11" s="1">
        <v>18300000</v>
      </c>
    </row>
    <row r="12" spans="3:13" ht="12.75">
      <c r="C12" t="s">
        <v>12</v>
      </c>
      <c r="D12" t="s">
        <v>14</v>
      </c>
      <c r="E12" s="1">
        <f t="shared" si="0"/>
        <v>2543180000</v>
      </c>
      <c r="F12" s="1">
        <v>125900000</v>
      </c>
      <c r="G12" s="1">
        <f t="shared" si="1"/>
        <v>377700000</v>
      </c>
      <c r="H12" s="1">
        <f t="shared" si="2"/>
        <v>767990000</v>
      </c>
      <c r="I12" s="1">
        <f t="shared" si="3"/>
        <v>767990000</v>
      </c>
      <c r="J12" s="1">
        <v>125900000</v>
      </c>
      <c r="K12" s="1">
        <v>125900000</v>
      </c>
      <c r="L12" s="1">
        <v>125900000</v>
      </c>
      <c r="M12" s="1">
        <v>125900000</v>
      </c>
    </row>
    <row r="13" spans="4:13" ht="12.75">
      <c r="D13" t="s">
        <v>15</v>
      </c>
      <c r="E13" s="1">
        <f t="shared" si="0"/>
        <v>10899920000</v>
      </c>
      <c r="F13" s="1">
        <v>539600000</v>
      </c>
      <c r="G13" s="1">
        <f t="shared" si="1"/>
        <v>1618800000</v>
      </c>
      <c r="H13" s="1">
        <f t="shared" si="2"/>
        <v>3291560000</v>
      </c>
      <c r="I13" s="1">
        <f t="shared" si="3"/>
        <v>3291560000</v>
      </c>
      <c r="J13" s="1">
        <v>539600000</v>
      </c>
      <c r="K13" s="1">
        <v>539600000</v>
      </c>
      <c r="L13" s="1">
        <v>539600000</v>
      </c>
      <c r="M13" s="1">
        <v>539600000</v>
      </c>
    </row>
    <row r="14" spans="4:13" ht="12.75">
      <c r="D14" t="s">
        <v>16</v>
      </c>
      <c r="E14" s="1">
        <f t="shared" si="0"/>
        <v>606000000</v>
      </c>
      <c r="F14" s="1">
        <v>30000000</v>
      </c>
      <c r="G14" s="1">
        <f t="shared" si="1"/>
        <v>90000000</v>
      </c>
      <c r="H14" s="1">
        <f t="shared" si="2"/>
        <v>183000000</v>
      </c>
      <c r="I14" s="1">
        <f t="shared" si="3"/>
        <v>183000000</v>
      </c>
      <c r="J14" s="1">
        <v>30000000</v>
      </c>
      <c r="K14" s="1">
        <v>30000000</v>
      </c>
      <c r="L14" s="1">
        <v>30000000</v>
      </c>
      <c r="M14" s="1">
        <v>30000000</v>
      </c>
    </row>
    <row r="15" spans="4:13" ht="12.75">
      <c r="D15" t="s">
        <v>17</v>
      </c>
      <c r="E15" s="1">
        <f t="shared" si="0"/>
        <v>606000000</v>
      </c>
      <c r="F15" s="1">
        <v>30000000</v>
      </c>
      <c r="G15" s="1">
        <f t="shared" si="1"/>
        <v>90000000</v>
      </c>
      <c r="H15" s="1">
        <f t="shared" si="2"/>
        <v>183000000</v>
      </c>
      <c r="I15" s="1">
        <f t="shared" si="3"/>
        <v>183000000</v>
      </c>
      <c r="J15" s="1">
        <v>30000000</v>
      </c>
      <c r="K15" s="1">
        <v>30000000</v>
      </c>
      <c r="L15" s="1">
        <v>30000000</v>
      </c>
      <c r="M15" s="1">
        <v>30000000</v>
      </c>
    </row>
    <row r="16" spans="3:13" ht="12.75">
      <c r="C16" t="s">
        <v>18</v>
      </c>
      <c r="D16" t="s">
        <v>19</v>
      </c>
      <c r="E16" s="1">
        <f t="shared" si="0"/>
        <v>0</v>
      </c>
      <c r="F16" s="2"/>
      <c r="G16" s="1">
        <f t="shared" si="1"/>
        <v>0</v>
      </c>
      <c r="H16" s="1">
        <f t="shared" si="2"/>
        <v>0</v>
      </c>
      <c r="I16" s="1">
        <f t="shared" si="3"/>
        <v>0</v>
      </c>
      <c r="J16" s="2"/>
      <c r="K16" s="2"/>
      <c r="L16" s="2"/>
      <c r="M16" s="2"/>
    </row>
    <row r="17" spans="4:13" ht="12.75">
      <c r="D17" t="s">
        <v>20</v>
      </c>
      <c r="F17" s="3"/>
      <c r="G17" s="3">
        <v>3</v>
      </c>
      <c r="H17" s="3">
        <v>6.1</v>
      </c>
      <c r="I17" s="3">
        <v>6.1</v>
      </c>
      <c r="J17" s="3"/>
      <c r="K17" s="3"/>
      <c r="L17" s="3"/>
      <c r="M17" s="3"/>
    </row>
    <row r="18" spans="5:13" ht="12.75">
      <c r="E18" s="4">
        <f>SUM(F18:M18)</f>
        <v>1100</v>
      </c>
      <c r="F18" s="4">
        <v>50</v>
      </c>
      <c r="G18" s="4">
        <v>150</v>
      </c>
      <c r="H18" s="4">
        <v>350</v>
      </c>
      <c r="I18" s="4">
        <v>350</v>
      </c>
      <c r="J18" s="4">
        <v>50</v>
      </c>
      <c r="K18" s="4">
        <v>50</v>
      </c>
      <c r="L18" s="4">
        <v>50</v>
      </c>
      <c r="M18" s="4">
        <v>50</v>
      </c>
    </row>
    <row r="20" ht="12.75">
      <c r="H20" s="5">
        <f>18500/5*3.5</f>
        <v>12950</v>
      </c>
    </row>
    <row r="21" spans="7:8" ht="12.75">
      <c r="G21">
        <v>6.1</v>
      </c>
      <c r="H21" s="5">
        <f>2133*G21</f>
        <v>13011</v>
      </c>
    </row>
    <row r="22" ht="12.75">
      <c r="H22" s="6">
        <f>55043/15*17.5</f>
        <v>64216.8333333333</v>
      </c>
    </row>
    <row r="24" spans="3:13" ht="12.75">
      <c r="C24" s="7">
        <f>SUM(C25:C29)</f>
        <v>1</v>
      </c>
      <c r="E24" s="1">
        <f>SUM(E5:E13)</f>
        <v>41873994000</v>
      </c>
      <c r="F24" s="1">
        <f>SUM(F5:F13)</f>
        <v>2072970000</v>
      </c>
      <c r="G24" s="1">
        <f>SUM(G5:G13)</f>
        <v>6218910000</v>
      </c>
      <c r="H24" s="1">
        <f>SUM(H5:H13)</f>
        <v>12645117000</v>
      </c>
      <c r="I24" s="1">
        <f>SUM(I5:I13)</f>
        <v>12645117000</v>
      </c>
      <c r="J24" s="1">
        <f>SUM(J5:J13)</f>
        <v>2072970000</v>
      </c>
      <c r="K24" s="1">
        <f>SUM(K5:K13)</f>
        <v>2072970000</v>
      </c>
      <c r="L24" s="1">
        <f>SUM(L5:L13)</f>
        <v>2072970000</v>
      </c>
      <c r="M24" s="1">
        <f>SUM(M5:M13)</f>
        <v>2072970000</v>
      </c>
    </row>
    <row r="25" spans="3:13" ht="12.75">
      <c r="C25" s="7">
        <f>(0.1+0.5)/2/100</f>
        <v>0.003</v>
      </c>
      <c r="D25" t="s">
        <v>21</v>
      </c>
      <c r="E25" s="1">
        <f aca="true" t="shared" si="4" ref="E25:E29">E$24*$C25</f>
        <v>125621982</v>
      </c>
      <c r="F25" s="1">
        <f aca="true" t="shared" si="5" ref="F25:F29">F$24*$C25</f>
        <v>6218910</v>
      </c>
      <c r="G25" s="1">
        <f aca="true" t="shared" si="6" ref="G25:G29">G$24*$C25</f>
        <v>18656730</v>
      </c>
      <c r="H25" s="1">
        <f aca="true" t="shared" si="7" ref="H25:H29">H$24*$C25</f>
        <v>37935351</v>
      </c>
      <c r="I25" s="1">
        <f aca="true" t="shared" si="8" ref="I25:I29">I$24*$C25</f>
        <v>37935351</v>
      </c>
      <c r="J25" s="1">
        <f aca="true" t="shared" si="9" ref="J25:J29">J$24*$C25</f>
        <v>6218910</v>
      </c>
      <c r="K25" s="1">
        <f aca="true" t="shared" si="10" ref="K25:K29">K$24*$C25</f>
        <v>6218910</v>
      </c>
      <c r="L25" s="1">
        <f aca="true" t="shared" si="11" ref="L25:L29">L$24*$C25</f>
        <v>6218910</v>
      </c>
      <c r="M25" s="1">
        <f aca="true" t="shared" si="12" ref="M25:M29">M$24*$C25</f>
        <v>6218910</v>
      </c>
    </row>
    <row r="26" spans="3:13" ht="12.75">
      <c r="C26" s="7">
        <f>(2+4)/2/100</f>
        <v>0.03</v>
      </c>
      <c r="D26" t="s">
        <v>22</v>
      </c>
      <c r="E26" s="1">
        <f t="shared" si="4"/>
        <v>1256219820</v>
      </c>
      <c r="F26" s="1">
        <f t="shared" si="5"/>
        <v>62189100</v>
      </c>
      <c r="G26" s="1">
        <f t="shared" si="6"/>
        <v>186567300</v>
      </c>
      <c r="H26" s="1">
        <f t="shared" si="7"/>
        <v>379353510</v>
      </c>
      <c r="I26" s="1">
        <f t="shared" si="8"/>
        <v>379353510</v>
      </c>
      <c r="J26" s="1">
        <f t="shared" si="9"/>
        <v>62189100</v>
      </c>
      <c r="K26" s="1">
        <f t="shared" si="10"/>
        <v>62189100</v>
      </c>
      <c r="L26" s="1">
        <f t="shared" si="11"/>
        <v>62189100</v>
      </c>
      <c r="M26" s="1">
        <f t="shared" si="12"/>
        <v>62189100</v>
      </c>
    </row>
    <row r="27" spans="3:13" ht="12.75">
      <c r="C27" s="7">
        <f>(7+12)/2/100</f>
        <v>0.095</v>
      </c>
      <c r="D27" t="s">
        <v>23</v>
      </c>
      <c r="E27" s="1">
        <f t="shared" si="4"/>
        <v>3978029430</v>
      </c>
      <c r="F27" s="1">
        <f t="shared" si="5"/>
        <v>196932150</v>
      </c>
      <c r="G27" s="1">
        <f t="shared" si="6"/>
        <v>590796450</v>
      </c>
      <c r="H27" s="1">
        <f t="shared" si="7"/>
        <v>1201286115</v>
      </c>
      <c r="I27" s="1">
        <f t="shared" si="8"/>
        <v>1201286115</v>
      </c>
      <c r="J27" s="1">
        <f t="shared" si="9"/>
        <v>196932150</v>
      </c>
      <c r="K27" s="1">
        <f t="shared" si="10"/>
        <v>196932150</v>
      </c>
      <c r="L27" s="1">
        <f t="shared" si="11"/>
        <v>196932150</v>
      </c>
      <c r="M27" s="1">
        <f t="shared" si="12"/>
        <v>196932150</v>
      </c>
    </row>
    <row r="28" spans="3:13" ht="12.75">
      <c r="C28" s="7">
        <f>(70+80)/2/100-0.003</f>
        <v>0.747</v>
      </c>
      <c r="D28" t="s">
        <v>24</v>
      </c>
      <c r="E28" s="1">
        <f t="shared" si="4"/>
        <v>31279873518</v>
      </c>
      <c r="F28" s="1">
        <f t="shared" si="5"/>
        <v>1548508590</v>
      </c>
      <c r="G28" s="1">
        <f t="shared" si="6"/>
        <v>4645525770</v>
      </c>
      <c r="H28" s="1">
        <f t="shared" si="7"/>
        <v>9445902399</v>
      </c>
      <c r="I28" s="1">
        <f t="shared" si="8"/>
        <v>9445902399</v>
      </c>
      <c r="J28" s="1">
        <f t="shared" si="9"/>
        <v>1548508590</v>
      </c>
      <c r="K28" s="1">
        <f t="shared" si="10"/>
        <v>1548508590</v>
      </c>
      <c r="L28" s="1">
        <f t="shared" si="11"/>
        <v>1548508590</v>
      </c>
      <c r="M28" s="1">
        <f t="shared" si="12"/>
        <v>1548508590</v>
      </c>
    </row>
    <row r="29" spans="3:13" ht="12.75">
      <c r="C29" s="7">
        <f>(10+15)/2/100</f>
        <v>0.125</v>
      </c>
      <c r="D29" t="s">
        <v>25</v>
      </c>
      <c r="E29" s="1">
        <f t="shared" si="4"/>
        <v>5234249250</v>
      </c>
      <c r="F29" s="1">
        <f t="shared" si="5"/>
        <v>259121250</v>
      </c>
      <c r="G29" s="1">
        <f t="shared" si="6"/>
        <v>777363750</v>
      </c>
      <c r="H29" s="1">
        <f t="shared" si="7"/>
        <v>1580639625</v>
      </c>
      <c r="I29" s="1">
        <f t="shared" si="8"/>
        <v>1580639625</v>
      </c>
      <c r="J29" s="1">
        <f t="shared" si="9"/>
        <v>259121250</v>
      </c>
      <c r="K29" s="1">
        <f t="shared" si="10"/>
        <v>259121250</v>
      </c>
      <c r="L29" s="1">
        <f t="shared" si="11"/>
        <v>259121250</v>
      </c>
      <c r="M29" s="1">
        <f t="shared" si="12"/>
        <v>259121250</v>
      </c>
    </row>
    <row r="30" spans="4:13" ht="12.75">
      <c r="D30" t="s">
        <v>26</v>
      </c>
      <c r="E30" s="6">
        <f>SUM(E25:E29)-E24</f>
        <v>0</v>
      </c>
      <c r="F30" s="6">
        <f>SUM(F25:F29)-F24</f>
        <v>0</v>
      </c>
      <c r="G30" s="6">
        <f>SUM(G25:G29)-G24</f>
        <v>0</v>
      </c>
      <c r="H30" s="6">
        <f>SUM(H25:H29)-H24</f>
        <v>0</v>
      </c>
      <c r="I30" s="6">
        <f>SUM(I25:I29)-I24</f>
        <v>0</v>
      </c>
      <c r="J30" s="6">
        <f>SUM(J25:J29)-J24</f>
        <v>0</v>
      </c>
      <c r="K30" s="6">
        <f>SUM(K25:K29)-K24</f>
        <v>0</v>
      </c>
      <c r="L30" s="6">
        <f>SUM(L25:L29)-L24</f>
        <v>0</v>
      </c>
      <c r="M30" s="6">
        <f>SUM(M25:M29)-M24</f>
        <v>0</v>
      </c>
    </row>
  </sheetData>
  <sheetProtection selectLockedCells="1" selectUnlockedCells="1"/>
  <printOptions/>
  <pageMargins left="0.18888888888888888" right="0.19930555555555557" top="0.3458333333333333" bottom="0.3159722222222222" header="0.1361111111111111" footer="0.16527777777777777"/>
  <pageSetup horizontalDpi="300" verticalDpi="300" orientation="landscape" paperSize="9"/>
  <headerFooter alignWithMargins="0">
    <oddHeader>&amp;LCompany&amp;CDocument Name&amp;R&amp;D &amp;T</oddHeader>
    <oddFooter>&amp;L&amp;F : &amp;A&amp;RPage &amp;P of &amp;N.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4.66015625" defaultRowHeight="11.25"/>
  <cols>
    <col min="1" max="1" width="14.5" style="0" customWidth="1"/>
    <col min="2" max="16384" width="14.33203125" style="0" customWidth="1"/>
  </cols>
  <sheetData/>
  <sheetProtection selectLockedCells="1" selectUnlockedCells="1"/>
  <printOptions/>
  <pageMargins left="0.18888888888888888" right="0.19930555555555557" top="0.3458333333333333" bottom="0.3159722222222222" header="0.1361111111111111" footer="0.16527777777777777"/>
  <pageSetup horizontalDpi="300" verticalDpi="300" orientation="landscape" paperSize="9"/>
  <headerFooter alignWithMargins="0">
    <oddHeader>&amp;LCompany&amp;CDocument Name&amp;R&amp;D &amp;T</oddHeader>
    <oddFooter>&amp;L&amp;F : &amp;A&amp;RPage &amp;P of &amp;N.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4.66015625" defaultRowHeight="11.25"/>
  <cols>
    <col min="1" max="1" width="14.5" style="0" customWidth="1"/>
    <col min="2" max="16384" width="14.33203125" style="0" customWidth="1"/>
  </cols>
  <sheetData/>
  <sheetProtection selectLockedCells="1" selectUnlockedCells="1"/>
  <printOptions/>
  <pageMargins left="0.18888888888888888" right="0.19930555555555557" top="0.3458333333333333" bottom="0.3159722222222222" header="0.1361111111111111" footer="0.16527777777777777"/>
  <pageSetup horizontalDpi="300" verticalDpi="300" orientation="landscape" paperSize="9"/>
  <headerFooter alignWithMargins="0">
    <oddHeader>&amp;LCompany&amp;CDocument Name&amp;R&amp;D &amp;T</oddHeader>
    <oddFooter>&amp;L&amp;F : &amp;A&amp;RPage &amp;P of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0Calc</Template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0Calc</dc:title>
  <dc:subject>Doc Subject</dc:subject>
  <dc:creator>Elmar Roberg</dc:creator>
  <cp:keywords/>
  <dc:description/>
  <cp:lastModifiedBy>Elmar Roberg</cp:lastModifiedBy>
  <dcterms:created xsi:type="dcterms:W3CDTF">2015-07-30T14:21:51Z</dcterms:created>
  <dcterms:modified xsi:type="dcterms:W3CDTF">2015-07-30T14:24:55Z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0Status">
    <vt:lpwstr>DRAFT / FINAL</vt:lpwstr>
  </property>
  <property fmtid="{D5CDD505-2E9C-101B-9397-08002B2CF9AE}" pid="3" name="0Version">
    <vt:lpwstr>v0.01</vt:lpwstr>
  </property>
  <property fmtid="{D5CDD505-2E9C-101B-9397-08002B2CF9AE}" pid="4" name="1PfID">
    <vt:lpwstr>Pf ID</vt:lpwstr>
  </property>
  <property fmtid="{D5CDD505-2E9C-101B-9397-08002B2CF9AE}" pid="5" name="1PjID">
    <vt:lpwstr>Pj ID</vt:lpwstr>
  </property>
  <property fmtid="{D5CDD505-2E9C-101B-9397-08002B2CF9AE}" pid="6" name="1Portfolio">
    <vt:lpwstr>Portfolio Name</vt:lpwstr>
  </property>
  <property fmtid="{D5CDD505-2E9C-101B-9397-08002B2CF9AE}" pid="7" name="1Project">
    <vt:lpwstr>Pg: Pj</vt:lpwstr>
  </property>
  <property fmtid="{D5CDD505-2E9C-101B-9397-08002B2CF9AE}" pid="8" name="Client">
    <vt:lpwstr>Company Name</vt:lpwstr>
  </property>
  <property fmtid="{D5CDD505-2E9C-101B-9397-08002B2CF9AE}" pid="9" name="Template Name">
    <vt:lpwstr>What Is This?</vt:lpwstr>
  </property>
  <property fmtid="{D5CDD505-2E9C-101B-9397-08002B2CF9AE}" pid="10" name="Typist">
    <vt:lpwstr>EJR</vt:lpwstr>
  </property>
  <property fmtid="{D5CDD505-2E9C-101B-9397-08002B2CF9AE}" pid="11" name="URL">
    <vt:lpwstr/>
  </property>
</Properties>
</file>