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5132" windowHeight="8388" firstSheet="2" activeTab="2"/>
  </bookViews>
  <sheets>
    <sheet name="Диаграмма 11" sheetId="4" r:id="rId1"/>
    <sheet name="11" sheetId="1" r:id="rId2"/>
    <sheet name="Диаграмма 3" sheetId="13" r:id="rId3"/>
    <sheet name="3" sheetId="12" r:id="rId4"/>
  </sheets>
  <definedNames>
    <definedName name="_xlnm.Print_Area" localSheetId="1">'11'!$C$2:$S$236</definedName>
    <definedName name="_xlnm.Print_Area" localSheetId="3">'3'!$C$2:$W$196</definedName>
  </definedNames>
  <calcPr calcId="124519"/>
</workbook>
</file>

<file path=xl/calcChain.xml><?xml version="1.0" encoding="utf-8"?>
<calcChain xmlns="http://schemas.openxmlformats.org/spreadsheetml/2006/main">
  <c r="AA356" i="12"/>
  <c r="AA364"/>
  <c r="Z364"/>
  <c r="R364"/>
  <c r="L364"/>
  <c r="G364"/>
  <c r="F364"/>
  <c r="H364" s="1"/>
  <c r="AA357"/>
  <c r="AA358"/>
  <c r="AA359"/>
  <c r="AA360"/>
  <c r="AA361"/>
  <c r="AA362"/>
  <c r="AA363"/>
  <c r="AA365"/>
  <c r="AA366"/>
  <c r="AA367"/>
  <c r="AA368"/>
  <c r="AA369"/>
  <c r="AA370"/>
  <c r="AA371"/>
  <c r="H340"/>
  <c r="H332"/>
  <c r="H324"/>
  <c r="H316"/>
  <c r="H308"/>
  <c r="H300"/>
  <c r="H292"/>
  <c r="H284"/>
  <c r="H276"/>
  <c r="H268"/>
  <c r="H260"/>
  <c r="H252"/>
  <c r="H244"/>
  <c r="H236"/>
  <c r="H228"/>
  <c r="H220"/>
  <c r="H212"/>
  <c r="H204"/>
  <c r="H196"/>
  <c r="H188"/>
  <c r="H180"/>
  <c r="H172"/>
  <c r="H164"/>
  <c r="H156"/>
  <c r="H148"/>
  <c r="H140"/>
  <c r="H132"/>
  <c r="H124"/>
  <c r="H116"/>
  <c r="H108"/>
  <c r="H100"/>
  <c r="H92"/>
  <c r="H84"/>
  <c r="H76"/>
  <c r="H68"/>
  <c r="H60"/>
  <c r="H52"/>
  <c r="H44"/>
  <c r="H36"/>
  <c r="H28"/>
  <c r="H12"/>
  <c r="R356"/>
  <c r="L356"/>
  <c r="G356"/>
  <c r="F356"/>
  <c r="H356" s="1"/>
  <c r="R348"/>
  <c r="L348"/>
  <c r="G348"/>
  <c r="F348"/>
  <c r="H348" s="1"/>
  <c r="R340"/>
  <c r="L340"/>
  <c r="G340"/>
  <c r="F340"/>
  <c r="R332"/>
  <c r="L332"/>
  <c r="G332"/>
  <c r="F332"/>
  <c r="R324"/>
  <c r="L324"/>
  <c r="G324"/>
  <c r="F324"/>
  <c r="R316"/>
  <c r="L316"/>
  <c r="G316"/>
  <c r="F316"/>
  <c r="R308"/>
  <c r="L308"/>
  <c r="G308"/>
  <c r="F308"/>
  <c r="P364" l="1"/>
  <c r="P356"/>
  <c r="P348"/>
  <c r="P340"/>
  <c r="P332"/>
  <c r="P324"/>
  <c r="P316"/>
  <c r="P308"/>
  <c r="R300"/>
  <c r="L300"/>
  <c r="G300"/>
  <c r="F300"/>
  <c r="Z283"/>
  <c r="Z282"/>
  <c r="Z281"/>
  <c r="Z280"/>
  <c r="Z279"/>
  <c r="Z278"/>
  <c r="Z277"/>
  <c r="Z267"/>
  <c r="Z266"/>
  <c r="Z265"/>
  <c r="Z264"/>
  <c r="Z263"/>
  <c r="Z262"/>
  <c r="Z261"/>
  <c r="Z251"/>
  <c r="Z250"/>
  <c r="Z249"/>
  <c r="Z248"/>
  <c r="Z247"/>
  <c r="Z246"/>
  <c r="Z245"/>
  <c r="R292"/>
  <c r="L292"/>
  <c r="G292"/>
  <c r="F292"/>
  <c r="R284"/>
  <c r="L284"/>
  <c r="G284"/>
  <c r="F284"/>
  <c r="J12"/>
  <c r="R276"/>
  <c r="L276"/>
  <c r="G276"/>
  <c r="F276"/>
  <c r="R268"/>
  <c r="L268"/>
  <c r="G268"/>
  <c r="F268"/>
  <c r="R260"/>
  <c r="L260"/>
  <c r="G260"/>
  <c r="F260"/>
  <c r="R252"/>
  <c r="L252"/>
  <c r="G252"/>
  <c r="F252"/>
  <c r="R244"/>
  <c r="L244"/>
  <c r="G244"/>
  <c r="F244"/>
  <c r="R236"/>
  <c r="L236"/>
  <c r="G236"/>
  <c r="F236"/>
  <c r="R228"/>
  <c r="P228" s="1"/>
  <c r="L228"/>
  <c r="G228"/>
  <c r="F228"/>
  <c r="R220"/>
  <c r="L220"/>
  <c r="G220"/>
  <c r="F220"/>
  <c r="R212"/>
  <c r="L212"/>
  <c r="G212"/>
  <c r="F212"/>
  <c r="R204"/>
  <c r="L204"/>
  <c r="G204"/>
  <c r="F204"/>
  <c r="M52"/>
  <c r="M44"/>
  <c r="M36"/>
  <c r="M28"/>
  <c r="M20"/>
  <c r="M12"/>
  <c r="R196"/>
  <c r="L196"/>
  <c r="G196"/>
  <c r="F196"/>
  <c r="R188"/>
  <c r="L188"/>
  <c r="G188"/>
  <c r="F188"/>
  <c r="R180"/>
  <c r="L180"/>
  <c r="G180"/>
  <c r="F180"/>
  <c r="R172"/>
  <c r="L172"/>
  <c r="G172"/>
  <c r="F172"/>
  <c r="L60"/>
  <c r="P300" l="1"/>
  <c r="P292"/>
  <c r="P284"/>
  <c r="P276"/>
  <c r="P268"/>
  <c r="P260"/>
  <c r="P252"/>
  <c r="P236"/>
  <c r="P244"/>
  <c r="P212"/>
  <c r="P220"/>
  <c r="P204"/>
  <c r="M60"/>
  <c r="P196"/>
  <c r="P188"/>
  <c r="P180"/>
  <c r="P172"/>
  <c r="R164"/>
  <c r="L164"/>
  <c r="G164"/>
  <c r="F164"/>
  <c r="R156"/>
  <c r="L156"/>
  <c r="G156"/>
  <c r="F156"/>
  <c r="R148"/>
  <c r="L148"/>
  <c r="G148"/>
  <c r="F148"/>
  <c r="R140"/>
  <c r="L140"/>
  <c r="G140"/>
  <c r="F140"/>
  <c r="R132"/>
  <c r="L132"/>
  <c r="G132"/>
  <c r="F132"/>
  <c r="R124"/>
  <c r="L124"/>
  <c r="G124"/>
  <c r="F124"/>
  <c r="R116"/>
  <c r="L116"/>
  <c r="G116"/>
  <c r="F116"/>
  <c r="A101"/>
  <c r="A102" s="1"/>
  <c r="A103" s="1"/>
  <c r="A104" s="1"/>
  <c r="A105" s="1"/>
  <c r="A106" s="1"/>
  <c r="A107" s="1"/>
  <c r="A109" s="1"/>
  <c r="A110" s="1"/>
  <c r="A111" s="1"/>
  <c r="A112" s="1"/>
  <c r="A113" s="1"/>
  <c r="A114" s="1"/>
  <c r="A115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R108"/>
  <c r="L108"/>
  <c r="G108"/>
  <c r="F108"/>
  <c r="R100"/>
  <c r="L100"/>
  <c r="G100"/>
  <c r="F100"/>
  <c r="R92"/>
  <c r="L92"/>
  <c r="G92"/>
  <c r="F92"/>
  <c r="R84"/>
  <c r="L84"/>
  <c r="G84"/>
  <c r="F84"/>
  <c r="R76"/>
  <c r="L76"/>
  <c r="G76"/>
  <c r="F76"/>
  <c r="R68"/>
  <c r="L68"/>
  <c r="G68"/>
  <c r="F68"/>
  <c r="R60"/>
  <c r="G60"/>
  <c r="F60"/>
  <c r="R52"/>
  <c r="G52"/>
  <c r="F52"/>
  <c r="R44"/>
  <c r="G44"/>
  <c r="F44"/>
  <c r="D6"/>
  <c r="D7" s="1"/>
  <c r="D8" s="1"/>
  <c r="D9" s="1"/>
  <c r="D10" s="1"/>
  <c r="D11" s="1"/>
  <c r="D13" s="1"/>
  <c r="D14" s="1"/>
  <c r="D15" s="1"/>
  <c r="D16" s="1"/>
  <c r="D17" s="1"/>
  <c r="D18" s="1"/>
  <c r="D19" s="1"/>
  <c r="P148" l="1"/>
  <c r="P156"/>
  <c r="P164"/>
  <c r="P140"/>
  <c r="P132"/>
  <c r="P124"/>
  <c r="P116"/>
  <c r="P108"/>
  <c r="P100"/>
  <c r="P92"/>
  <c r="P84"/>
  <c r="P76"/>
  <c r="P68"/>
  <c r="P60"/>
  <c r="P52"/>
  <c r="P44"/>
  <c r="R36"/>
  <c r="G36"/>
  <c r="F36"/>
  <c r="O236" i="1"/>
  <c r="J236"/>
  <c r="G236"/>
  <c r="F236"/>
  <c r="O228"/>
  <c r="R228" s="1"/>
  <c r="J228"/>
  <c r="G228"/>
  <c r="F228"/>
  <c r="D4"/>
  <c r="O252"/>
  <c r="R252" s="1"/>
  <c r="J252"/>
  <c r="K252" s="1"/>
  <c r="G252"/>
  <c r="F252"/>
  <c r="E252"/>
  <c r="L252" s="1"/>
  <c r="O244"/>
  <c r="J244"/>
  <c r="G244"/>
  <c r="F244"/>
  <c r="P36" i="12" l="1"/>
  <c r="N236" i="1"/>
  <c r="N228"/>
  <c r="I252"/>
  <c r="M252"/>
  <c r="Q252"/>
  <c r="H252"/>
  <c r="N252"/>
  <c r="P252"/>
  <c r="N244"/>
  <c r="T189"/>
  <c r="T190"/>
  <c r="T191"/>
  <c r="T192"/>
  <c r="T193"/>
  <c r="T194"/>
  <c r="T195"/>
  <c r="T197"/>
  <c r="T198"/>
  <c r="T199"/>
  <c r="T200"/>
  <c r="T201"/>
  <c r="T202"/>
  <c r="T203"/>
  <c r="T205"/>
  <c r="T206"/>
  <c r="T207"/>
  <c r="T208"/>
  <c r="T209"/>
  <c r="T210"/>
  <c r="T211"/>
  <c r="T213"/>
  <c r="T214"/>
  <c r="T215"/>
  <c r="T216"/>
  <c r="T217"/>
  <c r="T218"/>
  <c r="T219"/>
  <c r="O220"/>
  <c r="J220"/>
  <c r="G220"/>
  <c r="F220"/>
  <c r="O212"/>
  <c r="J212"/>
  <c r="G212"/>
  <c r="F212"/>
  <c r="O204"/>
  <c r="J204"/>
  <c r="G204"/>
  <c r="F204"/>
  <c r="N220" l="1"/>
  <c r="N212"/>
  <c r="N204"/>
  <c r="K1048576" i="12"/>
  <c r="R516"/>
  <c r="S516" s="1"/>
  <c r="P516" s="1"/>
  <c r="L516"/>
  <c r="M516" s="1"/>
  <c r="O516" s="1"/>
  <c r="F516"/>
  <c r="E516"/>
  <c r="T516" s="1"/>
  <c r="N515"/>
  <c r="N514"/>
  <c r="N513"/>
  <c r="N512"/>
  <c r="N511"/>
  <c r="N510"/>
  <c r="N509"/>
  <c r="R508"/>
  <c r="S508" s="1"/>
  <c r="P508" s="1"/>
  <c r="L508"/>
  <c r="M508" s="1"/>
  <c r="O508" s="1"/>
  <c r="F508"/>
  <c r="E508"/>
  <c r="T508" s="1"/>
  <c r="N507"/>
  <c r="N506"/>
  <c r="N505"/>
  <c r="N504"/>
  <c r="N503"/>
  <c r="N502"/>
  <c r="N501"/>
  <c r="R500"/>
  <c r="S500" s="1"/>
  <c r="P500" s="1"/>
  <c r="L500"/>
  <c r="M500" s="1"/>
  <c r="O500" s="1"/>
  <c r="F500"/>
  <c r="E500"/>
  <c r="T500" s="1"/>
  <c r="N499"/>
  <c r="N498"/>
  <c r="N497"/>
  <c r="N496"/>
  <c r="N495"/>
  <c r="N494"/>
  <c r="N493"/>
  <c r="R492"/>
  <c r="S492" s="1"/>
  <c r="P492" s="1"/>
  <c r="L492"/>
  <c r="M492" s="1"/>
  <c r="O492" s="1"/>
  <c r="F492"/>
  <c r="E492"/>
  <c r="T492" s="1"/>
  <c r="N491"/>
  <c r="N490"/>
  <c r="N489"/>
  <c r="N488"/>
  <c r="N487"/>
  <c r="N486"/>
  <c r="N485"/>
  <c r="R484"/>
  <c r="S484" s="1"/>
  <c r="P484" s="1"/>
  <c r="L484"/>
  <c r="M484" s="1"/>
  <c r="O484" s="1"/>
  <c r="F484"/>
  <c r="E484"/>
  <c r="T484" s="1"/>
  <c r="N483"/>
  <c r="N482"/>
  <c r="N481"/>
  <c r="N480"/>
  <c r="N479"/>
  <c r="N478"/>
  <c r="N477"/>
  <c r="R476"/>
  <c r="S476" s="1"/>
  <c r="P476" s="1"/>
  <c r="L476"/>
  <c r="M476" s="1"/>
  <c r="O476" s="1"/>
  <c r="F476"/>
  <c r="E476"/>
  <c r="T476" s="1"/>
  <c r="N475"/>
  <c r="N474"/>
  <c r="N473"/>
  <c r="N472"/>
  <c r="N471"/>
  <c r="N470"/>
  <c r="N469"/>
  <c r="R468"/>
  <c r="S468" s="1"/>
  <c r="P468" s="1"/>
  <c r="L468"/>
  <c r="M468" s="1"/>
  <c r="O468" s="1"/>
  <c r="F468"/>
  <c r="E468"/>
  <c r="T468" s="1"/>
  <c r="N467"/>
  <c r="N466"/>
  <c r="N465"/>
  <c r="N464"/>
  <c r="N463"/>
  <c r="N462"/>
  <c r="N461"/>
  <c r="R460"/>
  <c r="S460" s="1"/>
  <c r="P460" s="1"/>
  <c r="L460"/>
  <c r="M460" s="1"/>
  <c r="O460" s="1"/>
  <c r="F460"/>
  <c r="E460"/>
  <c r="T460" s="1"/>
  <c r="N459"/>
  <c r="N458"/>
  <c r="N457"/>
  <c r="N456"/>
  <c r="N455"/>
  <c r="N454"/>
  <c r="N453"/>
  <c r="R452"/>
  <c r="S452" s="1"/>
  <c r="P452" s="1"/>
  <c r="L452"/>
  <c r="M452" s="1"/>
  <c r="O452" s="1"/>
  <c r="F452"/>
  <c r="E452"/>
  <c r="T452" s="1"/>
  <c r="N451"/>
  <c r="N450"/>
  <c r="N449"/>
  <c r="N448"/>
  <c r="N447"/>
  <c r="N446"/>
  <c r="N445"/>
  <c r="R444"/>
  <c r="S444" s="1"/>
  <c r="P444" s="1"/>
  <c r="L444"/>
  <c r="M444" s="1"/>
  <c r="O444" s="1"/>
  <c r="F444"/>
  <c r="E444"/>
  <c r="T444" s="1"/>
  <c r="N443"/>
  <c r="N442"/>
  <c r="N441"/>
  <c r="N440"/>
  <c r="N439"/>
  <c r="N438"/>
  <c r="N437"/>
  <c r="R436"/>
  <c r="S436" s="1"/>
  <c r="P436" s="1"/>
  <c r="L436"/>
  <c r="M436" s="1"/>
  <c r="O436" s="1"/>
  <c r="F436"/>
  <c r="E436"/>
  <c r="T436" s="1"/>
  <c r="N435"/>
  <c r="N434"/>
  <c r="N433"/>
  <c r="N432"/>
  <c r="N431"/>
  <c r="N430"/>
  <c r="N429"/>
  <c r="R428"/>
  <c r="S428" s="1"/>
  <c r="P428" s="1"/>
  <c r="L428"/>
  <c r="M428" s="1"/>
  <c r="O428" s="1"/>
  <c r="F428"/>
  <c r="E428"/>
  <c r="T428" s="1"/>
  <c r="N427"/>
  <c r="N426"/>
  <c r="N425"/>
  <c r="N424"/>
  <c r="N423"/>
  <c r="N422"/>
  <c r="N421"/>
  <c r="R420"/>
  <c r="S420" s="1"/>
  <c r="P420" s="1"/>
  <c r="L420"/>
  <c r="M420" s="1"/>
  <c r="O420" s="1"/>
  <c r="F420"/>
  <c r="E420"/>
  <c r="T420" s="1"/>
  <c r="O419"/>
  <c r="N419"/>
  <c r="O418"/>
  <c r="N418"/>
  <c r="O417"/>
  <c r="N417"/>
  <c r="O416"/>
  <c r="N416"/>
  <c r="O415"/>
  <c r="N415"/>
  <c r="O414"/>
  <c r="N414"/>
  <c r="O413"/>
  <c r="N413"/>
  <c r="R412"/>
  <c r="S412" s="1"/>
  <c r="P412" s="1"/>
  <c r="L412"/>
  <c r="M412" s="1"/>
  <c r="F412"/>
  <c r="E412"/>
  <c r="T412" s="1"/>
  <c r="T411"/>
  <c r="N411"/>
  <c r="T410"/>
  <c r="N410"/>
  <c r="T409"/>
  <c r="N409"/>
  <c r="T408"/>
  <c r="N408"/>
  <c r="T407"/>
  <c r="N407"/>
  <c r="T406"/>
  <c r="N406"/>
  <c r="T405"/>
  <c r="N405"/>
  <c r="R404"/>
  <c r="S404" s="1"/>
  <c r="P404" s="1"/>
  <c r="L404"/>
  <c r="M404" s="1"/>
  <c r="F404"/>
  <c r="E404"/>
  <c r="N404" s="1"/>
  <c r="N403"/>
  <c r="N402"/>
  <c r="N401"/>
  <c r="N400"/>
  <c r="N399"/>
  <c r="N398"/>
  <c r="N397"/>
  <c r="R396"/>
  <c r="S396" s="1"/>
  <c r="P396" s="1"/>
  <c r="L396"/>
  <c r="M396" s="1"/>
  <c r="F396"/>
  <c r="E396"/>
  <c r="N396" s="1"/>
  <c r="N395"/>
  <c r="N394"/>
  <c r="N393"/>
  <c r="N392"/>
  <c r="N391"/>
  <c r="N390"/>
  <c r="N389"/>
  <c r="R388"/>
  <c r="S388" s="1"/>
  <c r="P388" s="1"/>
  <c r="L388"/>
  <c r="M388" s="1"/>
  <c r="F388"/>
  <c r="E388"/>
  <c r="N388" s="1"/>
  <c r="N387"/>
  <c r="N386"/>
  <c r="N385"/>
  <c r="N384"/>
  <c r="N383"/>
  <c r="N382"/>
  <c r="N381"/>
  <c r="R380"/>
  <c r="S380" s="1"/>
  <c r="P380" s="1"/>
  <c r="L380"/>
  <c r="M380" s="1"/>
  <c r="F380"/>
  <c r="E380"/>
  <c r="N380" s="1"/>
  <c r="N379"/>
  <c r="N378"/>
  <c r="N377"/>
  <c r="N376"/>
  <c r="N375"/>
  <c r="N374"/>
  <c r="N373"/>
  <c r="R372"/>
  <c r="S372" s="1"/>
  <c r="P372" s="1"/>
  <c r="L372"/>
  <c r="M372" s="1"/>
  <c r="F372"/>
  <c r="E372"/>
  <c r="N372" s="1"/>
  <c r="N371"/>
  <c r="N370"/>
  <c r="N369"/>
  <c r="N368"/>
  <c r="N367"/>
  <c r="N366"/>
  <c r="N365"/>
  <c r="R28"/>
  <c r="G28"/>
  <c r="F28"/>
  <c r="R20"/>
  <c r="G20"/>
  <c r="J20" s="1"/>
  <c r="J28" s="1"/>
  <c r="J36" s="1"/>
  <c r="J44" s="1"/>
  <c r="J52" s="1"/>
  <c r="J60" s="1"/>
  <c r="J68" s="1"/>
  <c r="J76" s="1"/>
  <c r="J84" s="1"/>
  <c r="J92" s="1"/>
  <c r="J100" s="1"/>
  <c r="J108" s="1"/>
  <c r="J116" s="1"/>
  <c r="J124" s="1"/>
  <c r="J132" s="1"/>
  <c r="J140" s="1"/>
  <c r="J148" s="1"/>
  <c r="J156" s="1"/>
  <c r="J164" s="1"/>
  <c r="J172" s="1"/>
  <c r="J180" s="1"/>
  <c r="J188" s="1"/>
  <c r="J196" s="1"/>
  <c r="J204" s="1"/>
  <c r="J212" s="1"/>
  <c r="J220" s="1"/>
  <c r="J228" s="1"/>
  <c r="J236" s="1"/>
  <c r="J244" s="1"/>
  <c r="J252" s="1"/>
  <c r="J260" s="1"/>
  <c r="J268" s="1"/>
  <c r="J276" s="1"/>
  <c r="J284" s="1"/>
  <c r="J292" s="1"/>
  <c r="J300" s="1"/>
  <c r="J308" s="1"/>
  <c r="J316" s="1"/>
  <c r="J324" s="1"/>
  <c r="J332" s="1"/>
  <c r="J340" s="1"/>
  <c r="J348" s="1"/>
  <c r="J356" s="1"/>
  <c r="J364" s="1"/>
  <c r="F20"/>
  <c r="H20" s="1"/>
  <c r="C20"/>
  <c r="C28" s="1"/>
  <c r="C36" s="1"/>
  <c r="C44" s="1"/>
  <c r="C52" s="1"/>
  <c r="C60" s="1"/>
  <c r="R12"/>
  <c r="G12"/>
  <c r="F12"/>
  <c r="I12" s="1"/>
  <c r="N6"/>
  <c r="B6"/>
  <c r="B7" s="1"/>
  <c r="B8" s="1"/>
  <c r="B9" s="1"/>
  <c r="B10" s="1"/>
  <c r="B11" s="1"/>
  <c r="N5"/>
  <c r="O196" i="1"/>
  <c r="J196"/>
  <c r="G196"/>
  <c r="F196"/>
  <c r="O188"/>
  <c r="J188"/>
  <c r="G188"/>
  <c r="F188"/>
  <c r="O180"/>
  <c r="J180"/>
  <c r="G180"/>
  <c r="F180"/>
  <c r="O172"/>
  <c r="J172"/>
  <c r="G172"/>
  <c r="F172"/>
  <c r="O164"/>
  <c r="J164"/>
  <c r="G164"/>
  <c r="F164"/>
  <c r="O156"/>
  <c r="J156"/>
  <c r="G156"/>
  <c r="F156"/>
  <c r="O148"/>
  <c r="J148"/>
  <c r="G148"/>
  <c r="F148"/>
  <c r="O140"/>
  <c r="J140"/>
  <c r="G140"/>
  <c r="F140"/>
  <c r="I20" i="12" l="1"/>
  <c r="I28" s="1"/>
  <c r="I36" s="1"/>
  <c r="B13"/>
  <c r="B14" s="1"/>
  <c r="B15" s="1"/>
  <c r="B16" s="1"/>
  <c r="B17" s="1"/>
  <c r="B18" s="1"/>
  <c r="B19" s="1"/>
  <c r="D12"/>
  <c r="S12"/>
  <c r="C68"/>
  <c r="C76" s="1"/>
  <c r="C84" s="1"/>
  <c r="P28"/>
  <c r="N428"/>
  <c r="N460"/>
  <c r="N492"/>
  <c r="P12"/>
  <c r="N412"/>
  <c r="N444"/>
  <c r="N476"/>
  <c r="N508"/>
  <c r="P20"/>
  <c r="S20"/>
  <c r="S28" s="1"/>
  <c r="N420"/>
  <c r="N436"/>
  <c r="N452"/>
  <c r="N468"/>
  <c r="N484"/>
  <c r="N500"/>
  <c r="N516"/>
  <c r="N196" i="1"/>
  <c r="N188"/>
  <c r="N180"/>
  <c r="N172"/>
  <c r="N164"/>
  <c r="N156"/>
  <c r="N148"/>
  <c r="N140"/>
  <c r="Q28" i="12" l="1"/>
  <c r="C92"/>
  <c r="C100" s="1"/>
  <c r="C108" s="1"/>
  <c r="C116" s="1"/>
  <c r="C124" s="1"/>
  <c r="C132" s="1"/>
  <c r="C140" s="1"/>
  <c r="C148" s="1"/>
  <c r="C156" s="1"/>
  <c r="C164" s="1"/>
  <c r="I44"/>
  <c r="I52" s="1"/>
  <c r="I60" s="1"/>
  <c r="I68" s="1"/>
  <c r="I76" s="1"/>
  <c r="I84" s="1"/>
  <c r="I92" s="1"/>
  <c r="I100" s="1"/>
  <c r="I108" s="1"/>
  <c r="I116" s="1"/>
  <c r="I124" s="1"/>
  <c r="I132" s="1"/>
  <c r="I140" s="1"/>
  <c r="I148" s="1"/>
  <c r="I156" s="1"/>
  <c r="I164" s="1"/>
  <c r="I172" s="1"/>
  <c r="I180" s="1"/>
  <c r="I188" s="1"/>
  <c r="I196" s="1"/>
  <c r="I204" s="1"/>
  <c r="I212" s="1"/>
  <c r="I220" s="1"/>
  <c r="I228" s="1"/>
  <c r="I236" s="1"/>
  <c r="I244" s="1"/>
  <c r="I252" s="1"/>
  <c r="I260" s="1"/>
  <c r="I268" s="1"/>
  <c r="I276" s="1"/>
  <c r="I284" s="1"/>
  <c r="I292" s="1"/>
  <c r="I300" s="1"/>
  <c r="I308" s="1"/>
  <c r="I316" s="1"/>
  <c r="I324" s="1"/>
  <c r="I332" s="1"/>
  <c r="I340" s="1"/>
  <c r="I348" s="1"/>
  <c r="I356" s="1"/>
  <c r="I364" s="1"/>
  <c r="B21"/>
  <c r="B22" s="1"/>
  <c r="B23" s="1"/>
  <c r="B24" s="1"/>
  <c r="B25" s="1"/>
  <c r="B26" s="1"/>
  <c r="B27" s="1"/>
  <c r="D20"/>
  <c r="S36"/>
  <c r="N7"/>
  <c r="S44" l="1"/>
  <c r="Q44" s="1"/>
  <c r="C172"/>
  <c r="C180" s="1"/>
  <c r="C188" s="1"/>
  <c r="C196" s="1"/>
  <c r="Q36"/>
  <c r="B29"/>
  <c r="B30" s="1"/>
  <c r="B31" s="1"/>
  <c r="B32" s="1"/>
  <c r="B33" s="1"/>
  <c r="B34" s="1"/>
  <c r="B35" s="1"/>
  <c r="D28"/>
  <c r="N8"/>
  <c r="T45" i="1"/>
  <c r="T46"/>
  <c r="T47"/>
  <c r="T48"/>
  <c r="T49"/>
  <c r="T50"/>
  <c r="T51"/>
  <c r="T53"/>
  <c r="T54"/>
  <c r="T55"/>
  <c r="T56"/>
  <c r="T57"/>
  <c r="T58"/>
  <c r="T59"/>
  <c r="T61"/>
  <c r="T62"/>
  <c r="T63"/>
  <c r="T64"/>
  <c r="T65"/>
  <c r="T66"/>
  <c r="T67"/>
  <c r="T69"/>
  <c r="T70"/>
  <c r="T71"/>
  <c r="T72"/>
  <c r="T73"/>
  <c r="T74"/>
  <c r="T75"/>
  <c r="T77"/>
  <c r="T78"/>
  <c r="T79"/>
  <c r="T80"/>
  <c r="T81"/>
  <c r="T82"/>
  <c r="T83"/>
  <c r="T85"/>
  <c r="T86"/>
  <c r="T87"/>
  <c r="T88"/>
  <c r="T89"/>
  <c r="T90"/>
  <c r="T91"/>
  <c r="T93"/>
  <c r="T94"/>
  <c r="T95"/>
  <c r="T96"/>
  <c r="T97"/>
  <c r="T98"/>
  <c r="T99"/>
  <c r="T101"/>
  <c r="T102"/>
  <c r="T103"/>
  <c r="T104"/>
  <c r="T105"/>
  <c r="T106"/>
  <c r="T107"/>
  <c r="T109"/>
  <c r="T110"/>
  <c r="T111"/>
  <c r="T112"/>
  <c r="T113"/>
  <c r="T114"/>
  <c r="T115"/>
  <c r="T117"/>
  <c r="T118"/>
  <c r="T119"/>
  <c r="T120"/>
  <c r="T121"/>
  <c r="T122"/>
  <c r="T123"/>
  <c r="T125"/>
  <c r="T126"/>
  <c r="T127"/>
  <c r="T128"/>
  <c r="T129"/>
  <c r="T130"/>
  <c r="T131"/>
  <c r="T133"/>
  <c r="T134"/>
  <c r="T135"/>
  <c r="T136"/>
  <c r="T137"/>
  <c r="T138"/>
  <c r="T139"/>
  <c r="T141"/>
  <c r="T142"/>
  <c r="T143"/>
  <c r="T144"/>
  <c r="T145"/>
  <c r="T146"/>
  <c r="T147"/>
  <c r="T149"/>
  <c r="T150"/>
  <c r="T151"/>
  <c r="T152"/>
  <c r="T153"/>
  <c r="T154"/>
  <c r="T155"/>
  <c r="T157"/>
  <c r="T158"/>
  <c r="T159"/>
  <c r="T160"/>
  <c r="T161"/>
  <c r="T162"/>
  <c r="T163"/>
  <c r="T165"/>
  <c r="T166"/>
  <c r="T167"/>
  <c r="T168"/>
  <c r="T169"/>
  <c r="T170"/>
  <c r="T171"/>
  <c r="T181"/>
  <c r="T182"/>
  <c r="T183"/>
  <c r="T184"/>
  <c r="T185"/>
  <c r="T186"/>
  <c r="T187"/>
  <c r="G132"/>
  <c r="F132"/>
  <c r="G124"/>
  <c r="F124"/>
  <c r="G116"/>
  <c r="F116"/>
  <c r="G108"/>
  <c r="F108"/>
  <c r="G100"/>
  <c r="G92"/>
  <c r="J76"/>
  <c r="J68"/>
  <c r="C204" i="12" l="1"/>
  <c r="C212" s="1"/>
  <c r="C220" s="1"/>
  <c r="C228" s="1"/>
  <c r="C236" s="1"/>
  <c r="C244" s="1"/>
  <c r="C252" s="1"/>
  <c r="C260" s="1"/>
  <c r="C268" s="1"/>
  <c r="C276" s="1"/>
  <c r="C284" s="1"/>
  <c r="C292" s="1"/>
  <c r="C300" s="1"/>
  <c r="C308" s="1"/>
  <c r="C316" s="1"/>
  <c r="C324" s="1"/>
  <c r="C332" s="1"/>
  <c r="C340" s="1"/>
  <c r="C348" s="1"/>
  <c r="C356" s="1"/>
  <c r="C364" s="1"/>
  <c r="C372" s="1"/>
  <c r="C380" s="1"/>
  <c r="C388" s="1"/>
  <c r="C396" s="1"/>
  <c r="C404" s="1"/>
  <c r="C412" s="1"/>
  <c r="C420" s="1"/>
  <c r="C428" s="1"/>
  <c r="C436" s="1"/>
  <c r="C444" s="1"/>
  <c r="C452" s="1"/>
  <c r="C460" s="1"/>
  <c r="C468" s="1"/>
  <c r="C476" s="1"/>
  <c r="C484" s="1"/>
  <c r="C492" s="1"/>
  <c r="C500" s="1"/>
  <c r="C508" s="1"/>
  <c r="C516" s="1"/>
  <c r="S52"/>
  <c r="Q52" s="1"/>
  <c r="B37"/>
  <c r="B38" s="1"/>
  <c r="B39" s="1"/>
  <c r="B40" s="1"/>
  <c r="B41" s="1"/>
  <c r="B42" s="1"/>
  <c r="B43" s="1"/>
  <c r="D44" s="1"/>
  <c r="D36"/>
  <c r="N9"/>
  <c r="G44" i="1"/>
  <c r="R21"/>
  <c r="T21" s="1"/>
  <c r="R14"/>
  <c r="T14" s="1"/>
  <c r="R16"/>
  <c r="T16" s="1"/>
  <c r="R18"/>
  <c r="T18" s="1"/>
  <c r="R13"/>
  <c r="T13" s="1"/>
  <c r="R509"/>
  <c r="R510"/>
  <c r="R511"/>
  <c r="R512"/>
  <c r="R513"/>
  <c r="R514"/>
  <c r="R515"/>
  <c r="D6"/>
  <c r="D7" s="1"/>
  <c r="D8" s="1"/>
  <c r="D9" s="1"/>
  <c r="D10" s="1"/>
  <c r="D11" s="1"/>
  <c r="D13" s="1"/>
  <c r="D14" s="1"/>
  <c r="D15" s="1"/>
  <c r="D16" s="1"/>
  <c r="D17" s="1"/>
  <c r="D18" s="1"/>
  <c r="D19" s="1"/>
  <c r="D21" s="1"/>
  <c r="D22" s="1"/>
  <c r="D23" s="1"/>
  <c r="D24" s="1"/>
  <c r="D25" s="1"/>
  <c r="D26" s="1"/>
  <c r="D27" s="1"/>
  <c r="D29" s="1"/>
  <c r="D30" s="1"/>
  <c r="D31" s="1"/>
  <c r="D32" s="1"/>
  <c r="D33" s="1"/>
  <c r="D34" s="1"/>
  <c r="D35" s="1"/>
  <c r="D37" s="1"/>
  <c r="D38" s="1"/>
  <c r="L5"/>
  <c r="S60" i="12" l="1"/>
  <c r="B45"/>
  <c r="B46" s="1"/>
  <c r="B47" s="1"/>
  <c r="B48" s="1"/>
  <c r="B49" s="1"/>
  <c r="B50" s="1"/>
  <c r="B51" s="1"/>
  <c r="D52" s="1"/>
  <c r="N10"/>
  <c r="R35" i="1"/>
  <c r="T35" s="1"/>
  <c r="R33"/>
  <c r="T33" s="1"/>
  <c r="D39"/>
  <c r="R38"/>
  <c r="T38" s="1"/>
  <c r="R34"/>
  <c r="T34" s="1"/>
  <c r="R37"/>
  <c r="T37" s="1"/>
  <c r="R32"/>
  <c r="T32" s="1"/>
  <c r="R22"/>
  <c r="T22" s="1"/>
  <c r="R24"/>
  <c r="T24" s="1"/>
  <c r="R26"/>
  <c r="T26" s="1"/>
  <c r="R29"/>
  <c r="T29" s="1"/>
  <c r="R19"/>
  <c r="T19" s="1"/>
  <c r="R17"/>
  <c r="T17" s="1"/>
  <c r="R15"/>
  <c r="T15" s="1"/>
  <c r="R23"/>
  <c r="T23" s="1"/>
  <c r="R25"/>
  <c r="T25" s="1"/>
  <c r="R27"/>
  <c r="T27" s="1"/>
  <c r="R30"/>
  <c r="T30" s="1"/>
  <c r="R31"/>
  <c r="T31" s="1"/>
  <c r="G84"/>
  <c r="S68" i="12" l="1"/>
  <c r="Q60"/>
  <c r="M68"/>
  <c r="M76" s="1"/>
  <c r="B53"/>
  <c r="B54" s="1"/>
  <c r="B55" s="1"/>
  <c r="B56" s="1"/>
  <c r="B57" s="1"/>
  <c r="B58" s="1"/>
  <c r="B59" s="1"/>
  <c r="D60" s="1"/>
  <c r="N11"/>
  <c r="N13"/>
  <c r="E12"/>
  <c r="D40" i="1"/>
  <c r="R39"/>
  <c r="T39" s="1"/>
  <c r="G76"/>
  <c r="G68"/>
  <c r="G60"/>
  <c r="G52"/>
  <c r="G36"/>
  <c r="G28"/>
  <c r="G20"/>
  <c r="G12"/>
  <c r="O52"/>
  <c r="J12"/>
  <c r="C20"/>
  <c r="C28" s="1"/>
  <c r="C36" s="1"/>
  <c r="C44" s="1"/>
  <c r="C52" s="1"/>
  <c r="C60" s="1"/>
  <c r="C68" s="1"/>
  <c r="C76" s="1"/>
  <c r="C84" s="1"/>
  <c r="C92" s="1"/>
  <c r="C100" s="1"/>
  <c r="C108" s="1"/>
  <c r="C116" s="1"/>
  <c r="C124" s="1"/>
  <c r="C132" s="1"/>
  <c r="C140" s="1"/>
  <c r="C148" s="1"/>
  <c r="C156" s="1"/>
  <c r="C164" s="1"/>
  <c r="C172" s="1"/>
  <c r="C180" s="1"/>
  <c r="C188" s="1"/>
  <c r="C196" s="1"/>
  <c r="C204" s="1"/>
  <c r="C212" s="1"/>
  <c r="C220" s="1"/>
  <c r="B6"/>
  <c r="B7" s="1"/>
  <c r="B8" s="1"/>
  <c r="B9" s="1"/>
  <c r="B10" s="1"/>
  <c r="S76" i="12" l="1"/>
  <c r="Q68"/>
  <c r="M84"/>
  <c r="Q76"/>
  <c r="B61"/>
  <c r="B62" s="1"/>
  <c r="B63" s="1"/>
  <c r="B64" s="1"/>
  <c r="B65" s="1"/>
  <c r="B66" s="1"/>
  <c r="B67" s="1"/>
  <c r="D68" s="1"/>
  <c r="C228" i="1"/>
  <c r="C236" s="1"/>
  <c r="C244" s="1"/>
  <c r="C252" s="1"/>
  <c r="C260" s="1"/>
  <c r="C268" s="1"/>
  <c r="C276" s="1"/>
  <c r="C284" s="1"/>
  <c r="C292" s="1"/>
  <c r="C300" s="1"/>
  <c r="C308" s="1"/>
  <c r="C316" s="1"/>
  <c r="C324" s="1"/>
  <c r="C332" s="1"/>
  <c r="C340" s="1"/>
  <c r="C348" s="1"/>
  <c r="C356" s="1"/>
  <c r="C364" s="1"/>
  <c r="C372" s="1"/>
  <c r="C380" s="1"/>
  <c r="C388" s="1"/>
  <c r="C396" s="1"/>
  <c r="C404" s="1"/>
  <c r="C412" s="1"/>
  <c r="C420" s="1"/>
  <c r="C428" s="1"/>
  <c r="C436" s="1"/>
  <c r="C444" s="1"/>
  <c r="C452" s="1"/>
  <c r="C460" s="1"/>
  <c r="C468" s="1"/>
  <c r="C476" s="1"/>
  <c r="C484" s="1"/>
  <c r="C492" s="1"/>
  <c r="C500" s="1"/>
  <c r="C508" s="1"/>
  <c r="C516" s="1"/>
  <c r="N14" i="12"/>
  <c r="N12"/>
  <c r="T12"/>
  <c r="O12"/>
  <c r="D41" i="1"/>
  <c r="R40"/>
  <c r="T40" s="1"/>
  <c r="L7"/>
  <c r="L6"/>
  <c r="B11"/>
  <c r="B13" s="1"/>
  <c r="B14" s="1"/>
  <c r="B15" s="1"/>
  <c r="B16" s="1"/>
  <c r="B17" s="1"/>
  <c r="B18" s="1"/>
  <c r="B19" s="1"/>
  <c r="B21" s="1"/>
  <c r="B22" s="1"/>
  <c r="B23" s="1"/>
  <c r="B24" s="1"/>
  <c r="B25" s="1"/>
  <c r="B26" s="1"/>
  <c r="B27" s="1"/>
  <c r="K12"/>
  <c r="A6"/>
  <c r="A7" s="1"/>
  <c r="A8" s="1"/>
  <c r="A9" s="1"/>
  <c r="A10" s="1"/>
  <c r="A11" s="1"/>
  <c r="L515"/>
  <c r="L514"/>
  <c r="L513"/>
  <c r="L512"/>
  <c r="L511"/>
  <c r="L510"/>
  <c r="L509"/>
  <c r="L507"/>
  <c r="L506"/>
  <c r="L505"/>
  <c r="L504"/>
  <c r="L503"/>
  <c r="L502"/>
  <c r="L501"/>
  <c r="L499"/>
  <c r="L498"/>
  <c r="L497"/>
  <c r="L496"/>
  <c r="L495"/>
  <c r="L494"/>
  <c r="L493"/>
  <c r="L491"/>
  <c r="L490"/>
  <c r="L489"/>
  <c r="L488"/>
  <c r="L487"/>
  <c r="L486"/>
  <c r="L485"/>
  <c r="L483"/>
  <c r="L482"/>
  <c r="L481"/>
  <c r="L480"/>
  <c r="L479"/>
  <c r="L478"/>
  <c r="L477"/>
  <c r="L475"/>
  <c r="L474"/>
  <c r="L473"/>
  <c r="L472"/>
  <c r="L471"/>
  <c r="L470"/>
  <c r="L469"/>
  <c r="L467"/>
  <c r="L466"/>
  <c r="L465"/>
  <c r="L464"/>
  <c r="L463"/>
  <c r="L462"/>
  <c r="L461"/>
  <c r="L459"/>
  <c r="L458"/>
  <c r="L457"/>
  <c r="L456"/>
  <c r="L455"/>
  <c r="L454"/>
  <c r="L453"/>
  <c r="L451"/>
  <c r="L450"/>
  <c r="L449"/>
  <c r="L448"/>
  <c r="L447"/>
  <c r="L446"/>
  <c r="L445"/>
  <c r="L443"/>
  <c r="L442"/>
  <c r="L441"/>
  <c r="L440"/>
  <c r="L439"/>
  <c r="L438"/>
  <c r="L437"/>
  <c r="L435"/>
  <c r="L434"/>
  <c r="L433"/>
  <c r="L432"/>
  <c r="L431"/>
  <c r="L430"/>
  <c r="L429"/>
  <c r="L427"/>
  <c r="L426"/>
  <c r="L425"/>
  <c r="L424"/>
  <c r="L423"/>
  <c r="L422"/>
  <c r="L421"/>
  <c r="L419"/>
  <c r="L418"/>
  <c r="L417"/>
  <c r="L416"/>
  <c r="L415"/>
  <c r="L414"/>
  <c r="L413"/>
  <c r="L411"/>
  <c r="L410"/>
  <c r="L409"/>
  <c r="L408"/>
  <c r="L407"/>
  <c r="L406"/>
  <c r="L405"/>
  <c r="L403"/>
  <c r="L402"/>
  <c r="L401"/>
  <c r="L400"/>
  <c r="L399"/>
  <c r="L398"/>
  <c r="L397"/>
  <c r="L395"/>
  <c r="L394"/>
  <c r="L393"/>
  <c r="L392"/>
  <c r="L391"/>
  <c r="L390"/>
  <c r="L389"/>
  <c r="L387"/>
  <c r="L386"/>
  <c r="L385"/>
  <c r="L384"/>
  <c r="L383"/>
  <c r="L382"/>
  <c r="L381"/>
  <c r="L379"/>
  <c r="L378"/>
  <c r="L377"/>
  <c r="L376"/>
  <c r="L375"/>
  <c r="L374"/>
  <c r="L373"/>
  <c r="L371"/>
  <c r="L370"/>
  <c r="L369"/>
  <c r="L368"/>
  <c r="L367"/>
  <c r="L366"/>
  <c r="L365"/>
  <c r="L363"/>
  <c r="L362"/>
  <c r="L361"/>
  <c r="L360"/>
  <c r="L359"/>
  <c r="L358"/>
  <c r="L357"/>
  <c r="L355"/>
  <c r="L354"/>
  <c r="L353"/>
  <c r="L352"/>
  <c r="L351"/>
  <c r="L350"/>
  <c r="L349"/>
  <c r="L347"/>
  <c r="L346"/>
  <c r="L345"/>
  <c r="L344"/>
  <c r="L343"/>
  <c r="L342"/>
  <c r="L341"/>
  <c r="L339"/>
  <c r="L338"/>
  <c r="L337"/>
  <c r="L336"/>
  <c r="L335"/>
  <c r="L334"/>
  <c r="L333"/>
  <c r="L331"/>
  <c r="L330"/>
  <c r="L329"/>
  <c r="L328"/>
  <c r="L327"/>
  <c r="L326"/>
  <c r="L325"/>
  <c r="L323"/>
  <c r="L322"/>
  <c r="L321"/>
  <c r="L320"/>
  <c r="L319"/>
  <c r="L318"/>
  <c r="L317"/>
  <c r="L315"/>
  <c r="L314"/>
  <c r="L313"/>
  <c r="L312"/>
  <c r="L311"/>
  <c r="L310"/>
  <c r="L309"/>
  <c r="L307"/>
  <c r="L306"/>
  <c r="L305"/>
  <c r="L304"/>
  <c r="L303"/>
  <c r="L302"/>
  <c r="L301"/>
  <c r="L299"/>
  <c r="L298"/>
  <c r="L297"/>
  <c r="L296"/>
  <c r="L295"/>
  <c r="L294"/>
  <c r="L293"/>
  <c r="L291"/>
  <c r="L290"/>
  <c r="L289"/>
  <c r="L288"/>
  <c r="L287"/>
  <c r="L286"/>
  <c r="L285"/>
  <c r="L283"/>
  <c r="L282"/>
  <c r="L281"/>
  <c r="L280"/>
  <c r="L279"/>
  <c r="L278"/>
  <c r="L277"/>
  <c r="L275"/>
  <c r="L274"/>
  <c r="L273"/>
  <c r="L272"/>
  <c r="L271"/>
  <c r="L270"/>
  <c r="L269"/>
  <c r="L267"/>
  <c r="L266"/>
  <c r="L265"/>
  <c r="L264"/>
  <c r="L263"/>
  <c r="L262"/>
  <c r="L261"/>
  <c r="L259"/>
  <c r="L258"/>
  <c r="L257"/>
  <c r="L256"/>
  <c r="L255"/>
  <c r="L254"/>
  <c r="L253"/>
  <c r="L251"/>
  <c r="L250"/>
  <c r="L249"/>
  <c r="L248"/>
  <c r="L247"/>
  <c r="L246"/>
  <c r="L245"/>
  <c r="O516"/>
  <c r="J516"/>
  <c r="K516" s="1"/>
  <c r="M516" s="1"/>
  <c r="F516"/>
  <c r="H516" s="1"/>
  <c r="E516"/>
  <c r="Q516" s="1"/>
  <c r="O508"/>
  <c r="J508"/>
  <c r="K508" s="1"/>
  <c r="M508" s="1"/>
  <c r="F508"/>
  <c r="H508" s="1"/>
  <c r="E508"/>
  <c r="O500"/>
  <c r="J500"/>
  <c r="K500" s="1"/>
  <c r="M500" s="1"/>
  <c r="F500"/>
  <c r="H500" s="1"/>
  <c r="E500"/>
  <c r="O492"/>
  <c r="J492"/>
  <c r="K492" s="1"/>
  <c r="M492" s="1"/>
  <c r="F492"/>
  <c r="H492" s="1"/>
  <c r="E492"/>
  <c r="O484"/>
  <c r="J484"/>
  <c r="K484" s="1"/>
  <c r="M484" s="1"/>
  <c r="F484"/>
  <c r="H484" s="1"/>
  <c r="E484"/>
  <c r="O476"/>
  <c r="J476"/>
  <c r="K476" s="1"/>
  <c r="M476" s="1"/>
  <c r="F476"/>
  <c r="H476" s="1"/>
  <c r="E476"/>
  <c r="O468"/>
  <c r="J468"/>
  <c r="K468" s="1"/>
  <c r="M468" s="1"/>
  <c r="F468"/>
  <c r="H468" s="1"/>
  <c r="E468"/>
  <c r="O460"/>
  <c r="J460"/>
  <c r="K460" s="1"/>
  <c r="M460" s="1"/>
  <c r="F460"/>
  <c r="H460" s="1"/>
  <c r="E460"/>
  <c r="O452"/>
  <c r="J452"/>
  <c r="K452" s="1"/>
  <c r="M452" s="1"/>
  <c r="F452"/>
  <c r="H452" s="1"/>
  <c r="E452"/>
  <c r="O444"/>
  <c r="J444"/>
  <c r="K444" s="1"/>
  <c r="M444" s="1"/>
  <c r="F444"/>
  <c r="H444" s="1"/>
  <c r="E444"/>
  <c r="O436"/>
  <c r="J436"/>
  <c r="K436" s="1"/>
  <c r="M436" s="1"/>
  <c r="F436"/>
  <c r="H436" s="1"/>
  <c r="E436"/>
  <c r="O428"/>
  <c r="J428"/>
  <c r="K428" s="1"/>
  <c r="M428" s="1"/>
  <c r="F428"/>
  <c r="H428" s="1"/>
  <c r="E428"/>
  <c r="O420"/>
  <c r="J420"/>
  <c r="K420" s="1"/>
  <c r="M420" s="1"/>
  <c r="F420"/>
  <c r="H420" s="1"/>
  <c r="E420"/>
  <c r="O412"/>
  <c r="J412"/>
  <c r="K412" s="1"/>
  <c r="F412"/>
  <c r="H412" s="1"/>
  <c r="E412"/>
  <c r="M412" s="1"/>
  <c r="O404"/>
  <c r="J404"/>
  <c r="K404" s="1"/>
  <c r="F404"/>
  <c r="H404" s="1"/>
  <c r="E404"/>
  <c r="O396"/>
  <c r="J396"/>
  <c r="K396" s="1"/>
  <c r="F396"/>
  <c r="H396" s="1"/>
  <c r="E396"/>
  <c r="O388"/>
  <c r="J388"/>
  <c r="K388" s="1"/>
  <c r="F388"/>
  <c r="H388" s="1"/>
  <c r="E388"/>
  <c r="O380"/>
  <c r="J380"/>
  <c r="K380" s="1"/>
  <c r="F380"/>
  <c r="H380" s="1"/>
  <c r="E380"/>
  <c r="O372"/>
  <c r="J372"/>
  <c r="K372" s="1"/>
  <c r="F372"/>
  <c r="H372" s="1"/>
  <c r="E372"/>
  <c r="O364"/>
  <c r="J364"/>
  <c r="K364" s="1"/>
  <c r="F364"/>
  <c r="H364" s="1"/>
  <c r="E364"/>
  <c r="O356"/>
  <c r="J356"/>
  <c r="K356" s="1"/>
  <c r="F356"/>
  <c r="H356" s="1"/>
  <c r="E356"/>
  <c r="O348"/>
  <c r="J348"/>
  <c r="K348" s="1"/>
  <c r="F348"/>
  <c r="H348" s="1"/>
  <c r="E348"/>
  <c r="O340"/>
  <c r="J340"/>
  <c r="K340" s="1"/>
  <c r="F340"/>
  <c r="H340" s="1"/>
  <c r="E340"/>
  <c r="O332"/>
  <c r="J332"/>
  <c r="K332" s="1"/>
  <c r="F332"/>
  <c r="H332" s="1"/>
  <c r="E332"/>
  <c r="O324"/>
  <c r="J324"/>
  <c r="K324" s="1"/>
  <c r="F324"/>
  <c r="H324" s="1"/>
  <c r="E324"/>
  <c r="O316"/>
  <c r="J316"/>
  <c r="K316" s="1"/>
  <c r="F316"/>
  <c r="H316" s="1"/>
  <c r="E316"/>
  <c r="O308"/>
  <c r="J308"/>
  <c r="K308" s="1"/>
  <c r="F308"/>
  <c r="H308" s="1"/>
  <c r="E308"/>
  <c r="O300"/>
  <c r="J300"/>
  <c r="K300" s="1"/>
  <c r="F300"/>
  <c r="H300" s="1"/>
  <c r="E300"/>
  <c r="O292"/>
  <c r="J292"/>
  <c r="K292" s="1"/>
  <c r="F292"/>
  <c r="H292" s="1"/>
  <c r="E292"/>
  <c r="O284"/>
  <c r="J284"/>
  <c r="K284" s="1"/>
  <c r="F284"/>
  <c r="H284" s="1"/>
  <c r="E284"/>
  <c r="O276"/>
  <c r="J276"/>
  <c r="K276" s="1"/>
  <c r="F276"/>
  <c r="H276" s="1"/>
  <c r="E276"/>
  <c r="O268"/>
  <c r="J268"/>
  <c r="K268" s="1"/>
  <c r="F268"/>
  <c r="H268" s="1"/>
  <c r="E268"/>
  <c r="O260"/>
  <c r="J260"/>
  <c r="K260" s="1"/>
  <c r="F260"/>
  <c r="H260" s="1"/>
  <c r="E260"/>
  <c r="O132"/>
  <c r="J132"/>
  <c r="O124"/>
  <c r="J124"/>
  <c r="O116"/>
  <c r="J116"/>
  <c r="O108"/>
  <c r="J108"/>
  <c r="O100"/>
  <c r="J100"/>
  <c r="F100"/>
  <c r="O92"/>
  <c r="J92"/>
  <c r="F92"/>
  <c r="O84"/>
  <c r="J84"/>
  <c r="F84"/>
  <c r="O76"/>
  <c r="N76" s="1"/>
  <c r="F76"/>
  <c r="O68"/>
  <c r="N68" s="1"/>
  <c r="F68"/>
  <c r="O60"/>
  <c r="J60"/>
  <c r="F60"/>
  <c r="J52"/>
  <c r="N52" s="1"/>
  <c r="F52"/>
  <c r="O44"/>
  <c r="J44"/>
  <c r="F44"/>
  <c r="O36"/>
  <c r="J36"/>
  <c r="F36"/>
  <c r="O28"/>
  <c r="J28"/>
  <c r="F28"/>
  <c r="O20"/>
  <c r="J20"/>
  <c r="F20"/>
  <c r="O12"/>
  <c r="N12" s="1"/>
  <c r="F12"/>
  <c r="S84" i="12" l="1"/>
  <c r="Q84" s="1"/>
  <c r="M92"/>
  <c r="B69"/>
  <c r="B70" s="1"/>
  <c r="B71" s="1"/>
  <c r="B72" s="1"/>
  <c r="B73" s="1"/>
  <c r="B74" s="1"/>
  <c r="B75" s="1"/>
  <c r="D76" s="1"/>
  <c r="A13" i="1"/>
  <c r="A14" s="1"/>
  <c r="A15" s="1"/>
  <c r="A16" s="1"/>
  <c r="A17" s="1"/>
  <c r="A18" s="1"/>
  <c r="A19" s="1"/>
  <c r="D12"/>
  <c r="N124"/>
  <c r="N15" i="12"/>
  <c r="K20" i="1"/>
  <c r="N116"/>
  <c r="N132"/>
  <c r="N20"/>
  <c r="N36"/>
  <c r="N60"/>
  <c r="N108"/>
  <c r="N100"/>
  <c r="N92"/>
  <c r="N84"/>
  <c r="D42"/>
  <c r="R41"/>
  <c r="T41" s="1"/>
  <c r="N28"/>
  <c r="N44"/>
  <c r="M268"/>
  <c r="Q268"/>
  <c r="Q276"/>
  <c r="M276"/>
  <c r="Q292"/>
  <c r="M292"/>
  <c r="M300"/>
  <c r="Q300"/>
  <c r="Q324"/>
  <c r="M324"/>
  <c r="Q340"/>
  <c r="M340"/>
  <c r="Q372"/>
  <c r="M372"/>
  <c r="Q380"/>
  <c r="M380"/>
  <c r="Q388"/>
  <c r="M388"/>
  <c r="Q260"/>
  <c r="M260"/>
  <c r="M284"/>
  <c r="Q284"/>
  <c r="Q308"/>
  <c r="M308"/>
  <c r="M316"/>
  <c r="Q316"/>
  <c r="Q332"/>
  <c r="M332"/>
  <c r="Q348"/>
  <c r="M348"/>
  <c r="Q356"/>
  <c r="M356"/>
  <c r="Q364"/>
  <c r="M364"/>
  <c r="Q396"/>
  <c r="M396"/>
  <c r="Q404"/>
  <c r="M404"/>
  <c r="P12"/>
  <c r="P20" s="1"/>
  <c r="P260"/>
  <c r="N260" s="1"/>
  <c r="P268"/>
  <c r="N268" s="1"/>
  <c r="P276"/>
  <c r="N276" s="1"/>
  <c r="P284"/>
  <c r="N284" s="1"/>
  <c r="P292"/>
  <c r="N292" s="1"/>
  <c r="P300"/>
  <c r="N300" s="1"/>
  <c r="P308"/>
  <c r="N308" s="1"/>
  <c r="P316"/>
  <c r="N316" s="1"/>
  <c r="P324"/>
  <c r="N324" s="1"/>
  <c r="P332"/>
  <c r="N332" s="1"/>
  <c r="P340"/>
  <c r="N340" s="1"/>
  <c r="P348"/>
  <c r="N348" s="1"/>
  <c r="P356"/>
  <c r="N356" s="1"/>
  <c r="P364"/>
  <c r="N364" s="1"/>
  <c r="P372"/>
  <c r="N372" s="1"/>
  <c r="P380"/>
  <c r="N380" s="1"/>
  <c r="P388"/>
  <c r="N388" s="1"/>
  <c r="P396"/>
  <c r="N396" s="1"/>
  <c r="P404"/>
  <c r="N404" s="1"/>
  <c r="P412"/>
  <c r="N412" s="1"/>
  <c r="P420"/>
  <c r="N420" s="1"/>
  <c r="P428"/>
  <c r="N428" s="1"/>
  <c r="P436"/>
  <c r="N436" s="1"/>
  <c r="P444"/>
  <c r="N444" s="1"/>
  <c r="P452"/>
  <c r="N452" s="1"/>
  <c r="P460"/>
  <c r="N460" s="1"/>
  <c r="P468"/>
  <c r="N468" s="1"/>
  <c r="P476"/>
  <c r="N476" s="1"/>
  <c r="P484"/>
  <c r="N484" s="1"/>
  <c r="P492"/>
  <c r="N492" s="1"/>
  <c r="P500"/>
  <c r="N500" s="1"/>
  <c r="P508"/>
  <c r="N508" s="1"/>
  <c r="P516"/>
  <c r="N516" s="1"/>
  <c r="R516"/>
  <c r="L8"/>
  <c r="B29"/>
  <c r="B30" s="1"/>
  <c r="B31" s="1"/>
  <c r="B32" s="1"/>
  <c r="B33" s="1"/>
  <c r="B34" s="1"/>
  <c r="B35" s="1"/>
  <c r="L476"/>
  <c r="L484"/>
  <c r="L492"/>
  <c r="L500"/>
  <c r="L508"/>
  <c r="L516"/>
  <c r="L260"/>
  <c r="L268"/>
  <c r="L276"/>
  <c r="L284"/>
  <c r="L292"/>
  <c r="L300"/>
  <c r="L308"/>
  <c r="L316"/>
  <c r="L324"/>
  <c r="L332"/>
  <c r="L340"/>
  <c r="L348"/>
  <c r="L356"/>
  <c r="L364"/>
  <c r="L372"/>
  <c r="L380"/>
  <c r="L388"/>
  <c r="L396"/>
  <c r="L404"/>
  <c r="L412"/>
  <c r="L420"/>
  <c r="L428"/>
  <c r="L436"/>
  <c r="L444"/>
  <c r="L452"/>
  <c r="L460"/>
  <c r="L468"/>
  <c r="Q508"/>
  <c r="Q500"/>
  <c r="Q492"/>
  <c r="Q484"/>
  <c r="Q476"/>
  <c r="Q468"/>
  <c r="Q460"/>
  <c r="Q452"/>
  <c r="Q444"/>
  <c r="Q436"/>
  <c r="Q428"/>
  <c r="Q420"/>
  <c r="Q412"/>
  <c r="S92" i="12" l="1"/>
  <c r="Q92" s="1"/>
  <c r="M100"/>
  <c r="B77"/>
  <c r="B78" s="1"/>
  <c r="B79" s="1"/>
  <c r="B80" s="1"/>
  <c r="B81" s="1"/>
  <c r="B82" s="1"/>
  <c r="B83" s="1"/>
  <c r="D84" s="1"/>
  <c r="A21" i="1"/>
  <c r="A22" s="1"/>
  <c r="A23" s="1"/>
  <c r="A24" s="1"/>
  <c r="A25" s="1"/>
  <c r="A26" s="1"/>
  <c r="A27" s="1"/>
  <c r="D20"/>
  <c r="N16" i="12"/>
  <c r="D43" i="1"/>
  <c r="R42"/>
  <c r="T42" s="1"/>
  <c r="L9"/>
  <c r="B37"/>
  <c r="B38" s="1"/>
  <c r="B39" s="1"/>
  <c r="B40" s="1"/>
  <c r="B41" s="1"/>
  <c r="B42" s="1"/>
  <c r="B43" s="1"/>
  <c r="P28"/>
  <c r="K28"/>
  <c r="S100" i="12" l="1"/>
  <c r="Q100" s="1"/>
  <c r="M108"/>
  <c r="B85"/>
  <c r="B86" s="1"/>
  <c r="B87" s="1"/>
  <c r="B88" s="1"/>
  <c r="B89" s="1"/>
  <c r="B90" s="1"/>
  <c r="B91" s="1"/>
  <c r="D92" s="1"/>
  <c r="A29" i="1"/>
  <c r="A30" s="1"/>
  <c r="A31" s="1"/>
  <c r="A32" s="1"/>
  <c r="A33" s="1"/>
  <c r="A34" s="1"/>
  <c r="A35" s="1"/>
  <c r="D28"/>
  <c r="N17" i="12"/>
  <c r="R43" i="1"/>
  <c r="T43" s="1"/>
  <c r="D45"/>
  <c r="P36"/>
  <c r="L10"/>
  <c r="B45"/>
  <c r="B46" s="1"/>
  <c r="B47" s="1"/>
  <c r="B48" s="1"/>
  <c r="B49" s="1"/>
  <c r="B50" s="1"/>
  <c r="B51" s="1"/>
  <c r="K36"/>
  <c r="S108" i="12" l="1"/>
  <c r="Q108" s="1"/>
  <c r="M116"/>
  <c r="B93"/>
  <c r="B94" s="1"/>
  <c r="B95" s="1"/>
  <c r="B96" s="1"/>
  <c r="B97" s="1"/>
  <c r="B98" s="1"/>
  <c r="B99" s="1"/>
  <c r="D100" s="1"/>
  <c r="A37" i="1"/>
  <c r="A38" s="1"/>
  <c r="A39" s="1"/>
  <c r="A40" s="1"/>
  <c r="A41" s="1"/>
  <c r="A42" s="1"/>
  <c r="A43" s="1"/>
  <c r="D36"/>
  <c r="D46"/>
  <c r="L45"/>
  <c r="N18" i="12"/>
  <c r="P44" i="1"/>
  <c r="P52" s="1"/>
  <c r="P60" s="1"/>
  <c r="P68" s="1"/>
  <c r="P76" s="1"/>
  <c r="P84" s="1"/>
  <c r="P92" s="1"/>
  <c r="P100" s="1"/>
  <c r="P108" s="1"/>
  <c r="P116" s="1"/>
  <c r="L11"/>
  <c r="E12"/>
  <c r="R12" s="1"/>
  <c r="T12" s="1"/>
  <c r="B53"/>
  <c r="B54" s="1"/>
  <c r="B55" s="1"/>
  <c r="B56" s="1"/>
  <c r="B57" s="1"/>
  <c r="B58" s="1"/>
  <c r="B59" s="1"/>
  <c r="K44"/>
  <c r="S116" i="12" l="1"/>
  <c r="Q116" s="1"/>
  <c r="M124"/>
  <c r="B101"/>
  <c r="B102" s="1"/>
  <c r="B103" s="1"/>
  <c r="B104" s="1"/>
  <c r="B105" s="1"/>
  <c r="B106" s="1"/>
  <c r="B107" s="1"/>
  <c r="D108" s="1"/>
  <c r="A45" i="1"/>
  <c r="A46" s="1"/>
  <c r="A47" s="1"/>
  <c r="A48" s="1"/>
  <c r="A49" s="1"/>
  <c r="A50" s="1"/>
  <c r="A51" s="1"/>
  <c r="D44"/>
  <c r="D47"/>
  <c r="L46"/>
  <c r="N19" i="12"/>
  <c r="E20"/>
  <c r="P124" i="1"/>
  <c r="P132" s="1"/>
  <c r="P140" s="1"/>
  <c r="P148" s="1"/>
  <c r="P156" s="1"/>
  <c r="P164" s="1"/>
  <c r="P172" s="1"/>
  <c r="P180" s="1"/>
  <c r="P188" s="1"/>
  <c r="P196" s="1"/>
  <c r="P204" s="1"/>
  <c r="P212" s="1"/>
  <c r="P220" s="1"/>
  <c r="P228" s="1"/>
  <c r="P236" s="1"/>
  <c r="P244" s="1"/>
  <c r="H12"/>
  <c r="I12"/>
  <c r="Q12"/>
  <c r="L12"/>
  <c r="M12"/>
  <c r="L13"/>
  <c r="B61"/>
  <c r="B62" s="1"/>
  <c r="B63" s="1"/>
  <c r="B64" s="1"/>
  <c r="B65" s="1"/>
  <c r="B66" s="1"/>
  <c r="B67" s="1"/>
  <c r="K52"/>
  <c r="S124" i="12" l="1"/>
  <c r="Q124" s="1"/>
  <c r="M132"/>
  <c r="B109"/>
  <c r="B110" s="1"/>
  <c r="B111" s="1"/>
  <c r="B112" s="1"/>
  <c r="B113" s="1"/>
  <c r="B114" s="1"/>
  <c r="B115" s="1"/>
  <c r="D116" s="1"/>
  <c r="A53" i="1"/>
  <c r="A54" s="1"/>
  <c r="A55" s="1"/>
  <c r="A56" s="1"/>
  <c r="A57" s="1"/>
  <c r="A58" s="1"/>
  <c r="A59" s="1"/>
  <c r="D52"/>
  <c r="D48"/>
  <c r="L47"/>
  <c r="O20" i="12"/>
  <c r="T20"/>
  <c r="N20"/>
  <c r="D21"/>
  <c r="L14" i="1"/>
  <c r="B69"/>
  <c r="B70" s="1"/>
  <c r="B71" s="1"/>
  <c r="B72" s="1"/>
  <c r="B73" s="1"/>
  <c r="B74" s="1"/>
  <c r="B75" s="1"/>
  <c r="K60"/>
  <c r="S132" i="12" l="1"/>
  <c r="Q132" s="1"/>
  <c r="M140"/>
  <c r="B117"/>
  <c r="B118" s="1"/>
  <c r="B119" s="1"/>
  <c r="B120" s="1"/>
  <c r="B121" s="1"/>
  <c r="B122" s="1"/>
  <c r="B123" s="1"/>
  <c r="D124" s="1"/>
  <c r="A61" i="1"/>
  <c r="A62" s="1"/>
  <c r="A63" s="1"/>
  <c r="A64" s="1"/>
  <c r="A65" s="1"/>
  <c r="A66" s="1"/>
  <c r="A67" s="1"/>
  <c r="D60"/>
  <c r="D49"/>
  <c r="L48"/>
  <c r="D22" i="12"/>
  <c r="N21"/>
  <c r="L15" i="1"/>
  <c r="B77"/>
  <c r="B78" s="1"/>
  <c r="B79" s="1"/>
  <c r="B80" s="1"/>
  <c r="B81" s="1"/>
  <c r="B82" s="1"/>
  <c r="B83" s="1"/>
  <c r="K68"/>
  <c r="S140" i="12" l="1"/>
  <c r="Q140" s="1"/>
  <c r="M148"/>
  <c r="B125"/>
  <c r="B126" s="1"/>
  <c r="B127" s="1"/>
  <c r="B128" s="1"/>
  <c r="B129" s="1"/>
  <c r="B130" s="1"/>
  <c r="B131" s="1"/>
  <c r="A69" i="1"/>
  <c r="A70" s="1"/>
  <c r="A71" s="1"/>
  <c r="A72" s="1"/>
  <c r="A73" s="1"/>
  <c r="A74" s="1"/>
  <c r="A75" s="1"/>
  <c r="D68"/>
  <c r="D50"/>
  <c r="L49"/>
  <c r="D23" i="12"/>
  <c r="N22"/>
  <c r="L16" i="1"/>
  <c r="B85"/>
  <c r="B86" s="1"/>
  <c r="B87" s="1"/>
  <c r="B88" s="1"/>
  <c r="B89" s="1"/>
  <c r="B90" s="1"/>
  <c r="B91" s="1"/>
  <c r="K76"/>
  <c r="S148" i="12" l="1"/>
  <c r="Q148" s="1"/>
  <c r="M156"/>
  <c r="B133"/>
  <c r="B134" s="1"/>
  <c r="B135" s="1"/>
  <c r="B136" s="1"/>
  <c r="B137" s="1"/>
  <c r="B138" s="1"/>
  <c r="B139" s="1"/>
  <c r="D132"/>
  <c r="A77" i="1"/>
  <c r="A78" s="1"/>
  <c r="A79" s="1"/>
  <c r="A80" s="1"/>
  <c r="A81" s="1"/>
  <c r="A82" s="1"/>
  <c r="A83" s="1"/>
  <c r="D76"/>
  <c r="D51"/>
  <c r="L51" s="1"/>
  <c r="L50"/>
  <c r="D24" i="12"/>
  <c r="N23"/>
  <c r="L17" i="1"/>
  <c r="B93"/>
  <c r="B94" s="1"/>
  <c r="B95" s="1"/>
  <c r="B96" s="1"/>
  <c r="B97" s="1"/>
  <c r="B98" s="1"/>
  <c r="B99" s="1"/>
  <c r="K84"/>
  <c r="K92" s="1"/>
  <c r="K100" s="1"/>
  <c r="K108" s="1"/>
  <c r="K116" s="1"/>
  <c r="S156" i="12" l="1"/>
  <c r="Q156" s="1"/>
  <c r="M164"/>
  <c r="B141"/>
  <c r="B142" s="1"/>
  <c r="B143" s="1"/>
  <c r="B144" s="1"/>
  <c r="B145" s="1"/>
  <c r="B146" s="1"/>
  <c r="B147" s="1"/>
  <c r="D148" s="1"/>
  <c r="D140"/>
  <c r="A85" i="1"/>
  <c r="A86" s="1"/>
  <c r="A87" s="1"/>
  <c r="A88" s="1"/>
  <c r="A89" s="1"/>
  <c r="A90" s="1"/>
  <c r="A91" s="1"/>
  <c r="D84"/>
  <c r="D25" i="12"/>
  <c r="N24"/>
  <c r="K124" i="1"/>
  <c r="L18"/>
  <c r="E20"/>
  <c r="B101"/>
  <c r="B102" s="1"/>
  <c r="B103" s="1"/>
  <c r="B104" s="1"/>
  <c r="B105" s="1"/>
  <c r="B106" s="1"/>
  <c r="B107" s="1"/>
  <c r="S164" i="12" l="1"/>
  <c r="Q164" s="1"/>
  <c r="B149"/>
  <c r="B150" s="1"/>
  <c r="B151" s="1"/>
  <c r="B152" s="1"/>
  <c r="B153" s="1"/>
  <c r="B154" s="1"/>
  <c r="B155" s="1"/>
  <c r="D156" s="1"/>
  <c r="M172"/>
  <c r="A93" i="1"/>
  <c r="A94" s="1"/>
  <c r="A95" s="1"/>
  <c r="A96" s="1"/>
  <c r="A97" s="1"/>
  <c r="A98" s="1"/>
  <c r="A99" s="1"/>
  <c r="D92"/>
  <c r="D26" i="12"/>
  <c r="N25"/>
  <c r="K132" i="1"/>
  <c r="K140" s="1"/>
  <c r="K148" s="1"/>
  <c r="K156" s="1"/>
  <c r="K164" s="1"/>
  <c r="K172" s="1"/>
  <c r="K180" s="1"/>
  <c r="K188" s="1"/>
  <c r="K196" s="1"/>
  <c r="K204" s="1"/>
  <c r="K212" s="1"/>
  <c r="K220" s="1"/>
  <c r="R20"/>
  <c r="T20" s="1"/>
  <c r="M20"/>
  <c r="Q20"/>
  <c r="L20"/>
  <c r="I20"/>
  <c r="H20"/>
  <c r="L19"/>
  <c r="B109"/>
  <c r="B110" s="1"/>
  <c r="B111" s="1"/>
  <c r="B112" s="1"/>
  <c r="B113" s="1"/>
  <c r="B114" s="1"/>
  <c r="B115" s="1"/>
  <c r="B157" i="12" l="1"/>
  <c r="B158" s="1"/>
  <c r="B159" s="1"/>
  <c r="B160" s="1"/>
  <c r="B161" s="1"/>
  <c r="B162" s="1"/>
  <c r="B163" s="1"/>
  <c r="D164" s="1"/>
  <c r="S172"/>
  <c r="Q172" s="1"/>
  <c r="M180"/>
  <c r="B165"/>
  <c r="B166" s="1"/>
  <c r="B167" s="1"/>
  <c r="B168" s="1"/>
  <c r="B169" s="1"/>
  <c r="B170" s="1"/>
  <c r="B171" s="1"/>
  <c r="A101" i="1"/>
  <c r="A102" s="1"/>
  <c r="A103" s="1"/>
  <c r="A104" s="1"/>
  <c r="A105" s="1"/>
  <c r="A106" s="1"/>
  <c r="A107" s="1"/>
  <c r="D100"/>
  <c r="K228"/>
  <c r="K236" s="1"/>
  <c r="K244" s="1"/>
  <c r="D27" i="12"/>
  <c r="D29" s="1"/>
  <c r="W29" s="1"/>
  <c r="N26"/>
  <c r="L21" i="1"/>
  <c r="B117"/>
  <c r="B118" s="1"/>
  <c r="B119" s="1"/>
  <c r="B120" s="1"/>
  <c r="B121" s="1"/>
  <c r="B122" s="1"/>
  <c r="B123" s="1"/>
  <c r="S180" i="12" l="1"/>
  <c r="Q180" s="1"/>
  <c r="B173"/>
  <c r="B174" s="1"/>
  <c r="B175" s="1"/>
  <c r="B176" s="1"/>
  <c r="B177" s="1"/>
  <c r="B178" s="1"/>
  <c r="B179" s="1"/>
  <c r="D172"/>
  <c r="M188"/>
  <c r="D30"/>
  <c r="A109" i="1"/>
  <c r="A110" s="1"/>
  <c r="A111" s="1"/>
  <c r="A112" s="1"/>
  <c r="A113" s="1"/>
  <c r="A114" s="1"/>
  <c r="A115" s="1"/>
  <c r="D108"/>
  <c r="N27" i="12"/>
  <c r="E28"/>
  <c r="V172" s="1"/>
  <c r="L22" i="1"/>
  <c r="B125"/>
  <c r="B126" s="1"/>
  <c r="B127" s="1"/>
  <c r="B128" s="1"/>
  <c r="B129" s="1"/>
  <c r="B130" s="1"/>
  <c r="B131" s="1"/>
  <c r="W28" i="12" l="1"/>
  <c r="V28"/>
  <c r="V36"/>
  <c r="V44"/>
  <c r="V52"/>
  <c r="V60"/>
  <c r="V68"/>
  <c r="V76"/>
  <c r="V84"/>
  <c r="V92"/>
  <c r="V100"/>
  <c r="V108"/>
  <c r="V116"/>
  <c r="V124"/>
  <c r="V132"/>
  <c r="V140"/>
  <c r="V148"/>
  <c r="V156"/>
  <c r="V164"/>
  <c r="V180"/>
  <c r="S188"/>
  <c r="Q188" s="1"/>
  <c r="M196"/>
  <c r="M204" s="1"/>
  <c r="B181"/>
  <c r="B182" s="1"/>
  <c r="B183" s="1"/>
  <c r="B184" s="1"/>
  <c r="B185" s="1"/>
  <c r="B186" s="1"/>
  <c r="B187" s="1"/>
  <c r="D180"/>
  <c r="D31"/>
  <c r="W30"/>
  <c r="A117" i="1"/>
  <c r="A118" s="1"/>
  <c r="A119" s="1"/>
  <c r="A120" s="1"/>
  <c r="A121" s="1"/>
  <c r="A122" s="1"/>
  <c r="A123" s="1"/>
  <c r="D116"/>
  <c r="O28" i="12"/>
  <c r="T28"/>
  <c r="U28" s="1"/>
  <c r="N28"/>
  <c r="N29"/>
  <c r="L23" i="1"/>
  <c r="B133"/>
  <c r="B134" s="1"/>
  <c r="B135" s="1"/>
  <c r="B136" s="1"/>
  <c r="B137" s="1"/>
  <c r="B138" s="1"/>
  <c r="B139" s="1"/>
  <c r="M212" i="12" l="1"/>
  <c r="M220" s="1"/>
  <c r="M228" s="1"/>
  <c r="V188"/>
  <c r="S196"/>
  <c r="S204" s="1"/>
  <c r="Q204" s="1"/>
  <c r="B189"/>
  <c r="B190" s="1"/>
  <c r="B191" s="1"/>
  <c r="B192" s="1"/>
  <c r="B193" s="1"/>
  <c r="B194" s="1"/>
  <c r="B195" s="1"/>
  <c r="D188"/>
  <c r="D32"/>
  <c r="W31"/>
  <c r="A125" i="1"/>
  <c r="A126" s="1"/>
  <c r="A127" s="1"/>
  <c r="A128" s="1"/>
  <c r="A129" s="1"/>
  <c r="A130" s="1"/>
  <c r="A131" s="1"/>
  <c r="D124"/>
  <c r="N30" i="12"/>
  <c r="L24" i="1"/>
  <c r="B141"/>
  <c r="B142" s="1"/>
  <c r="B143" s="1"/>
  <c r="B144" s="1"/>
  <c r="B145" s="1"/>
  <c r="B146" s="1"/>
  <c r="B147" s="1"/>
  <c r="M236" i="12" l="1"/>
  <c r="M244" s="1"/>
  <c r="M252" s="1"/>
  <c r="V204"/>
  <c r="S212"/>
  <c r="V196"/>
  <c r="Q196"/>
  <c r="B197"/>
  <c r="B198" s="1"/>
  <c r="B199" s="1"/>
  <c r="B200" s="1"/>
  <c r="B201" s="1"/>
  <c r="B202" s="1"/>
  <c r="B203" s="1"/>
  <c r="D204" s="1"/>
  <c r="D196"/>
  <c r="D33"/>
  <c r="W32"/>
  <c r="A133" i="1"/>
  <c r="A134" s="1"/>
  <c r="A135" s="1"/>
  <c r="A136" s="1"/>
  <c r="A137" s="1"/>
  <c r="A138" s="1"/>
  <c r="A139" s="1"/>
  <c r="D132"/>
  <c r="N31" i="12"/>
  <c r="L25" i="1"/>
  <c r="B149"/>
  <c r="B150" s="1"/>
  <c r="B151" s="1"/>
  <c r="B152" s="1"/>
  <c r="B153" s="1"/>
  <c r="B154" s="1"/>
  <c r="B155" s="1"/>
  <c r="M260" i="12" l="1"/>
  <c r="M268" s="1"/>
  <c r="M276" s="1"/>
  <c r="M284" s="1"/>
  <c r="M292" s="1"/>
  <c r="M300" s="1"/>
  <c r="M308" s="1"/>
  <c r="M316" s="1"/>
  <c r="M324" s="1"/>
  <c r="M332" s="1"/>
  <c r="M340" s="1"/>
  <c r="V212"/>
  <c r="S220"/>
  <c r="S228" s="1"/>
  <c r="Q212"/>
  <c r="B205"/>
  <c r="B206" s="1"/>
  <c r="B207" s="1"/>
  <c r="B208" s="1"/>
  <c r="B209" s="1"/>
  <c r="B210" s="1"/>
  <c r="B211" s="1"/>
  <c r="D34"/>
  <c r="W33"/>
  <c r="A141" i="1"/>
  <c r="A142" s="1"/>
  <c r="A143" s="1"/>
  <c r="A144" s="1"/>
  <c r="A145" s="1"/>
  <c r="A146" s="1"/>
  <c r="A147" s="1"/>
  <c r="D140"/>
  <c r="N32" i="12"/>
  <c r="L26" i="1"/>
  <c r="E28"/>
  <c r="B157"/>
  <c r="B158" s="1"/>
  <c r="B159" s="1"/>
  <c r="B160" s="1"/>
  <c r="B161" s="1"/>
  <c r="B162" s="1"/>
  <c r="B163" s="1"/>
  <c r="M348" i="12" l="1"/>
  <c r="M356" s="1"/>
  <c r="M364" s="1"/>
  <c r="V228"/>
  <c r="S236"/>
  <c r="S244" s="1"/>
  <c r="S252" s="1"/>
  <c r="Q228"/>
  <c r="V220"/>
  <c r="Q220"/>
  <c r="B213"/>
  <c r="B214" s="1"/>
  <c r="B215" s="1"/>
  <c r="B216" s="1"/>
  <c r="B217" s="1"/>
  <c r="B218" s="1"/>
  <c r="B219" s="1"/>
  <c r="D212"/>
  <c r="D35"/>
  <c r="W34"/>
  <c r="E36"/>
  <c r="A149" i="1"/>
  <c r="A150" s="1"/>
  <c r="A151" s="1"/>
  <c r="A152" s="1"/>
  <c r="A153" s="1"/>
  <c r="A154" s="1"/>
  <c r="A155" s="1"/>
  <c r="D148"/>
  <c r="N33" i="12"/>
  <c r="L28" i="1"/>
  <c r="I28"/>
  <c r="H28"/>
  <c r="Q28"/>
  <c r="M28"/>
  <c r="R28"/>
  <c r="T28" s="1"/>
  <c r="L27"/>
  <c r="B165"/>
  <c r="B166" s="1"/>
  <c r="B167" s="1"/>
  <c r="B168" s="1"/>
  <c r="B169" s="1"/>
  <c r="B170" s="1"/>
  <c r="B171" s="1"/>
  <c r="V252" i="12" l="1"/>
  <c r="S260"/>
  <c r="S268" s="1"/>
  <c r="Q252"/>
  <c r="V244"/>
  <c r="Q244"/>
  <c r="V236"/>
  <c r="Q236"/>
  <c r="B221"/>
  <c r="B222" s="1"/>
  <c r="B223" s="1"/>
  <c r="B224" s="1"/>
  <c r="B225" s="1"/>
  <c r="B226" s="1"/>
  <c r="B227" s="1"/>
  <c r="D220"/>
  <c r="N36"/>
  <c r="T36"/>
  <c r="U36" s="1"/>
  <c r="O36"/>
  <c r="W36"/>
  <c r="W35"/>
  <c r="D37"/>
  <c r="A157" i="1"/>
  <c r="A158" s="1"/>
  <c r="A159" s="1"/>
  <c r="A160" s="1"/>
  <c r="A161" s="1"/>
  <c r="A162" s="1"/>
  <c r="A163" s="1"/>
  <c r="D156"/>
  <c r="N34" i="12"/>
  <c r="L29" i="1"/>
  <c r="B173"/>
  <c r="B174" s="1"/>
  <c r="B175" s="1"/>
  <c r="B176" s="1"/>
  <c r="B177" s="1"/>
  <c r="B178" s="1"/>
  <c r="B179" s="1"/>
  <c r="V268" i="12" l="1"/>
  <c r="S276"/>
  <c r="Q268"/>
  <c r="V260"/>
  <c r="Q260"/>
  <c r="B229"/>
  <c r="B230" s="1"/>
  <c r="B231" s="1"/>
  <c r="B232" s="1"/>
  <c r="B233" s="1"/>
  <c r="B234" s="1"/>
  <c r="B235" s="1"/>
  <c r="D236" s="1"/>
  <c r="D228"/>
  <c r="D38"/>
  <c r="W38" s="1"/>
  <c r="W37"/>
  <c r="D39"/>
  <c r="A165" i="1"/>
  <c r="A166" s="1"/>
  <c r="A167" s="1"/>
  <c r="A168" s="1"/>
  <c r="A169" s="1"/>
  <c r="A170" s="1"/>
  <c r="A171" s="1"/>
  <c r="D164"/>
  <c r="N35" i="12"/>
  <c r="L30" i="1"/>
  <c r="B181"/>
  <c r="B182" s="1"/>
  <c r="B183" s="1"/>
  <c r="B184" s="1"/>
  <c r="B185" s="1"/>
  <c r="B186" s="1"/>
  <c r="B187" s="1"/>
  <c r="V276" i="12" l="1"/>
  <c r="S284"/>
  <c r="S292" s="1"/>
  <c r="S300" s="1"/>
  <c r="S308" s="1"/>
  <c r="S316" s="1"/>
  <c r="S324" s="1"/>
  <c r="Q276"/>
  <c r="B237"/>
  <c r="B238" s="1"/>
  <c r="B239" s="1"/>
  <c r="B240" s="1"/>
  <c r="B241" s="1"/>
  <c r="B242" s="1"/>
  <c r="B243" s="1"/>
  <c r="D40"/>
  <c r="W39"/>
  <c r="A173" i="1"/>
  <c r="A174" s="1"/>
  <c r="A175" s="1"/>
  <c r="A176" s="1"/>
  <c r="A177" s="1"/>
  <c r="A178" s="1"/>
  <c r="A179" s="1"/>
  <c r="D172"/>
  <c r="N37" i="12"/>
  <c r="L31" i="1"/>
  <c r="B189"/>
  <c r="B190" s="1"/>
  <c r="B191" s="1"/>
  <c r="B192" s="1"/>
  <c r="B193" s="1"/>
  <c r="B194" s="1"/>
  <c r="B195" s="1"/>
  <c r="V324" i="12" l="1"/>
  <c r="S332"/>
  <c r="S340" s="1"/>
  <c r="Q324"/>
  <c r="V316"/>
  <c r="Q316"/>
  <c r="V308"/>
  <c r="Q308"/>
  <c r="V300"/>
  <c r="Q300"/>
  <c r="V292"/>
  <c r="Q292"/>
  <c r="V284"/>
  <c r="Q284"/>
  <c r="D244"/>
  <c r="B245"/>
  <c r="B246" s="1"/>
  <c r="B247" s="1"/>
  <c r="B248" s="1"/>
  <c r="B249" s="1"/>
  <c r="B250" s="1"/>
  <c r="B251" s="1"/>
  <c r="D252" s="1"/>
  <c r="D41"/>
  <c r="W40"/>
  <c r="A181" i="1"/>
  <c r="A182" s="1"/>
  <c r="A183" s="1"/>
  <c r="A184" s="1"/>
  <c r="A185" s="1"/>
  <c r="A186" s="1"/>
  <c r="A187" s="1"/>
  <c r="D180"/>
  <c r="N38" i="12"/>
  <c r="L32" i="1"/>
  <c r="B197"/>
  <c r="B198" s="1"/>
  <c r="B199" s="1"/>
  <c r="B200" s="1"/>
  <c r="B201" s="1"/>
  <c r="B202" s="1"/>
  <c r="B203" s="1"/>
  <c r="V340" i="12" l="1"/>
  <c r="S348"/>
  <c r="S356" s="1"/>
  <c r="S364" s="1"/>
  <c r="Q340"/>
  <c r="V332"/>
  <c r="Q332"/>
  <c r="B253"/>
  <c r="B254" s="1"/>
  <c r="B255" s="1"/>
  <c r="B256" s="1"/>
  <c r="B257" s="1"/>
  <c r="B258" s="1"/>
  <c r="B259" s="1"/>
  <c r="W41"/>
  <c r="D42"/>
  <c r="A189" i="1"/>
  <c r="A190" s="1"/>
  <c r="A191" s="1"/>
  <c r="A192" s="1"/>
  <c r="A193" s="1"/>
  <c r="A194" s="1"/>
  <c r="A195" s="1"/>
  <c r="D188"/>
  <c r="N39" i="12"/>
  <c r="L33" i="1"/>
  <c r="B205"/>
  <c r="B206" s="1"/>
  <c r="B207" s="1"/>
  <c r="B208" s="1"/>
  <c r="B209" s="1"/>
  <c r="B210" s="1"/>
  <c r="B211" s="1"/>
  <c r="V364" i="12" l="1"/>
  <c r="Q364"/>
  <c r="V356"/>
  <c r="Q356"/>
  <c r="V348"/>
  <c r="Q348"/>
  <c r="B261"/>
  <c r="B262" s="1"/>
  <c r="B263" s="1"/>
  <c r="B264" s="1"/>
  <c r="B265" s="1"/>
  <c r="B266" s="1"/>
  <c r="B267" s="1"/>
  <c r="D260"/>
  <c r="D43"/>
  <c r="E44" s="1"/>
  <c r="W42"/>
  <c r="A197" i="1"/>
  <c r="A198" s="1"/>
  <c r="A199" s="1"/>
  <c r="A200" s="1"/>
  <c r="A201" s="1"/>
  <c r="A202" s="1"/>
  <c r="A203" s="1"/>
  <c r="D196"/>
  <c r="N40" i="12"/>
  <c r="L34" i="1"/>
  <c r="E36"/>
  <c r="B213"/>
  <c r="B214" s="1"/>
  <c r="B215" s="1"/>
  <c r="B216" s="1"/>
  <c r="B217" s="1"/>
  <c r="B218" s="1"/>
  <c r="B219" s="1"/>
  <c r="B269" i="12" l="1"/>
  <c r="B270" s="1"/>
  <c r="B271" s="1"/>
  <c r="B272" s="1"/>
  <c r="B273" s="1"/>
  <c r="B274" s="1"/>
  <c r="B275" s="1"/>
  <c r="D268"/>
  <c r="N44"/>
  <c r="T44"/>
  <c r="U44" s="1"/>
  <c r="O44"/>
  <c r="W44"/>
  <c r="D45"/>
  <c r="W45" s="1"/>
  <c r="W43"/>
  <c r="A205" i="1"/>
  <c r="A206" s="1"/>
  <c r="A207" s="1"/>
  <c r="A208" s="1"/>
  <c r="A209" s="1"/>
  <c r="A210" s="1"/>
  <c r="A211" s="1"/>
  <c r="D204"/>
  <c r="N41" i="12"/>
  <c r="M36" i="1"/>
  <c r="L36"/>
  <c r="H36"/>
  <c r="Q36"/>
  <c r="I36"/>
  <c r="R36"/>
  <c r="T36" s="1"/>
  <c r="L35"/>
  <c r="B221"/>
  <c r="B222" s="1"/>
  <c r="B223" s="1"/>
  <c r="B224" s="1"/>
  <c r="B225" s="1"/>
  <c r="B226" s="1"/>
  <c r="B227" s="1"/>
  <c r="B277" i="12" l="1"/>
  <c r="B278" s="1"/>
  <c r="B279" s="1"/>
  <c r="B280" s="1"/>
  <c r="B281" s="1"/>
  <c r="B282" s="1"/>
  <c r="B283" s="1"/>
  <c r="D276"/>
  <c r="D46"/>
  <c r="A213" i="1"/>
  <c r="A214" s="1"/>
  <c r="A215" s="1"/>
  <c r="A216" s="1"/>
  <c r="A217" s="1"/>
  <c r="A218" s="1"/>
  <c r="A219" s="1"/>
  <c r="D212"/>
  <c r="N42" i="12"/>
  <c r="L37" i="1"/>
  <c r="B229"/>
  <c r="B230" s="1"/>
  <c r="B231" s="1"/>
  <c r="B232" s="1"/>
  <c r="B233" s="1"/>
  <c r="B234" s="1"/>
  <c r="B235" s="1"/>
  <c r="B285" i="12" l="1"/>
  <c r="B286" s="1"/>
  <c r="B287" s="1"/>
  <c r="B288" s="1"/>
  <c r="B289" s="1"/>
  <c r="B290" s="1"/>
  <c r="B291" s="1"/>
  <c r="D284"/>
  <c r="D47"/>
  <c r="W46"/>
  <c r="A221" i="1"/>
  <c r="A222" s="1"/>
  <c r="A223" s="1"/>
  <c r="A224" s="1"/>
  <c r="A225" s="1"/>
  <c r="A226" s="1"/>
  <c r="A227" s="1"/>
  <c r="D220"/>
  <c r="N43" i="12"/>
  <c r="L38" i="1"/>
  <c r="B237"/>
  <c r="B238" s="1"/>
  <c r="B239" s="1"/>
  <c r="B240" s="1"/>
  <c r="B241" s="1"/>
  <c r="B242" s="1"/>
  <c r="B243" s="1"/>
  <c r="B293" i="12" l="1"/>
  <c r="B294" s="1"/>
  <c r="B295" s="1"/>
  <c r="B296" s="1"/>
  <c r="B297" s="1"/>
  <c r="B298" s="1"/>
  <c r="B299" s="1"/>
  <c r="D292"/>
  <c r="D48"/>
  <c r="W47"/>
  <c r="A229" i="1"/>
  <c r="A230" s="1"/>
  <c r="A231" s="1"/>
  <c r="A232" s="1"/>
  <c r="A233" s="1"/>
  <c r="A234" s="1"/>
  <c r="A235" s="1"/>
  <c r="D228"/>
  <c r="N45" i="12"/>
  <c r="L39" i="1"/>
  <c r="B245"/>
  <c r="B246" s="1"/>
  <c r="B247" s="1"/>
  <c r="B248" s="1"/>
  <c r="B249" s="1"/>
  <c r="B250" s="1"/>
  <c r="B251" s="1"/>
  <c r="B301" i="12" l="1"/>
  <c r="B302" s="1"/>
  <c r="B303" s="1"/>
  <c r="B304" s="1"/>
  <c r="B305" s="1"/>
  <c r="B306" s="1"/>
  <c r="B307" s="1"/>
  <c r="D308" s="1"/>
  <c r="D300"/>
  <c r="D49"/>
  <c r="W48"/>
  <c r="D236" i="1"/>
  <c r="A237"/>
  <c r="A238" s="1"/>
  <c r="A239" s="1"/>
  <c r="A240" s="1"/>
  <c r="A241" s="1"/>
  <c r="A242" s="1"/>
  <c r="A243" s="1"/>
  <c r="N46" i="12"/>
  <c r="L40" i="1"/>
  <c r="B253"/>
  <c r="B254" s="1"/>
  <c r="B255" s="1"/>
  <c r="B256" s="1"/>
  <c r="B257" s="1"/>
  <c r="B258" s="1"/>
  <c r="B259" s="1"/>
  <c r="B309" i="12" l="1"/>
  <c r="B310" s="1"/>
  <c r="B311" s="1"/>
  <c r="B312" s="1"/>
  <c r="B313" s="1"/>
  <c r="B314" s="1"/>
  <c r="B315" s="1"/>
  <c r="D50"/>
  <c r="W49"/>
  <c r="A245" i="1"/>
  <c r="A246" s="1"/>
  <c r="A247" s="1"/>
  <c r="A248" s="1"/>
  <c r="A249" s="1"/>
  <c r="A250" s="1"/>
  <c r="A251" s="1"/>
  <c r="D244"/>
  <c r="N47" i="12"/>
  <c r="L41" i="1"/>
  <c r="B261"/>
  <c r="B262" s="1"/>
  <c r="B263" s="1"/>
  <c r="B264" s="1"/>
  <c r="B265" s="1"/>
  <c r="B266" s="1"/>
  <c r="B267" s="1"/>
  <c r="B317" i="12" l="1"/>
  <c r="B318" s="1"/>
  <c r="B319" s="1"/>
  <c r="B320" s="1"/>
  <c r="B321" s="1"/>
  <c r="B322" s="1"/>
  <c r="B323" s="1"/>
  <c r="D316"/>
  <c r="D51"/>
  <c r="W50"/>
  <c r="E52"/>
  <c r="A253" i="1"/>
  <c r="A254" s="1"/>
  <c r="A255" s="1"/>
  <c r="A256" s="1"/>
  <c r="A257" s="1"/>
  <c r="A258" s="1"/>
  <c r="A259" s="1"/>
  <c r="D252"/>
  <c r="N48" i="12"/>
  <c r="L42" i="1"/>
  <c r="B269"/>
  <c r="B270" s="1"/>
  <c r="B271" s="1"/>
  <c r="B272" s="1"/>
  <c r="B273" s="1"/>
  <c r="B274" s="1"/>
  <c r="B275" s="1"/>
  <c r="B325" i="12" l="1"/>
  <c r="B326" s="1"/>
  <c r="B327" s="1"/>
  <c r="B328" s="1"/>
  <c r="B329" s="1"/>
  <c r="B330" s="1"/>
  <c r="B331" s="1"/>
  <c r="D324"/>
  <c r="W52"/>
  <c r="N52"/>
  <c r="T52"/>
  <c r="U52" s="1"/>
  <c r="O52"/>
  <c r="D53"/>
  <c r="N53" s="1"/>
  <c r="W51"/>
  <c r="A261" i="1"/>
  <c r="A262" s="1"/>
  <c r="A263" s="1"/>
  <c r="A264" s="1"/>
  <c r="A265" s="1"/>
  <c r="A266" s="1"/>
  <c r="A267" s="1"/>
  <c r="D260"/>
  <c r="N49" i="12"/>
  <c r="L43" i="1"/>
  <c r="E44"/>
  <c r="B277"/>
  <c r="B278" s="1"/>
  <c r="B279" s="1"/>
  <c r="B280" s="1"/>
  <c r="B281" s="1"/>
  <c r="B282" s="1"/>
  <c r="B283" s="1"/>
  <c r="B333" i="12" l="1"/>
  <c r="B334" s="1"/>
  <c r="B335" s="1"/>
  <c r="B336" s="1"/>
  <c r="B337" s="1"/>
  <c r="B338" s="1"/>
  <c r="B339" s="1"/>
  <c r="D332"/>
  <c r="W53"/>
  <c r="D54"/>
  <c r="N54" s="1"/>
  <c r="A269" i="1"/>
  <c r="A270" s="1"/>
  <c r="A271" s="1"/>
  <c r="A272" s="1"/>
  <c r="A273" s="1"/>
  <c r="A274" s="1"/>
  <c r="A275" s="1"/>
  <c r="D268"/>
  <c r="N50" i="12"/>
  <c r="I44" i="1"/>
  <c r="R44"/>
  <c r="T44" s="1"/>
  <c r="Q44"/>
  <c r="M44"/>
  <c r="L44"/>
  <c r="H44"/>
  <c r="B285"/>
  <c r="B286" s="1"/>
  <c r="B287" s="1"/>
  <c r="B288" s="1"/>
  <c r="B289" s="1"/>
  <c r="B290" s="1"/>
  <c r="B291" s="1"/>
  <c r="B341" i="12" l="1"/>
  <c r="B342" s="1"/>
  <c r="B343" s="1"/>
  <c r="B344" s="1"/>
  <c r="B345" s="1"/>
  <c r="B346" s="1"/>
  <c r="B347" s="1"/>
  <c r="D340"/>
  <c r="D55"/>
  <c r="N55" s="1"/>
  <c r="W54"/>
  <c r="A277" i="1"/>
  <c r="A278" s="1"/>
  <c r="A279" s="1"/>
  <c r="A280" s="1"/>
  <c r="A281" s="1"/>
  <c r="A282" s="1"/>
  <c r="A283" s="1"/>
  <c r="D276"/>
  <c r="N51" i="12"/>
  <c r="B293" i="1"/>
  <c r="B294" s="1"/>
  <c r="B295" s="1"/>
  <c r="B296" s="1"/>
  <c r="B297" s="1"/>
  <c r="B298" s="1"/>
  <c r="B299" s="1"/>
  <c r="B349" i="12" l="1"/>
  <c r="B350" s="1"/>
  <c r="B351" s="1"/>
  <c r="B352" s="1"/>
  <c r="B353" s="1"/>
  <c r="B354" s="1"/>
  <c r="B355" s="1"/>
  <c r="D348"/>
  <c r="D56"/>
  <c r="N56" s="1"/>
  <c r="W55"/>
  <c r="A285" i="1"/>
  <c r="A286" s="1"/>
  <c r="A287" s="1"/>
  <c r="A288" s="1"/>
  <c r="A289" s="1"/>
  <c r="A290" s="1"/>
  <c r="A291" s="1"/>
  <c r="D284"/>
  <c r="Z53" i="12"/>
  <c r="B301" i="1"/>
  <c r="B302" s="1"/>
  <c r="B303" s="1"/>
  <c r="B304" s="1"/>
  <c r="B305" s="1"/>
  <c r="B306" s="1"/>
  <c r="B307" s="1"/>
  <c r="B357" i="12" l="1"/>
  <c r="B358" s="1"/>
  <c r="B359" s="1"/>
  <c r="B360" s="1"/>
  <c r="B361" s="1"/>
  <c r="B362" s="1"/>
  <c r="B363" s="1"/>
  <c r="D356"/>
  <c r="D57"/>
  <c r="N57" s="1"/>
  <c r="W56"/>
  <c r="A293" i="1"/>
  <c r="A294" s="1"/>
  <c r="A295" s="1"/>
  <c r="A296" s="1"/>
  <c r="A297" s="1"/>
  <c r="A298" s="1"/>
  <c r="A299" s="1"/>
  <c r="D292"/>
  <c r="Z54" i="12"/>
  <c r="B309" i="1"/>
  <c r="B310" s="1"/>
  <c r="B311" s="1"/>
  <c r="B312" s="1"/>
  <c r="B313" s="1"/>
  <c r="B314" s="1"/>
  <c r="B315" s="1"/>
  <c r="B365" i="12" l="1"/>
  <c r="B366" s="1"/>
  <c r="B367" s="1"/>
  <c r="B368" s="1"/>
  <c r="B369" s="1"/>
  <c r="B370" s="1"/>
  <c r="B371" s="1"/>
  <c r="B373" s="1"/>
  <c r="B374" s="1"/>
  <c r="B375" s="1"/>
  <c r="B376" s="1"/>
  <c r="B377" s="1"/>
  <c r="B378" s="1"/>
  <c r="B379" s="1"/>
  <c r="B381" s="1"/>
  <c r="B382" s="1"/>
  <c r="B383" s="1"/>
  <c r="B384" s="1"/>
  <c r="B385" s="1"/>
  <c r="B386" s="1"/>
  <c r="B387" s="1"/>
  <c r="B389" s="1"/>
  <c r="B390" s="1"/>
  <c r="B391" s="1"/>
  <c r="B392" s="1"/>
  <c r="B393" s="1"/>
  <c r="B394" s="1"/>
  <c r="B395" s="1"/>
  <c r="B397" s="1"/>
  <c r="B398" s="1"/>
  <c r="B399" s="1"/>
  <c r="B400" s="1"/>
  <c r="B401" s="1"/>
  <c r="B402" s="1"/>
  <c r="B403" s="1"/>
  <c r="B405" s="1"/>
  <c r="B406" s="1"/>
  <c r="B407" s="1"/>
  <c r="B408" s="1"/>
  <c r="B409" s="1"/>
  <c r="B410" s="1"/>
  <c r="B411" s="1"/>
  <c r="B413" s="1"/>
  <c r="B414" s="1"/>
  <c r="B415" s="1"/>
  <c r="B416" s="1"/>
  <c r="B417" s="1"/>
  <c r="B418" s="1"/>
  <c r="B419" s="1"/>
  <c r="B421" s="1"/>
  <c r="B422" s="1"/>
  <c r="B423" s="1"/>
  <c r="B424" s="1"/>
  <c r="B425" s="1"/>
  <c r="B426" s="1"/>
  <c r="B427" s="1"/>
  <c r="B429" s="1"/>
  <c r="B430" s="1"/>
  <c r="B431" s="1"/>
  <c r="B432" s="1"/>
  <c r="B433" s="1"/>
  <c r="B434" s="1"/>
  <c r="B435" s="1"/>
  <c r="B437" s="1"/>
  <c r="B438" s="1"/>
  <c r="B439" s="1"/>
  <c r="B440" s="1"/>
  <c r="B441" s="1"/>
  <c r="B442" s="1"/>
  <c r="B443" s="1"/>
  <c r="B445" s="1"/>
  <c r="B446" s="1"/>
  <c r="B447" s="1"/>
  <c r="B448" s="1"/>
  <c r="B449" s="1"/>
  <c r="B450" s="1"/>
  <c r="B451" s="1"/>
  <c r="B453" s="1"/>
  <c r="B454" s="1"/>
  <c r="B455" s="1"/>
  <c r="B456" s="1"/>
  <c r="B457" s="1"/>
  <c r="B458" s="1"/>
  <c r="B459" s="1"/>
  <c r="B461" s="1"/>
  <c r="B462" s="1"/>
  <c r="B463" s="1"/>
  <c r="B464" s="1"/>
  <c r="B465" s="1"/>
  <c r="B466" s="1"/>
  <c r="B467" s="1"/>
  <c r="B469" s="1"/>
  <c r="B470" s="1"/>
  <c r="B471" s="1"/>
  <c r="B472" s="1"/>
  <c r="B473" s="1"/>
  <c r="B474" s="1"/>
  <c r="B475" s="1"/>
  <c r="B477" s="1"/>
  <c r="B478" s="1"/>
  <c r="B479" s="1"/>
  <c r="B480" s="1"/>
  <c r="B481" s="1"/>
  <c r="B482" s="1"/>
  <c r="B483" s="1"/>
  <c r="B485" s="1"/>
  <c r="B486" s="1"/>
  <c r="B487" s="1"/>
  <c r="B488" s="1"/>
  <c r="B489" s="1"/>
  <c r="B490" s="1"/>
  <c r="B491" s="1"/>
  <c r="B493" s="1"/>
  <c r="B494" s="1"/>
  <c r="B495" s="1"/>
  <c r="B496" s="1"/>
  <c r="B497" s="1"/>
  <c r="B498" s="1"/>
  <c r="B499" s="1"/>
  <c r="B501" s="1"/>
  <c r="B502" s="1"/>
  <c r="B503" s="1"/>
  <c r="B504" s="1"/>
  <c r="B505" s="1"/>
  <c r="B506" s="1"/>
  <c r="B507" s="1"/>
  <c r="B509" s="1"/>
  <c r="B510" s="1"/>
  <c r="B511" s="1"/>
  <c r="B512" s="1"/>
  <c r="B513" s="1"/>
  <c r="B514" s="1"/>
  <c r="B515" s="1"/>
  <c r="D364"/>
  <c r="D58"/>
  <c r="N58" s="1"/>
  <c r="W57"/>
  <c r="A301" i="1"/>
  <c r="A302" s="1"/>
  <c r="A303" s="1"/>
  <c r="A304" s="1"/>
  <c r="A305" s="1"/>
  <c r="A306" s="1"/>
  <c r="A307" s="1"/>
  <c r="A309" s="1"/>
  <c r="A310" s="1"/>
  <c r="A311" s="1"/>
  <c r="A312" s="1"/>
  <c r="A313" s="1"/>
  <c r="A314" s="1"/>
  <c r="A315" s="1"/>
  <c r="A317" s="1"/>
  <c r="A318" s="1"/>
  <c r="A319" s="1"/>
  <c r="A320" s="1"/>
  <c r="A321" s="1"/>
  <c r="A322" s="1"/>
  <c r="A323" s="1"/>
  <c r="A325" s="1"/>
  <c r="A326" s="1"/>
  <c r="A327" s="1"/>
  <c r="A328" s="1"/>
  <c r="A329" s="1"/>
  <c r="A330" s="1"/>
  <c r="A331" s="1"/>
  <c r="A333" s="1"/>
  <c r="A334" s="1"/>
  <c r="A335" s="1"/>
  <c r="A336" s="1"/>
  <c r="A337" s="1"/>
  <c r="A338" s="1"/>
  <c r="A339" s="1"/>
  <c r="A341" s="1"/>
  <c r="A342" s="1"/>
  <c r="A343" s="1"/>
  <c r="A344" s="1"/>
  <c r="A345" s="1"/>
  <c r="A346" s="1"/>
  <c r="A347" s="1"/>
  <c r="A349" s="1"/>
  <c r="A350" s="1"/>
  <c r="A351" s="1"/>
  <c r="A352" s="1"/>
  <c r="A353" s="1"/>
  <c r="A354" s="1"/>
  <c r="A355" s="1"/>
  <c r="A357" s="1"/>
  <c r="A358" s="1"/>
  <c r="A359" s="1"/>
  <c r="A360" s="1"/>
  <c r="A361" s="1"/>
  <c r="A362" s="1"/>
  <c r="A363" s="1"/>
  <c r="A365" s="1"/>
  <c r="A366" s="1"/>
  <c r="A367" s="1"/>
  <c r="A368" s="1"/>
  <c r="A369" s="1"/>
  <c r="A370" s="1"/>
  <c r="A371" s="1"/>
  <c r="A373" s="1"/>
  <c r="A374" s="1"/>
  <c r="A375" s="1"/>
  <c r="A376" s="1"/>
  <c r="A377" s="1"/>
  <c r="A378" s="1"/>
  <c r="A379" s="1"/>
  <c r="A381" s="1"/>
  <c r="A382" s="1"/>
  <c r="A383" s="1"/>
  <c r="A384" s="1"/>
  <c r="A385" s="1"/>
  <c r="A386" s="1"/>
  <c r="A387" s="1"/>
  <c r="A389" s="1"/>
  <c r="A390" s="1"/>
  <c r="A391" s="1"/>
  <c r="A392" s="1"/>
  <c r="A393" s="1"/>
  <c r="A394" s="1"/>
  <c r="A395" s="1"/>
  <c r="A397" s="1"/>
  <c r="A398" s="1"/>
  <c r="A399" s="1"/>
  <c r="A400" s="1"/>
  <c r="A401" s="1"/>
  <c r="A402" s="1"/>
  <c r="A403" s="1"/>
  <c r="A405" s="1"/>
  <c r="A406" s="1"/>
  <c r="A407" s="1"/>
  <c r="A408" s="1"/>
  <c r="A409" s="1"/>
  <c r="A410" s="1"/>
  <c r="A411" s="1"/>
  <c r="A413" s="1"/>
  <c r="A414" s="1"/>
  <c r="A415" s="1"/>
  <c r="A416" s="1"/>
  <c r="A417" s="1"/>
  <c r="A418" s="1"/>
  <c r="A419" s="1"/>
  <c r="A421" s="1"/>
  <c r="A422" s="1"/>
  <c r="A423" s="1"/>
  <c r="A424" s="1"/>
  <c r="A425" s="1"/>
  <c r="A426" s="1"/>
  <c r="A427" s="1"/>
  <c r="A429" s="1"/>
  <c r="A430" s="1"/>
  <c r="A431" s="1"/>
  <c r="A432" s="1"/>
  <c r="A433" s="1"/>
  <c r="A434" s="1"/>
  <c r="A435" s="1"/>
  <c r="A437" s="1"/>
  <c r="A438" s="1"/>
  <c r="A439" s="1"/>
  <c r="A440" s="1"/>
  <c r="A441" s="1"/>
  <c r="A442" s="1"/>
  <c r="A443" s="1"/>
  <c r="A445" s="1"/>
  <c r="A446" s="1"/>
  <c r="A447" s="1"/>
  <c r="A448" s="1"/>
  <c r="A449" s="1"/>
  <c r="A450" s="1"/>
  <c r="A451" s="1"/>
  <c r="A453" s="1"/>
  <c r="A454" s="1"/>
  <c r="A455" s="1"/>
  <c r="A456" s="1"/>
  <c r="A457" s="1"/>
  <c r="A458" s="1"/>
  <c r="A459" s="1"/>
  <c r="A461" s="1"/>
  <c r="A462" s="1"/>
  <c r="A463" s="1"/>
  <c r="A464" s="1"/>
  <c r="A465" s="1"/>
  <c r="A466" s="1"/>
  <c r="A467" s="1"/>
  <c r="A469" s="1"/>
  <c r="A470" s="1"/>
  <c r="A471" s="1"/>
  <c r="A472" s="1"/>
  <c r="A473" s="1"/>
  <c r="A474" s="1"/>
  <c r="A475" s="1"/>
  <c r="A477" s="1"/>
  <c r="A478" s="1"/>
  <c r="A479" s="1"/>
  <c r="A480" s="1"/>
  <c r="A481" s="1"/>
  <c r="A482" s="1"/>
  <c r="A483" s="1"/>
  <c r="A485" s="1"/>
  <c r="A486" s="1"/>
  <c r="A487" s="1"/>
  <c r="A488" s="1"/>
  <c r="A489" s="1"/>
  <c r="A490" s="1"/>
  <c r="A491" s="1"/>
  <c r="A493" s="1"/>
  <c r="A494" s="1"/>
  <c r="A495" s="1"/>
  <c r="A496" s="1"/>
  <c r="A497" s="1"/>
  <c r="A498" s="1"/>
  <c r="A499" s="1"/>
  <c r="A501" s="1"/>
  <c r="A502" s="1"/>
  <c r="A503" s="1"/>
  <c r="A504" s="1"/>
  <c r="A505" s="1"/>
  <c r="A506" s="1"/>
  <c r="A507" s="1"/>
  <c r="A509" s="1"/>
  <c r="A510" s="1"/>
  <c r="A511" s="1"/>
  <c r="A512" s="1"/>
  <c r="A513" s="1"/>
  <c r="A514" s="1"/>
  <c r="A515" s="1"/>
  <c r="D300"/>
  <c r="Z55" i="12"/>
  <c r="B317" i="1"/>
  <c r="B318" s="1"/>
  <c r="B319" s="1"/>
  <c r="B320" s="1"/>
  <c r="B321" s="1"/>
  <c r="B322" s="1"/>
  <c r="B323" s="1"/>
  <c r="D59" i="12" l="1"/>
  <c r="N59" s="1"/>
  <c r="W58"/>
  <c r="Z56"/>
  <c r="B325" i="1"/>
  <c r="B326" s="1"/>
  <c r="B327" s="1"/>
  <c r="B328" s="1"/>
  <c r="B329" s="1"/>
  <c r="B330" s="1"/>
  <c r="B331" s="1"/>
  <c r="D61" i="12" l="1"/>
  <c r="W59"/>
  <c r="E60"/>
  <c r="Z57"/>
  <c r="D53" i="1"/>
  <c r="L53" s="1"/>
  <c r="E52"/>
  <c r="R52" s="1"/>
  <c r="T52" s="1"/>
  <c r="B333"/>
  <c r="B334" s="1"/>
  <c r="B335" s="1"/>
  <c r="B336" s="1"/>
  <c r="B337" s="1"/>
  <c r="B338" s="1"/>
  <c r="B339" s="1"/>
  <c r="D62" i="12" l="1"/>
  <c r="W62" s="1"/>
  <c r="W61"/>
  <c r="W60"/>
  <c r="N60"/>
  <c r="T60"/>
  <c r="U60" s="1"/>
  <c r="O60"/>
  <c r="Z58"/>
  <c r="L52" i="1"/>
  <c r="I52"/>
  <c r="H52"/>
  <c r="Q52"/>
  <c r="M52"/>
  <c r="D54"/>
  <c r="L54" s="1"/>
  <c r="B341"/>
  <c r="B342" s="1"/>
  <c r="B343" s="1"/>
  <c r="B344" s="1"/>
  <c r="B345" s="1"/>
  <c r="B346" s="1"/>
  <c r="B347" s="1"/>
  <c r="D63" i="12" l="1"/>
  <c r="D64" s="1"/>
  <c r="Z59"/>
  <c r="D55" i="1"/>
  <c r="L55" s="1"/>
  <c r="B349"/>
  <c r="B350" s="1"/>
  <c r="B351" s="1"/>
  <c r="B352" s="1"/>
  <c r="B353" s="1"/>
  <c r="B354" s="1"/>
  <c r="B355" s="1"/>
  <c r="W63" i="12" l="1"/>
  <c r="D65"/>
  <c r="W64"/>
  <c r="Z60"/>
  <c r="Z61"/>
  <c r="D56" i="1"/>
  <c r="L56" s="1"/>
  <c r="B357"/>
  <c r="B358" s="1"/>
  <c r="B359" s="1"/>
  <c r="B360" s="1"/>
  <c r="B361" s="1"/>
  <c r="B362" s="1"/>
  <c r="B363" s="1"/>
  <c r="D66" i="12" l="1"/>
  <c r="W66" s="1"/>
  <c r="W65"/>
  <c r="Z62"/>
  <c r="D57" i="1"/>
  <c r="L57" s="1"/>
  <c r="B365"/>
  <c r="B366" s="1"/>
  <c r="B367" s="1"/>
  <c r="B368" s="1"/>
  <c r="B369" s="1"/>
  <c r="B370" s="1"/>
  <c r="B371" s="1"/>
  <c r="D67" i="12" l="1"/>
  <c r="W67" s="1"/>
  <c r="Z63"/>
  <c r="D58" i="1"/>
  <c r="L58" s="1"/>
  <c r="B373"/>
  <c r="B374" s="1"/>
  <c r="B375" s="1"/>
  <c r="B376" s="1"/>
  <c r="B377" s="1"/>
  <c r="B378" s="1"/>
  <c r="B379" s="1"/>
  <c r="E68" i="12" l="1"/>
  <c r="D69"/>
  <c r="W69" s="1"/>
  <c r="Z64"/>
  <c r="D59" i="1"/>
  <c r="B381"/>
  <c r="B382" s="1"/>
  <c r="B383" s="1"/>
  <c r="B384" s="1"/>
  <c r="B385" s="1"/>
  <c r="B386" s="1"/>
  <c r="B387" s="1"/>
  <c r="O68" i="12" l="1"/>
  <c r="T68"/>
  <c r="U68" s="1"/>
  <c r="D70"/>
  <c r="W68"/>
  <c r="N68"/>
  <c r="E60" i="1"/>
  <c r="R60" s="1"/>
  <c r="T60" s="1"/>
  <c r="L59"/>
  <c r="Z65" i="12"/>
  <c r="D61" i="1"/>
  <c r="L61" s="1"/>
  <c r="B389"/>
  <c r="B390" s="1"/>
  <c r="B391" s="1"/>
  <c r="B392" s="1"/>
  <c r="B393" s="1"/>
  <c r="B394" s="1"/>
  <c r="B395" s="1"/>
  <c r="D71" i="12" l="1"/>
  <c r="W71" s="1"/>
  <c r="W70"/>
  <c r="Z66"/>
  <c r="Q60" i="1"/>
  <c r="M60"/>
  <c r="L60"/>
  <c r="I60"/>
  <c r="H60"/>
  <c r="D62"/>
  <c r="L62" s="1"/>
  <c r="B397"/>
  <c r="B398" s="1"/>
  <c r="B399" s="1"/>
  <c r="B400" s="1"/>
  <c r="B401" s="1"/>
  <c r="B402" s="1"/>
  <c r="B403" s="1"/>
  <c r="D72" i="12" l="1"/>
  <c r="D73" s="1"/>
  <c r="Z68"/>
  <c r="Z67"/>
  <c r="D63" i="1"/>
  <c r="L63" s="1"/>
  <c r="B405"/>
  <c r="B406" s="1"/>
  <c r="B407" s="1"/>
  <c r="B408" s="1"/>
  <c r="B409" s="1"/>
  <c r="B410" s="1"/>
  <c r="B411" s="1"/>
  <c r="AA60" i="12" l="1"/>
  <c r="W72"/>
  <c r="D74"/>
  <c r="W73"/>
  <c r="Z69"/>
  <c r="D64" i="1"/>
  <c r="L64" s="1"/>
  <c r="B413"/>
  <c r="B414" s="1"/>
  <c r="B415" s="1"/>
  <c r="B416" s="1"/>
  <c r="B417" s="1"/>
  <c r="B418" s="1"/>
  <c r="B419" s="1"/>
  <c r="D75" i="12" l="1"/>
  <c r="D77" s="1"/>
  <c r="W74"/>
  <c r="Z70"/>
  <c r="D65" i="1"/>
  <c r="L65" s="1"/>
  <c r="B421"/>
  <c r="B422" s="1"/>
  <c r="B423" s="1"/>
  <c r="B424" s="1"/>
  <c r="B425" s="1"/>
  <c r="B426" s="1"/>
  <c r="B427" s="1"/>
  <c r="D78" i="12" l="1"/>
  <c r="W78" s="1"/>
  <c r="W77"/>
  <c r="E76"/>
  <c r="W75"/>
  <c r="Z71"/>
  <c r="D66" i="1"/>
  <c r="L66" s="1"/>
  <c r="B429"/>
  <c r="B430" s="1"/>
  <c r="B431" s="1"/>
  <c r="B432" s="1"/>
  <c r="B433" s="1"/>
  <c r="B434" s="1"/>
  <c r="B435" s="1"/>
  <c r="D79" i="12" l="1"/>
  <c r="D80" s="1"/>
  <c r="W76"/>
  <c r="N76"/>
  <c r="O76"/>
  <c r="T76"/>
  <c r="U76" s="1"/>
  <c r="Z72"/>
  <c r="D67" i="1"/>
  <c r="B437"/>
  <c r="B438" s="1"/>
  <c r="B439" s="1"/>
  <c r="B440" s="1"/>
  <c r="B441" s="1"/>
  <c r="B442" s="1"/>
  <c r="B443" s="1"/>
  <c r="W79" i="12" l="1"/>
  <c r="D81"/>
  <c r="W80"/>
  <c r="E68" i="1"/>
  <c r="R68" s="1"/>
  <c r="T68" s="1"/>
  <c r="L67"/>
  <c r="Z73" i="12"/>
  <c r="D69" i="1"/>
  <c r="L69" s="1"/>
  <c r="B445"/>
  <c r="B446" s="1"/>
  <c r="B447" s="1"/>
  <c r="B448" s="1"/>
  <c r="B449" s="1"/>
  <c r="B450" s="1"/>
  <c r="B451" s="1"/>
  <c r="D82" i="12" l="1"/>
  <c r="W81"/>
  <c r="Z74"/>
  <c r="L68" i="1"/>
  <c r="I68"/>
  <c r="H68"/>
  <c r="Q68"/>
  <c r="M68"/>
  <c r="D70"/>
  <c r="L70" s="1"/>
  <c r="B453"/>
  <c r="B454" s="1"/>
  <c r="B455" s="1"/>
  <c r="B456" s="1"/>
  <c r="B457" s="1"/>
  <c r="B458" s="1"/>
  <c r="B459" s="1"/>
  <c r="D83" i="12" l="1"/>
  <c r="D85" s="1"/>
  <c r="W82"/>
  <c r="Z75"/>
  <c r="D71" i="1"/>
  <c r="L71" s="1"/>
  <c r="B461"/>
  <c r="B462" s="1"/>
  <c r="B463" s="1"/>
  <c r="B464" s="1"/>
  <c r="B465" s="1"/>
  <c r="B466" s="1"/>
  <c r="B467" s="1"/>
  <c r="W85" i="12" l="1"/>
  <c r="D86"/>
  <c r="W83"/>
  <c r="E84"/>
  <c r="Z76"/>
  <c r="AA68" s="1"/>
  <c r="Z77"/>
  <c r="D72" i="1"/>
  <c r="L72" s="1"/>
  <c r="B469"/>
  <c r="B470" s="1"/>
  <c r="B471" s="1"/>
  <c r="B472" s="1"/>
  <c r="B473" s="1"/>
  <c r="B474" s="1"/>
  <c r="B475" s="1"/>
  <c r="D87" i="12" l="1"/>
  <c r="W86"/>
  <c r="O84"/>
  <c r="N84"/>
  <c r="T84"/>
  <c r="U84" s="1"/>
  <c r="W84"/>
  <c r="Z78"/>
  <c r="D73" i="1"/>
  <c r="L73" s="1"/>
  <c r="B477"/>
  <c r="B478" s="1"/>
  <c r="B479" s="1"/>
  <c r="B480" s="1"/>
  <c r="B481" s="1"/>
  <c r="B482" s="1"/>
  <c r="B483" s="1"/>
  <c r="D88" i="12" l="1"/>
  <c r="W87"/>
  <c r="Z79"/>
  <c r="D74" i="1"/>
  <c r="L74" s="1"/>
  <c r="B485"/>
  <c r="B486" s="1"/>
  <c r="B487" s="1"/>
  <c r="B488" s="1"/>
  <c r="B489" s="1"/>
  <c r="B490" s="1"/>
  <c r="B491" s="1"/>
  <c r="D89" i="12" l="1"/>
  <c r="W88"/>
  <c r="Z80"/>
  <c r="D75" i="1"/>
  <c r="B493"/>
  <c r="B494" s="1"/>
  <c r="B495" s="1"/>
  <c r="B496" s="1"/>
  <c r="B497" s="1"/>
  <c r="B498" s="1"/>
  <c r="B499" s="1"/>
  <c r="D90" i="12" l="1"/>
  <c r="W89"/>
  <c r="E76" i="1"/>
  <c r="R76" s="1"/>
  <c r="T76" s="1"/>
  <c r="L75"/>
  <c r="Z81" i="12"/>
  <c r="D77" i="1"/>
  <c r="L77" s="1"/>
  <c r="B501"/>
  <c r="B502" s="1"/>
  <c r="B503" s="1"/>
  <c r="B504" s="1"/>
  <c r="B505" s="1"/>
  <c r="B506" s="1"/>
  <c r="B507" s="1"/>
  <c r="D91" i="12" l="1"/>
  <c r="E92" s="1"/>
  <c r="W90"/>
  <c r="Z82"/>
  <c r="Q76" i="1"/>
  <c r="M76"/>
  <c r="L76"/>
  <c r="I76"/>
  <c r="H76"/>
  <c r="D78"/>
  <c r="L78" s="1"/>
  <c r="B509"/>
  <c r="B510" s="1"/>
  <c r="B511" s="1"/>
  <c r="B512" s="1"/>
  <c r="B513" s="1"/>
  <c r="B514" s="1"/>
  <c r="B515" s="1"/>
  <c r="W92" i="12" l="1"/>
  <c r="O92"/>
  <c r="N92"/>
  <c r="T92"/>
  <c r="U92" s="1"/>
  <c r="W91"/>
  <c r="Z83"/>
  <c r="D79" i="1"/>
  <c r="L79" s="1"/>
  <c r="Z84" i="12" l="1"/>
  <c r="Z85"/>
  <c r="D80" i="1"/>
  <c r="L80" s="1"/>
  <c r="M389"/>
  <c r="M357"/>
  <c r="M325"/>
  <c r="M293"/>
  <c r="M261"/>
  <c r="M390"/>
  <c r="M397"/>
  <c r="M365"/>
  <c r="M333"/>
  <c r="M301"/>
  <c r="M269"/>
  <c r="M400"/>
  <c r="M358"/>
  <c r="M336"/>
  <c r="M314"/>
  <c r="M294"/>
  <c r="M272"/>
  <c r="M250"/>
  <c r="M417"/>
  <c r="M401"/>
  <c r="M385"/>
  <c r="M369"/>
  <c r="M353"/>
  <c r="M337"/>
  <c r="M321"/>
  <c r="M305"/>
  <c r="M289"/>
  <c r="M273"/>
  <c r="M257"/>
  <c r="M406"/>
  <c r="M384"/>
  <c r="M362"/>
  <c r="M342"/>
  <c r="M320"/>
  <c r="M298"/>
  <c r="M278"/>
  <c r="M256"/>
  <c r="Q246"/>
  <c r="Q250"/>
  <c r="Q256"/>
  <c r="Q262"/>
  <c r="Q266"/>
  <c r="Q272"/>
  <c r="Q278"/>
  <c r="Q282"/>
  <c r="Q288"/>
  <c r="Q294"/>
  <c r="Q298"/>
  <c r="Q304"/>
  <c r="Q310"/>
  <c r="Q314"/>
  <c r="Q320"/>
  <c r="Q326"/>
  <c r="Q330"/>
  <c r="Q336"/>
  <c r="Q342"/>
  <c r="Q346"/>
  <c r="Q352"/>
  <c r="Q358"/>
  <c r="Q362"/>
  <c r="Q368"/>
  <c r="Q374"/>
  <c r="Q378"/>
  <c r="Q384"/>
  <c r="Q390"/>
  <c r="Q394"/>
  <c r="Q400"/>
  <c r="Q406"/>
  <c r="Q410"/>
  <c r="Q299"/>
  <c r="Q307"/>
  <c r="Q315"/>
  <c r="Q323"/>
  <c r="Q331"/>
  <c r="Q339"/>
  <c r="Q347"/>
  <c r="Q353"/>
  <c r="Q361"/>
  <c r="Q367"/>
  <c r="Q375"/>
  <c r="Q383"/>
  <c r="Q389"/>
  <c r="Q395"/>
  <c r="Q403"/>
  <c r="Q409"/>
  <c r="Q247"/>
  <c r="Q251"/>
  <c r="Q255"/>
  <c r="Q259"/>
  <c r="Q263"/>
  <c r="Q267"/>
  <c r="Q271"/>
  <c r="Q275"/>
  <c r="Q279"/>
  <c r="Q283"/>
  <c r="Q287"/>
  <c r="Q293"/>
  <c r="Q297"/>
  <c r="Q305"/>
  <c r="Q313"/>
  <c r="Q321"/>
  <c r="Q329"/>
  <c r="Q337"/>
  <c r="Q345"/>
  <c r="Q355"/>
  <c r="Q363"/>
  <c r="Q373"/>
  <c r="Q381"/>
  <c r="Q393"/>
  <c r="Q401"/>
  <c r="Q411"/>
  <c r="M415"/>
  <c r="M407"/>
  <c r="M399"/>
  <c r="M391"/>
  <c r="M383"/>
  <c r="M375"/>
  <c r="M367"/>
  <c r="M405"/>
  <c r="M373"/>
  <c r="M341"/>
  <c r="M309"/>
  <c r="M277"/>
  <c r="M245"/>
  <c r="M410"/>
  <c r="M368"/>
  <c r="M413"/>
  <c r="M381"/>
  <c r="M349"/>
  <c r="M317"/>
  <c r="M285"/>
  <c r="M253"/>
  <c r="M378"/>
  <c r="M346"/>
  <c r="M326"/>
  <c r="M304"/>
  <c r="M282"/>
  <c r="M262"/>
  <c r="M409"/>
  <c r="M393"/>
  <c r="M377"/>
  <c r="M361"/>
  <c r="M345"/>
  <c r="M329"/>
  <c r="M313"/>
  <c r="M297"/>
  <c r="M281"/>
  <c r="M265"/>
  <c r="M249"/>
  <c r="M416"/>
  <c r="M394"/>
  <c r="M374"/>
  <c r="M352"/>
  <c r="M330"/>
  <c r="M310"/>
  <c r="M288"/>
  <c r="M266"/>
  <c r="M246"/>
  <c r="Q248"/>
  <c r="Q254"/>
  <c r="Q258"/>
  <c r="Q264"/>
  <c r="Q270"/>
  <c r="Q274"/>
  <c r="Q280"/>
  <c r="Q286"/>
  <c r="Q290"/>
  <c r="Q296"/>
  <c r="Q302"/>
  <c r="Q306"/>
  <c r="Q312"/>
  <c r="Q318"/>
  <c r="Q322"/>
  <c r="Q328"/>
  <c r="Q334"/>
  <c r="Q338"/>
  <c r="Q344"/>
  <c r="Q350"/>
  <c r="Q354"/>
  <c r="Q360"/>
  <c r="Q366"/>
  <c r="Q370"/>
  <c r="Q376"/>
  <c r="Q382"/>
  <c r="Q386"/>
  <c r="Q392"/>
  <c r="Q398"/>
  <c r="Q402"/>
  <c r="Q408"/>
  <c r="Q291"/>
  <c r="Q303"/>
  <c r="Q311"/>
  <c r="Q319"/>
  <c r="Q327"/>
  <c r="Q335"/>
  <c r="Q343"/>
  <c r="Q351"/>
  <c r="Q357"/>
  <c r="Q365"/>
  <c r="Q371"/>
  <c r="Q379"/>
  <c r="Q385"/>
  <c r="Q391"/>
  <c r="Q399"/>
  <c r="Q405"/>
  <c r="Q245"/>
  <c r="Q249"/>
  <c r="Q253"/>
  <c r="Q257"/>
  <c r="Q261"/>
  <c r="Q265"/>
  <c r="Q269"/>
  <c r="Q273"/>
  <c r="Q277"/>
  <c r="Q281"/>
  <c r="Q285"/>
  <c r="Q289"/>
  <c r="Q295"/>
  <c r="Q301"/>
  <c r="Q309"/>
  <c r="Q317"/>
  <c r="Q325"/>
  <c r="Q333"/>
  <c r="Q341"/>
  <c r="Q349"/>
  <c r="Q359"/>
  <c r="Q369"/>
  <c r="Q377"/>
  <c r="Q387"/>
  <c r="Q397"/>
  <c r="Q407"/>
  <c r="M419"/>
  <c r="M411"/>
  <c r="M403"/>
  <c r="M395"/>
  <c r="M387"/>
  <c r="M371"/>
  <c r="M359"/>
  <c r="M351"/>
  <c r="M343"/>
  <c r="M335"/>
  <c r="M327"/>
  <c r="M319"/>
  <c r="M311"/>
  <c r="M303"/>
  <c r="M295"/>
  <c r="M287"/>
  <c r="M279"/>
  <c r="M271"/>
  <c r="M263"/>
  <c r="M255"/>
  <c r="M247"/>
  <c r="M414"/>
  <c r="M402"/>
  <c r="M392"/>
  <c r="M382"/>
  <c r="M370"/>
  <c r="M360"/>
  <c r="M350"/>
  <c r="M338"/>
  <c r="M328"/>
  <c r="M318"/>
  <c r="M306"/>
  <c r="M296"/>
  <c r="M286"/>
  <c r="M274"/>
  <c r="M264"/>
  <c r="M254"/>
  <c r="M379"/>
  <c r="M363"/>
  <c r="M355"/>
  <c r="M347"/>
  <c r="M339"/>
  <c r="M331"/>
  <c r="M323"/>
  <c r="M315"/>
  <c r="M307"/>
  <c r="M299"/>
  <c r="M291"/>
  <c r="M283"/>
  <c r="M275"/>
  <c r="M267"/>
  <c r="M259"/>
  <c r="M251"/>
  <c r="M418"/>
  <c r="M408"/>
  <c r="M398"/>
  <c r="M386"/>
  <c r="M376"/>
  <c r="M366"/>
  <c r="M354"/>
  <c r="M344"/>
  <c r="M334"/>
  <c r="M322"/>
  <c r="M312"/>
  <c r="M302"/>
  <c r="M290"/>
  <c r="M280"/>
  <c r="M270"/>
  <c r="M258"/>
  <c r="M248"/>
  <c r="AA76" i="12" l="1"/>
  <c r="Z86"/>
  <c r="D81" i="1"/>
  <c r="L81" s="1"/>
  <c r="Z87" i="12" l="1"/>
  <c r="D82" i="1"/>
  <c r="L82" s="1"/>
  <c r="Z88" i="12" l="1"/>
  <c r="D83" i="1"/>
  <c r="L83" s="1"/>
  <c r="Z89" i="12" l="1"/>
  <c r="E84" i="1"/>
  <c r="L84" s="1"/>
  <c r="D85"/>
  <c r="L85" s="1"/>
  <c r="R84" l="1"/>
  <c r="T84" s="1"/>
  <c r="Z90" i="12"/>
  <c r="D86" i="1"/>
  <c r="L86" s="1"/>
  <c r="I84"/>
  <c r="H84"/>
  <c r="Q84"/>
  <c r="M84"/>
  <c r="Z92" i="12" l="1"/>
  <c r="D93"/>
  <c r="Z91"/>
  <c r="D87" i="1"/>
  <c r="L87" s="1"/>
  <c r="AA84" i="12" l="1"/>
  <c r="W93"/>
  <c r="D94"/>
  <c r="W94" s="1"/>
  <c r="Z93"/>
  <c r="D88" i="1"/>
  <c r="L88" s="1"/>
  <c r="D95" i="12" l="1"/>
  <c r="W95" s="1"/>
  <c r="Z94"/>
  <c r="D89" i="1"/>
  <c r="L89" s="1"/>
  <c r="D96" i="12" l="1"/>
  <c r="W96" s="1"/>
  <c r="Z95"/>
  <c r="D90" i="1"/>
  <c r="L90" s="1"/>
  <c r="D97" i="12" l="1"/>
  <c r="W97" s="1"/>
  <c r="Z96"/>
  <c r="D91" i="1"/>
  <c r="L91" s="1"/>
  <c r="D98" i="12" l="1"/>
  <c r="W98" s="1"/>
  <c r="Z97"/>
  <c r="D93" i="1"/>
  <c r="L93" s="1"/>
  <c r="E92"/>
  <c r="D99" i="12" l="1"/>
  <c r="Z98"/>
  <c r="H92" i="1"/>
  <c r="I92"/>
  <c r="M92"/>
  <c r="R92"/>
  <c r="T92" s="1"/>
  <c r="Q92"/>
  <c r="L92"/>
  <c r="D94"/>
  <c r="L94" s="1"/>
  <c r="W99" i="12" l="1"/>
  <c r="E100"/>
  <c r="D101"/>
  <c r="W101" s="1"/>
  <c r="Z99"/>
  <c r="D95" i="1"/>
  <c r="L95" s="1"/>
  <c r="W100" i="12" l="1"/>
  <c r="O100"/>
  <c r="N100"/>
  <c r="Z100" s="1"/>
  <c r="T100"/>
  <c r="U100" s="1"/>
  <c r="Z101"/>
  <c r="D102"/>
  <c r="W102" s="1"/>
  <c r="D96" i="1"/>
  <c r="L96" s="1"/>
  <c r="AA92" i="12" l="1"/>
  <c r="Z102"/>
  <c r="D103"/>
  <c r="W103" s="1"/>
  <c r="D97" i="1"/>
  <c r="L97" s="1"/>
  <c r="Z103" i="12" l="1"/>
  <c r="D104"/>
  <c r="W104" s="1"/>
  <c r="D98" i="1"/>
  <c r="L98" s="1"/>
  <c r="Z104" i="12" l="1"/>
  <c r="D105"/>
  <c r="W105" s="1"/>
  <c r="D99" i="1"/>
  <c r="L99" s="1"/>
  <c r="Z105" i="12" l="1"/>
  <c r="D106"/>
  <c r="W106" s="1"/>
  <c r="D101" i="1"/>
  <c r="L101" s="1"/>
  <c r="E100"/>
  <c r="Z106" i="12" l="1"/>
  <c r="D107"/>
  <c r="H100" i="1"/>
  <c r="I100"/>
  <c r="L100"/>
  <c r="M100"/>
  <c r="R100"/>
  <c r="T100" s="1"/>
  <c r="Q100"/>
  <c r="D102"/>
  <c r="L102" s="1"/>
  <c r="E108" i="12" l="1"/>
  <c r="W108" s="1"/>
  <c r="W107"/>
  <c r="D109"/>
  <c r="W109" s="1"/>
  <c r="Z107"/>
  <c r="D103" i="1"/>
  <c r="L103" s="1"/>
  <c r="N108" i="12" l="1"/>
  <c r="Z108" s="1"/>
  <c r="O108"/>
  <c r="T108"/>
  <c r="U108" s="1"/>
  <c r="D110"/>
  <c r="W110" s="1"/>
  <c r="Z109"/>
  <c r="D104" i="1"/>
  <c r="L104" s="1"/>
  <c r="AA100" i="12" l="1"/>
  <c r="D111"/>
  <c r="W111" s="1"/>
  <c r="Z110"/>
  <c r="D105" i="1"/>
  <c r="L105" s="1"/>
  <c r="D112" i="12" l="1"/>
  <c r="W112" s="1"/>
  <c r="Z111"/>
  <c r="D106" i="1"/>
  <c r="L106" s="1"/>
  <c r="D113" i="12" l="1"/>
  <c r="W113" s="1"/>
  <c r="Z112"/>
  <c r="D107" i="1"/>
  <c r="L107" s="1"/>
  <c r="D114" i="12" l="1"/>
  <c r="W114" s="1"/>
  <c r="Z113"/>
  <c r="D109" i="1"/>
  <c r="L109" s="1"/>
  <c r="E108"/>
  <c r="D115" i="12" l="1"/>
  <c r="Z114"/>
  <c r="L108" i="1"/>
  <c r="M108"/>
  <c r="H108"/>
  <c r="R108"/>
  <c r="T108" s="1"/>
  <c r="Q108"/>
  <c r="I108"/>
  <c r="D110"/>
  <c r="L110" s="1"/>
  <c r="E116" i="12" l="1"/>
  <c r="W116" s="1"/>
  <c r="W115"/>
  <c r="D117"/>
  <c r="Z115"/>
  <c r="D111" i="1"/>
  <c r="L111" s="1"/>
  <c r="T116" i="12" l="1"/>
  <c r="U116" s="1"/>
  <c r="O116"/>
  <c r="N116"/>
  <c r="Z116" s="1"/>
  <c r="Z117"/>
  <c r="D118"/>
  <c r="D112" i="1"/>
  <c r="L112" s="1"/>
  <c r="AA108" i="12" l="1"/>
  <c r="Z118"/>
  <c r="D119"/>
  <c r="D113" i="1"/>
  <c r="L113" s="1"/>
  <c r="Z119" i="12" l="1"/>
  <c r="D120"/>
  <c r="D114" i="1"/>
  <c r="L114" s="1"/>
  <c r="Z120" i="12" l="1"/>
  <c r="D121"/>
  <c r="D115" i="1"/>
  <c r="L115" s="1"/>
  <c r="E116" l="1"/>
  <c r="R116" s="1"/>
  <c r="T116" s="1"/>
  <c r="Z121" i="12"/>
  <c r="D122"/>
  <c r="D117" i="1"/>
  <c r="L117" s="1"/>
  <c r="M116" l="1"/>
  <c r="Q116"/>
  <c r="L116"/>
  <c r="I116"/>
  <c r="H116"/>
  <c r="Z122" i="12"/>
  <c r="D123"/>
  <c r="E124" s="1"/>
  <c r="D118" i="1"/>
  <c r="L118" s="1"/>
  <c r="O124" i="12" l="1"/>
  <c r="N124"/>
  <c r="Z124" s="1"/>
  <c r="T124"/>
  <c r="U124" s="1"/>
  <c r="W124"/>
  <c r="D125"/>
  <c r="Z123"/>
  <c r="D119" i="1"/>
  <c r="L119" s="1"/>
  <c r="AA116" i="12" l="1"/>
  <c r="D126"/>
  <c r="Z125"/>
  <c r="D120" i="1"/>
  <c r="L120" s="1"/>
  <c r="D127" i="12" l="1"/>
  <c r="Z126"/>
  <c r="D121" i="1"/>
  <c r="L121" s="1"/>
  <c r="D128" i="12" l="1"/>
  <c r="Z127"/>
  <c r="D122" i="1"/>
  <c r="L122" s="1"/>
  <c r="D129" i="12" l="1"/>
  <c r="Z128"/>
  <c r="D123" i="1"/>
  <c r="L123" s="1"/>
  <c r="D130" i="12" l="1"/>
  <c r="Z129"/>
  <c r="D125" i="1"/>
  <c r="L125" s="1"/>
  <c r="E124"/>
  <c r="D131" i="12" l="1"/>
  <c r="E132" s="1"/>
  <c r="W132" s="1"/>
  <c r="Z130"/>
  <c r="M124" i="1"/>
  <c r="H124"/>
  <c r="R124"/>
  <c r="T124" s="1"/>
  <c r="L124"/>
  <c r="I124"/>
  <c r="Q124"/>
  <c r="D126"/>
  <c r="L126" s="1"/>
  <c r="N132" i="12" l="1"/>
  <c r="T132"/>
  <c r="U132" s="1"/>
  <c r="O132"/>
  <c r="D133"/>
  <c r="Z131"/>
  <c r="D127" i="1"/>
  <c r="L127" s="1"/>
  <c r="Z132" i="12" l="1"/>
  <c r="Z133"/>
  <c r="D134"/>
  <c r="D128" i="1"/>
  <c r="L128" s="1"/>
  <c r="AA124" i="12" l="1"/>
  <c r="Z134"/>
  <c r="D135"/>
  <c r="D129" i="1"/>
  <c r="L129" s="1"/>
  <c r="Z135" i="12" l="1"/>
  <c r="D136"/>
  <c r="D130" i="1"/>
  <c r="L130" s="1"/>
  <c r="Z136" i="12" l="1"/>
  <c r="D137"/>
  <c r="D131" i="1"/>
  <c r="D133" l="1"/>
  <c r="L131"/>
  <c r="Z137" i="12"/>
  <c r="D138"/>
  <c r="D134" i="1"/>
  <c r="L134" s="1"/>
  <c r="E132"/>
  <c r="R132" s="1"/>
  <c r="T132" s="1"/>
  <c r="L133" l="1"/>
  <c r="Z138" i="12"/>
  <c r="D139"/>
  <c r="E140" s="1"/>
  <c r="D135" i="1"/>
  <c r="L135" s="1"/>
  <c r="L132"/>
  <c r="H132"/>
  <c r="M132"/>
  <c r="I132"/>
  <c r="Q132"/>
  <c r="O140" i="12" l="1"/>
  <c r="W140"/>
  <c r="N140"/>
  <c r="Z140" s="1"/>
  <c r="T140"/>
  <c r="U140" s="1"/>
  <c r="D141"/>
  <c r="Z139"/>
  <c r="D136" i="1"/>
  <c r="L136" s="1"/>
  <c r="AA132" i="12" l="1"/>
  <c r="D142"/>
  <c r="Z141"/>
  <c r="D137" i="1"/>
  <c r="L137" l="1"/>
  <c r="D143" i="12"/>
  <c r="Z142"/>
  <c r="D138" i="1"/>
  <c r="L138" s="1"/>
  <c r="D144" i="12" l="1"/>
  <c r="Z143"/>
  <c r="D139" i="1"/>
  <c r="E140" s="1"/>
  <c r="Q140" l="1"/>
  <c r="R140"/>
  <c r="L140"/>
  <c r="I140"/>
  <c r="H140"/>
  <c r="M140"/>
  <c r="D141"/>
  <c r="D142" s="1"/>
  <c r="L142" s="1"/>
  <c r="L139"/>
  <c r="D145" i="12"/>
  <c r="Z144"/>
  <c r="L141" i="1" l="1"/>
  <c r="D146" i="12"/>
  <c r="Z145"/>
  <c r="T140" i="1"/>
  <c r="D143"/>
  <c r="L143" s="1"/>
  <c r="D147" i="12" l="1"/>
  <c r="E148" s="1"/>
  <c r="Z146"/>
  <c r="D144" i="1"/>
  <c r="L144" s="1"/>
  <c r="W148" i="12" l="1"/>
  <c r="T148"/>
  <c r="U148" s="1"/>
  <c r="O148"/>
  <c r="N148"/>
  <c r="D149"/>
  <c r="Z147"/>
  <c r="D145" i="1"/>
  <c r="L145" l="1"/>
  <c r="Z148" i="12"/>
  <c r="D150"/>
  <c r="Z149"/>
  <c r="D146" i="1"/>
  <c r="L146" s="1"/>
  <c r="AA140" i="12" l="1"/>
  <c r="D151"/>
  <c r="Z150"/>
  <c r="D147" i="1"/>
  <c r="L147" s="1"/>
  <c r="E148" l="1"/>
  <c r="D152" i="12"/>
  <c r="Z151"/>
  <c r="D149" i="1"/>
  <c r="L149" s="1"/>
  <c r="Q148" l="1"/>
  <c r="I148"/>
  <c r="R148"/>
  <c r="T148" s="1"/>
  <c r="H148"/>
  <c r="M148"/>
  <c r="L148"/>
  <c r="D153" i="12"/>
  <c r="Z152"/>
  <c r="D150" i="1"/>
  <c r="D154" i="12" l="1"/>
  <c r="Z153"/>
  <c r="L150" i="1"/>
  <c r="D151"/>
  <c r="L151" s="1"/>
  <c r="D155" i="12" l="1"/>
  <c r="E156" s="1"/>
  <c r="W156" s="1"/>
  <c r="Z154"/>
  <c r="D152" i="1"/>
  <c r="L152" s="1"/>
  <c r="O156" i="12" l="1"/>
  <c r="T156"/>
  <c r="U156" s="1"/>
  <c r="N156"/>
  <c r="Z156" s="1"/>
  <c r="D157"/>
  <c r="Z155"/>
  <c r="D153" i="1"/>
  <c r="AA148" i="12" l="1"/>
  <c r="D158"/>
  <c r="Z157"/>
  <c r="L153" i="1"/>
  <c r="D154"/>
  <c r="L154" s="1"/>
  <c r="D159" i="12" l="1"/>
  <c r="Z158"/>
  <c r="D155" i="1"/>
  <c r="L155" s="1"/>
  <c r="D160" i="12" l="1"/>
  <c r="Z159"/>
  <c r="E156" i="1"/>
  <c r="Q156" s="1"/>
  <c r="D157"/>
  <c r="L157" s="1"/>
  <c r="M156" l="1"/>
  <c r="I156"/>
  <c r="R156"/>
  <c r="T156" s="1"/>
  <c r="L156"/>
  <c r="H156"/>
  <c r="D161" i="12"/>
  <c r="Z160"/>
  <c r="D158" i="1"/>
  <c r="D162" i="12" l="1"/>
  <c r="Z161"/>
  <c r="L158" i="1"/>
  <c r="D159"/>
  <c r="L159" s="1"/>
  <c r="D163" i="12" l="1"/>
  <c r="E164" s="1"/>
  <c r="W164" s="1"/>
  <c r="Z162"/>
  <c r="D160" i="1"/>
  <c r="L160" s="1"/>
  <c r="O164" i="12" l="1"/>
  <c r="T164"/>
  <c r="U164" s="1"/>
  <c r="N164"/>
  <c r="D165"/>
  <c r="Z163"/>
  <c r="D161" i="1"/>
  <c r="Z164" i="12" l="1"/>
  <c r="Z165"/>
  <c r="D166"/>
  <c r="L161" i="1"/>
  <c r="D162"/>
  <c r="L162" s="1"/>
  <c r="AA156" i="12" l="1"/>
  <c r="Z166"/>
  <c r="D167"/>
  <c r="D163" i="1"/>
  <c r="L163" s="1"/>
  <c r="Z167" i="12" l="1"/>
  <c r="D168"/>
  <c r="E164" i="1"/>
  <c r="Q164" s="1"/>
  <c r="D165"/>
  <c r="L164" l="1"/>
  <c r="H164"/>
  <c r="I164"/>
  <c r="M164"/>
  <c r="Z168" i="12"/>
  <c r="D169"/>
  <c r="R164" i="1"/>
  <c r="T164" s="1"/>
  <c r="D166"/>
  <c r="L165"/>
  <c r="Z169" i="12" l="1"/>
  <c r="D170"/>
  <c r="D167" i="1"/>
  <c r="L166"/>
  <c r="Z170" i="12" l="1"/>
  <c r="D171"/>
  <c r="E172" s="1"/>
  <c r="D168" i="1"/>
  <c r="L167"/>
  <c r="W172" i="12" l="1"/>
  <c r="O172"/>
  <c r="N172"/>
  <c r="T172"/>
  <c r="U172" s="1"/>
  <c r="Z171"/>
  <c r="D173"/>
  <c r="D169" i="1"/>
  <c r="L168"/>
  <c r="Z172" i="12" l="1"/>
  <c r="Z173"/>
  <c r="D174"/>
  <c r="D170" i="1"/>
  <c r="L169"/>
  <c r="AA164" i="12" l="1"/>
  <c r="Z174"/>
  <c r="D175"/>
  <c r="D171" i="1"/>
  <c r="D173" s="1"/>
  <c r="L170"/>
  <c r="Z175" i="12" l="1"/>
  <c r="D176"/>
  <c r="E172" i="1"/>
  <c r="Q172" s="1"/>
  <c r="D174"/>
  <c r="R173"/>
  <c r="T173" s="1"/>
  <c r="L173"/>
  <c r="L171"/>
  <c r="Z176" i="12" l="1"/>
  <c r="D177"/>
  <c r="I172" i="1"/>
  <c r="R172"/>
  <c r="T172" s="1"/>
  <c r="M172"/>
  <c r="D175"/>
  <c r="R174"/>
  <c r="T174" s="1"/>
  <c r="L174"/>
  <c r="H172"/>
  <c r="L172"/>
  <c r="Z177" i="12" l="1"/>
  <c r="D178"/>
  <c r="R175" i="1"/>
  <c r="T175" s="1"/>
  <c r="D176"/>
  <c r="L175"/>
  <c r="Z178" i="12" l="1"/>
  <c r="D179"/>
  <c r="E180" s="1"/>
  <c r="R176" i="1"/>
  <c r="T176" s="1"/>
  <c r="D177"/>
  <c r="L176"/>
  <c r="O180" i="12" l="1"/>
  <c r="T180"/>
  <c r="U180" s="1"/>
  <c r="W180"/>
  <c r="N180"/>
  <c r="Z180" s="1"/>
  <c r="D181"/>
  <c r="Z179"/>
  <c r="R177" i="1"/>
  <c r="T177" s="1"/>
  <c r="D178"/>
  <c r="L177"/>
  <c r="AA172" i="12" l="1"/>
  <c r="D182"/>
  <c r="Z181"/>
  <c r="R178" i="1"/>
  <c r="T178" s="1"/>
  <c r="D179"/>
  <c r="L178"/>
  <c r="D183" i="12" l="1"/>
  <c r="Z182"/>
  <c r="R179" i="1"/>
  <c r="T179" s="1"/>
  <c r="D181"/>
  <c r="L179"/>
  <c r="E180"/>
  <c r="M180" s="1"/>
  <c r="D184" i="12" l="1"/>
  <c r="Z183"/>
  <c r="I180" i="1"/>
  <c r="Q180"/>
  <c r="L180"/>
  <c r="H180"/>
  <c r="R180"/>
  <c r="T180" s="1"/>
  <c r="D182"/>
  <c r="L181"/>
  <c r="D185" i="12" l="1"/>
  <c r="Z184"/>
  <c r="D183" i="1"/>
  <c r="L182"/>
  <c r="D186" i="12" l="1"/>
  <c r="Z185"/>
  <c r="D184" i="1"/>
  <c r="L183"/>
  <c r="D187" i="12" l="1"/>
  <c r="E188" s="1"/>
  <c r="Z186"/>
  <c r="D185" i="1"/>
  <c r="L184"/>
  <c r="W188" i="12" l="1"/>
  <c r="T188"/>
  <c r="U188" s="1"/>
  <c r="O188"/>
  <c r="N188"/>
  <c r="D189"/>
  <c r="Z187"/>
  <c r="D186" i="1"/>
  <c r="L185"/>
  <c r="Z188" i="12" l="1"/>
  <c r="D190"/>
  <c r="Z189"/>
  <c r="D187" i="1"/>
  <c r="L186"/>
  <c r="AA180" i="12" l="1"/>
  <c r="D191"/>
  <c r="Z190"/>
  <c r="D189" i="1"/>
  <c r="L187"/>
  <c r="E188"/>
  <c r="M188" s="1"/>
  <c r="D192" i="12" l="1"/>
  <c r="Z191"/>
  <c r="H188" i="1"/>
  <c r="L188"/>
  <c r="I188"/>
  <c r="R188"/>
  <c r="T188" s="1"/>
  <c r="Q188"/>
  <c r="D190"/>
  <c r="L189"/>
  <c r="D193" i="12" l="1"/>
  <c r="Z192"/>
  <c r="D191" i="1"/>
  <c r="L190"/>
  <c r="D194" i="12" l="1"/>
  <c r="Z193"/>
  <c r="D192" i="1"/>
  <c r="L191"/>
  <c r="D195" i="12" l="1"/>
  <c r="Z194"/>
  <c r="D193" i="1"/>
  <c r="L192"/>
  <c r="E196" i="12" l="1"/>
  <c r="W196" s="1"/>
  <c r="D197"/>
  <c r="Z195"/>
  <c r="D194" i="1"/>
  <c r="L193"/>
  <c r="D198" i="12" l="1"/>
  <c r="D199" s="1"/>
  <c r="D200" s="1"/>
  <c r="D201" s="1"/>
  <c r="D202" s="1"/>
  <c r="D203" s="1"/>
  <c r="N196"/>
  <c r="Z196" s="1"/>
  <c r="O196"/>
  <c r="T196"/>
  <c r="U196" s="1"/>
  <c r="Z197"/>
  <c r="D195" i="1"/>
  <c r="L194"/>
  <c r="E204" i="12" l="1"/>
  <c r="AA188"/>
  <c r="Z198"/>
  <c r="D197" i="1"/>
  <c r="L195"/>
  <c r="E196"/>
  <c r="O204" i="12" l="1"/>
  <c r="N204"/>
  <c r="Z204" s="1"/>
  <c r="T204"/>
  <c r="U204" s="1"/>
  <c r="W204"/>
  <c r="Z199"/>
  <c r="D198" i="1"/>
  <c r="L197"/>
  <c r="M196"/>
  <c r="I196"/>
  <c r="L196"/>
  <c r="R196"/>
  <c r="T196" s="1"/>
  <c r="H196"/>
  <c r="Q196"/>
  <c r="AA196" i="12" l="1"/>
  <c r="Z200"/>
  <c r="D199" i="1"/>
  <c r="L198"/>
  <c r="Z201" i="12" l="1"/>
  <c r="L199" i="1"/>
  <c r="D200"/>
  <c r="Z202" i="12" l="1"/>
  <c r="L200" i="1"/>
  <c r="D201"/>
  <c r="Z203" i="12" l="1"/>
  <c r="D205"/>
  <c r="L201" i="1"/>
  <c r="D202"/>
  <c r="D206" i="12" l="1"/>
  <c r="Z205"/>
  <c r="L202" i="1"/>
  <c r="D203"/>
  <c r="E204" s="1"/>
  <c r="L204" l="1"/>
  <c r="I204"/>
  <c r="Q204"/>
  <c r="R204"/>
  <c r="T204" s="1"/>
  <c r="M204"/>
  <c r="H204"/>
  <c r="D207" i="12"/>
  <c r="Z206"/>
  <c r="D205" i="1"/>
  <c r="L203"/>
  <c r="D208" i="12" l="1"/>
  <c r="Z207"/>
  <c r="L205" i="1"/>
  <c r="D206"/>
  <c r="D209" i="12" l="1"/>
  <c r="Z208"/>
  <c r="L206" i="1"/>
  <c r="D207"/>
  <c r="D210" i="12" l="1"/>
  <c r="Z209"/>
  <c r="L207" i="1"/>
  <c r="D208"/>
  <c r="D211" i="12" l="1"/>
  <c r="E212" s="1"/>
  <c r="W212" s="1"/>
  <c r="Z210"/>
  <c r="L208" i="1"/>
  <c r="D209"/>
  <c r="O212" i="12" l="1"/>
  <c r="T212"/>
  <c r="U212" s="1"/>
  <c r="N212"/>
  <c r="Z211"/>
  <c r="D213"/>
  <c r="L209" i="1"/>
  <c r="D210"/>
  <c r="Z212" i="12" l="1"/>
  <c r="Z213"/>
  <c r="D214"/>
  <c r="D211" i="1"/>
  <c r="L210"/>
  <c r="AA204" i="12" l="1"/>
  <c r="D213" i="1"/>
  <c r="E212"/>
  <c r="D214"/>
  <c r="L213"/>
  <c r="Z214" i="12"/>
  <c r="D215"/>
  <c r="L211" i="1"/>
  <c r="Q212" l="1"/>
  <c r="R212"/>
  <c r="T212" s="1"/>
  <c r="H212"/>
  <c r="I212"/>
  <c r="L212"/>
  <c r="M212"/>
  <c r="D215"/>
  <c r="L214"/>
  <c r="Z215" i="12"/>
  <c r="D216"/>
  <c r="D216" i="1" l="1"/>
  <c r="L215"/>
  <c r="Z216" i="12"/>
  <c r="D217"/>
  <c r="D217" i="1" l="1"/>
  <c r="L216"/>
  <c r="Z217" i="12"/>
  <c r="D218"/>
  <c r="D218" i="1" l="1"/>
  <c r="L217"/>
  <c r="Z218" i="12"/>
  <c r="D219"/>
  <c r="E220" s="1"/>
  <c r="W220" s="1"/>
  <c r="N220" l="1"/>
  <c r="T220"/>
  <c r="U220" s="1"/>
  <c r="O220"/>
  <c r="D219" i="1"/>
  <c r="L218"/>
  <c r="D221" i="12"/>
  <c r="Z219"/>
  <c r="E220" i="1" l="1"/>
  <c r="I220" s="1"/>
  <c r="D221"/>
  <c r="L220"/>
  <c r="Q220"/>
  <c r="M220"/>
  <c r="H220"/>
  <c r="L219"/>
  <c r="Z220" i="12"/>
  <c r="D222"/>
  <c r="Z221"/>
  <c r="AA212" l="1"/>
  <c r="D222" i="1"/>
  <c r="L221"/>
  <c r="R220"/>
  <c r="D223" i="12"/>
  <c r="Z222"/>
  <c r="D223" i="1" l="1"/>
  <c r="L222"/>
  <c r="D224" i="12"/>
  <c r="Z223"/>
  <c r="D224" i="1" l="1"/>
  <c r="L223"/>
  <c r="D225" i="12"/>
  <c r="Z224"/>
  <c r="D225" i="1" l="1"/>
  <c r="L224"/>
  <c r="D226" i="12"/>
  <c r="Z225"/>
  <c r="D226" i="1" l="1"/>
  <c r="L225"/>
  <c r="D227" i="12"/>
  <c r="E228" s="1"/>
  <c r="W228" s="1"/>
  <c r="Z226"/>
  <c r="N228" l="1"/>
  <c r="O228"/>
  <c r="T228"/>
  <c r="U228" s="1"/>
  <c r="D227" i="1"/>
  <c r="L226"/>
  <c r="E228"/>
  <c r="D229" i="12"/>
  <c r="Z227"/>
  <c r="D229" i="1" l="1"/>
  <c r="L227"/>
  <c r="L228"/>
  <c r="I228"/>
  <c r="Q228"/>
  <c r="M228"/>
  <c r="H228"/>
  <c r="Z228" i="12"/>
  <c r="AA220" s="1"/>
  <c r="Z229"/>
  <c r="D230"/>
  <c r="D230" i="1" l="1"/>
  <c r="L229"/>
  <c r="Z230" i="12"/>
  <c r="D231"/>
  <c r="D231" i="1" l="1"/>
  <c r="L230"/>
  <c r="Z231" i="12"/>
  <c r="D232"/>
  <c r="D232" i="1" l="1"/>
  <c r="L231"/>
  <c r="Z232" i="12"/>
  <c r="D233"/>
  <c r="D233" i="1" l="1"/>
  <c r="L232"/>
  <c r="Z233" i="12"/>
  <c r="D234"/>
  <c r="D234" i="1" l="1"/>
  <c r="L233"/>
  <c r="Z234" i="12"/>
  <c r="D235"/>
  <c r="E236" s="1"/>
  <c r="W236" s="1"/>
  <c r="N236" l="1"/>
  <c r="O236"/>
  <c r="T236"/>
  <c r="U236" s="1"/>
  <c r="D235" i="1"/>
  <c r="D237" s="1"/>
  <c r="L234"/>
  <c r="D237" i="12"/>
  <c r="Z235"/>
  <c r="D238" i="1" l="1"/>
  <c r="L237"/>
  <c r="L235"/>
  <c r="E236"/>
  <c r="R236" s="1"/>
  <c r="Z236" i="12"/>
  <c r="D238"/>
  <c r="Z237"/>
  <c r="AA228" l="1"/>
  <c r="D239" i="1"/>
  <c r="L238"/>
  <c r="I236"/>
  <c r="M236"/>
  <c r="H236"/>
  <c r="Q236"/>
  <c r="L236"/>
  <c r="D239" i="12"/>
  <c r="Z238"/>
  <c r="D240" i="1" l="1"/>
  <c r="L239"/>
  <c r="D240" i="12"/>
  <c r="Z239"/>
  <c r="D241" i="1" l="1"/>
  <c r="L240"/>
  <c r="D241" i="12"/>
  <c r="Z240"/>
  <c r="D242" i="1" l="1"/>
  <c r="L241"/>
  <c r="D242" i="12"/>
  <c r="Z241"/>
  <c r="D243" i="1" l="1"/>
  <c r="L243" s="1"/>
  <c r="L242"/>
  <c r="E244"/>
  <c r="D243" i="12"/>
  <c r="E244" s="1"/>
  <c r="W244" s="1"/>
  <c r="Z242"/>
  <c r="N244" l="1"/>
  <c r="Z244" s="1"/>
  <c r="T244"/>
  <c r="U244" s="1"/>
  <c r="O244"/>
  <c r="L244" i="1"/>
  <c r="I244"/>
  <c r="Q244"/>
  <c r="M244"/>
  <c r="H244"/>
  <c r="R244"/>
  <c r="D245" i="12"/>
  <c r="Z243"/>
  <c r="AA236" l="1"/>
  <c r="D246"/>
  <c r="D247" l="1"/>
  <c r="D248" l="1"/>
  <c r="D249" l="1"/>
  <c r="D250" l="1"/>
  <c r="D251" l="1"/>
  <c r="E252" l="1"/>
  <c r="N252" s="1"/>
  <c r="Z252" s="1"/>
  <c r="D253"/>
  <c r="AA244" l="1"/>
  <c r="D254"/>
  <c r="D255" s="1"/>
  <c r="D256" s="1"/>
  <c r="D257" s="1"/>
  <c r="D258" s="1"/>
  <c r="D259" s="1"/>
  <c r="D261" s="1"/>
  <c r="T252"/>
  <c r="U252" s="1"/>
  <c r="O252"/>
  <c r="W252"/>
  <c r="D262" l="1"/>
  <c r="E260"/>
  <c r="D263" l="1"/>
  <c r="O260"/>
  <c r="N260"/>
  <c r="Z260" s="1"/>
  <c r="AA252" s="1"/>
  <c r="W260"/>
  <c r="T260"/>
  <c r="U260" s="1"/>
  <c r="D264" l="1"/>
  <c r="D265" l="1"/>
  <c r="D266" l="1"/>
  <c r="D267" l="1"/>
  <c r="D269" l="1"/>
  <c r="E268"/>
  <c r="D270" l="1"/>
  <c r="O268"/>
  <c r="W268"/>
  <c r="N268"/>
  <c r="Z268" s="1"/>
  <c r="AA260" s="1"/>
  <c r="T268"/>
  <c r="U268" s="1"/>
  <c r="D271" l="1"/>
  <c r="D272" l="1"/>
  <c r="D273" l="1"/>
  <c r="D274" l="1"/>
  <c r="D275" l="1"/>
  <c r="D277" s="1"/>
  <c r="D278" l="1"/>
  <c r="E276"/>
  <c r="D279" l="1"/>
  <c r="O276"/>
  <c r="T276"/>
  <c r="U276" s="1"/>
  <c r="N276"/>
  <c r="Z276" s="1"/>
  <c r="AA268" s="1"/>
  <c r="W276"/>
  <c r="D280" l="1"/>
  <c r="D281" l="1"/>
  <c r="D282" l="1"/>
  <c r="D283" l="1"/>
  <c r="E284" l="1"/>
  <c r="W284" s="1"/>
  <c r="D285"/>
  <c r="D286" l="1"/>
  <c r="D287" s="1"/>
  <c r="D288" s="1"/>
  <c r="D289" s="1"/>
  <c r="D290" s="1"/>
  <c r="D291" s="1"/>
  <c r="D293" s="1"/>
  <c r="T284"/>
  <c r="U284" s="1"/>
  <c r="N284"/>
  <c r="Z284" s="1"/>
  <c r="O284"/>
  <c r="AA276"/>
  <c r="D294" l="1"/>
  <c r="E292"/>
  <c r="D295" l="1"/>
  <c r="D296" s="1"/>
  <c r="D297" s="1"/>
  <c r="D298" s="1"/>
  <c r="D299" s="1"/>
  <c r="D301" s="1"/>
  <c r="O292"/>
  <c r="W292"/>
  <c r="N292"/>
  <c r="Z292" s="1"/>
  <c r="AA284" s="1"/>
  <c r="T292"/>
  <c r="U292" s="1"/>
  <c r="D302" l="1"/>
  <c r="E300"/>
  <c r="D303" l="1"/>
  <c r="W300"/>
  <c r="O300"/>
  <c r="N300"/>
  <c r="Z300" s="1"/>
  <c r="T300"/>
  <c r="U300" s="1"/>
  <c r="AA292" l="1"/>
  <c r="D304"/>
  <c r="D305" l="1"/>
  <c r="D306" l="1"/>
  <c r="D307" s="1"/>
  <c r="E308" l="1"/>
  <c r="W308" s="1"/>
  <c r="D309"/>
  <c r="D310" l="1"/>
  <c r="D311" s="1"/>
  <c r="D312" s="1"/>
  <c r="D313" s="1"/>
  <c r="D314" s="1"/>
  <c r="D315" s="1"/>
  <c r="D317" s="1"/>
  <c r="O308"/>
  <c r="T308"/>
  <c r="U308" s="1"/>
  <c r="N308"/>
  <c r="Z308" s="1"/>
  <c r="D318" l="1"/>
  <c r="AA300"/>
  <c r="E316"/>
  <c r="D319" l="1"/>
  <c r="O316"/>
  <c r="T316"/>
  <c r="U316" s="1"/>
  <c r="N316"/>
  <c r="Z316" s="1"/>
  <c r="W316"/>
  <c r="AA308" l="1"/>
  <c r="D320"/>
  <c r="D321" l="1"/>
  <c r="D322" l="1"/>
  <c r="D323" l="1"/>
  <c r="E324" s="1"/>
  <c r="O324" l="1"/>
  <c r="T324"/>
  <c r="U324" s="1"/>
  <c r="W324"/>
  <c r="N324"/>
  <c r="Z324" s="1"/>
  <c r="D325"/>
  <c r="AA316" l="1"/>
  <c r="D326"/>
  <c r="D327" l="1"/>
  <c r="D328" l="1"/>
  <c r="D329" l="1"/>
  <c r="D330" l="1"/>
  <c r="D331" l="1"/>
  <c r="D333" s="1"/>
  <c r="D334" l="1"/>
  <c r="D335" s="1"/>
  <c r="D336" s="1"/>
  <c r="D337" s="1"/>
  <c r="D338" s="1"/>
  <c r="D339" s="1"/>
  <c r="D341" s="1"/>
  <c r="E332"/>
  <c r="W332" s="1"/>
  <c r="D342" l="1"/>
  <c r="D343" s="1"/>
  <c r="D344" s="1"/>
  <c r="D345" s="1"/>
  <c r="D346" s="1"/>
  <c r="D347" s="1"/>
  <c r="D349" s="1"/>
  <c r="E340"/>
  <c r="O332"/>
  <c r="N332"/>
  <c r="Z332" s="1"/>
  <c r="AA324" s="1"/>
  <c r="T332"/>
  <c r="U332" s="1"/>
  <c r="D350" l="1"/>
  <c r="W340"/>
  <c r="N340"/>
  <c r="Z340" s="1"/>
  <c r="AA332" s="1"/>
  <c r="O340"/>
  <c r="T340"/>
  <c r="U340" s="1"/>
  <c r="E348"/>
  <c r="D351" l="1"/>
  <c r="W348"/>
  <c r="N348"/>
  <c r="Z348" s="1"/>
  <c r="T348"/>
  <c r="U348" s="1"/>
  <c r="O348"/>
  <c r="D352" l="1"/>
  <c r="AA340"/>
  <c r="D353" l="1"/>
  <c r="D354" l="1"/>
  <c r="D355" l="1"/>
  <c r="E356" l="1"/>
  <c r="W356" s="1"/>
  <c r="D357"/>
  <c r="D358" l="1"/>
  <c r="D359" s="1"/>
  <c r="D360" s="1"/>
  <c r="D361" s="1"/>
  <c r="D362" s="1"/>
  <c r="D363" s="1"/>
  <c r="N356"/>
  <c r="Z356" s="1"/>
  <c r="AA348" s="1"/>
  <c r="O356"/>
  <c r="T356"/>
  <c r="U356" s="1"/>
  <c r="E364" l="1"/>
  <c r="W364" l="1"/>
  <c r="T364"/>
  <c r="U364" s="1"/>
  <c r="O364"/>
  <c r="N364"/>
</calcChain>
</file>

<file path=xl/sharedStrings.xml><?xml version="1.0" encoding="utf-8"?>
<sst xmlns="http://schemas.openxmlformats.org/spreadsheetml/2006/main" count="46" uniqueCount="34">
  <si>
    <t>Возраст недель</t>
  </si>
  <si>
    <t>Среднее</t>
  </si>
  <si>
    <t>поголовье</t>
  </si>
  <si>
    <t>комбикорм</t>
  </si>
  <si>
    <t>кг</t>
  </si>
  <si>
    <t>кг/1000 яиц</t>
  </si>
  <si>
    <t>кг с нараст</t>
  </si>
  <si>
    <t>яйцо</t>
  </si>
  <si>
    <t>нарастающим</t>
  </si>
  <si>
    <t>на сред голову</t>
  </si>
  <si>
    <t>% прод</t>
  </si>
  <si>
    <t>за нед</t>
  </si>
  <si>
    <t>Поголовье на начало дня</t>
  </si>
  <si>
    <t>Падеж браковка</t>
  </si>
  <si>
    <t>Пад гол</t>
  </si>
  <si>
    <t>Брак гол</t>
  </si>
  <si>
    <t>% пад</t>
  </si>
  <si>
    <t>% брак</t>
  </si>
  <si>
    <t>план</t>
  </si>
  <si>
    <t>гр на сред гол</t>
  </si>
  <si>
    <t>ср гр на гол в день</t>
  </si>
  <si>
    <t>падеж нараст</t>
  </si>
  <si>
    <t>% прод факт</t>
  </si>
  <si>
    <t>Падеж гол</t>
  </si>
  <si>
    <t>ВЕС</t>
  </si>
  <si>
    <t>кг на 10 яиц за нед</t>
  </si>
  <si>
    <t>кг на 10 яиц нараст</t>
  </si>
  <si>
    <t xml:space="preserve"> среднедневное гр/гол</t>
  </si>
  <si>
    <t>гр гол за неделю</t>
  </si>
  <si>
    <t>сумма за нед</t>
  </si>
  <si>
    <t>на сред голову за неделю</t>
  </si>
  <si>
    <t>нараст яйцо на сред нес</t>
  </si>
  <si>
    <t>нараст яйцо на начальн нес</t>
  </si>
  <si>
    <t>брак нараст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</si>
</sst>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9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FF6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wrapText="1"/>
    </xf>
    <xf numFmtId="164" fontId="0" fillId="0" borderId="1" xfId="0" applyNumberFormat="1" applyBorder="1"/>
    <xf numFmtId="1" fontId="0" fillId="0" borderId="1" xfId="0" applyNumberFormat="1" applyBorder="1"/>
    <xf numFmtId="16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16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6" fontId="0" fillId="2" borderId="0" xfId="0" applyNumberFormat="1" applyFill="1"/>
    <xf numFmtId="16" fontId="0" fillId="0" borderId="0" xfId="0" applyNumberFormat="1" applyFill="1"/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2" fontId="0" fillId="3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right" vertical="top" wrapText="1"/>
    </xf>
    <xf numFmtId="1" fontId="0" fillId="0" borderId="0" xfId="0" applyNumberFormat="1" applyAlignment="1">
      <alignment horizontal="right" wrapText="1"/>
    </xf>
    <xf numFmtId="164" fontId="0" fillId="0" borderId="1" xfId="0" applyNumberFormat="1" applyBorder="1" applyAlignment="1">
      <alignment horizontal="center" wrapText="1"/>
    </xf>
    <xf numFmtId="0" fontId="0" fillId="4" borderId="0" xfId="0" applyFill="1"/>
    <xf numFmtId="0" fontId="0" fillId="0" borderId="5" xfId="0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/>
    <xf numFmtId="164" fontId="1" fillId="0" borderId="1" xfId="0" applyNumberFormat="1" applyFont="1" applyBorder="1" applyAlignment="1">
      <alignment horizontal="left"/>
    </xf>
    <xf numFmtId="0" fontId="0" fillId="5" borderId="1" xfId="0" applyFill="1" applyBorder="1"/>
    <xf numFmtId="0" fontId="0" fillId="5" borderId="0" xfId="0" applyFill="1"/>
    <xf numFmtId="0" fontId="0" fillId="5" borderId="4" xfId="0" applyFill="1" applyBorder="1" applyAlignment="1"/>
    <xf numFmtId="0" fontId="0" fillId="5" borderId="5" xfId="0" applyFill="1" applyBorder="1" applyAlignment="1"/>
    <xf numFmtId="165" fontId="0" fillId="0" borderId="1" xfId="0" applyNumberFormat="1" applyFill="1" applyBorder="1"/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center" vertical="top" wrapText="1"/>
    </xf>
    <xf numFmtId="166" fontId="0" fillId="0" borderId="1" xfId="0" applyNumberFormat="1" applyFill="1" applyBorder="1"/>
    <xf numFmtId="0" fontId="2" fillId="0" borderId="1" xfId="0" applyFont="1" applyFill="1" applyBorder="1"/>
    <xf numFmtId="164" fontId="0" fillId="3" borderId="0" xfId="0" applyNumberFormat="1" applyFill="1"/>
    <xf numFmtId="1" fontId="0" fillId="0" borderId="0" xfId="0" applyNumberFormat="1" applyFill="1"/>
    <xf numFmtId="166" fontId="0" fillId="3" borderId="1" xfId="1" applyNumberFormat="1" applyFont="1" applyFill="1" applyBorder="1"/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3" fontId="0" fillId="0" borderId="1" xfId="0" applyNumberFormat="1" applyFill="1" applyBorder="1"/>
    <xf numFmtId="3" fontId="0" fillId="5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16" fontId="0" fillId="0" borderId="1" xfId="0" applyNumberFormat="1" applyFill="1" applyBorder="1"/>
    <xf numFmtId="0" fontId="5" fillId="0" borderId="5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0" fontId="0" fillId="5" borderId="1" xfId="0" applyFill="1" applyBorder="1" applyAlignment="1">
      <alignment horizontal="center" wrapText="1"/>
    </xf>
    <xf numFmtId="1" fontId="5" fillId="0" borderId="1" xfId="0" applyNumberFormat="1" applyFont="1" applyFill="1" applyBorder="1"/>
    <xf numFmtId="0" fontId="0" fillId="0" borderId="4" xfId="0" applyBorder="1" applyAlignment="1">
      <alignment horizontal="center"/>
    </xf>
    <xf numFmtId="166" fontId="6" fillId="0" borderId="1" xfId="1" applyNumberFormat="1" applyFont="1" applyBorder="1" applyAlignment="1">
      <alignment horizontal="left"/>
    </xf>
    <xf numFmtId="2" fontId="0" fillId="0" borderId="0" xfId="0" applyNumberFormat="1"/>
    <xf numFmtId="2" fontId="0" fillId="0" borderId="1" xfId="0" applyNumberFormat="1" applyBorder="1"/>
    <xf numFmtId="0" fontId="3" fillId="0" borderId="1" xfId="0" applyFont="1" applyFill="1" applyBorder="1"/>
    <xf numFmtId="0" fontId="0" fillId="5" borderId="1" xfId="0" applyFill="1" applyBorder="1" applyAlignment="1">
      <alignment horizontal="center" wrapText="1"/>
    </xf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6" fontId="6" fillId="2" borderId="1" xfId="1" applyNumberFormat="1" applyFont="1" applyFill="1" applyBorder="1" applyAlignment="1">
      <alignment horizontal="left"/>
    </xf>
    <xf numFmtId="1" fontId="0" fillId="2" borderId="0" xfId="0" applyNumberFormat="1" applyFill="1"/>
    <xf numFmtId="16" fontId="7" fillId="6" borderId="0" xfId="0" applyNumberFormat="1" applyFont="1" applyFill="1"/>
    <xf numFmtId="0" fontId="8" fillId="0" borderId="1" xfId="0" applyFont="1" applyFill="1" applyBorder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" xfId="0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66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2182303555703834E-2"/>
          <c:y val="6.1830143381570446E-2"/>
          <c:w val="0.92016545595941923"/>
          <c:h val="0.85668160778891989"/>
        </c:manualLayout>
      </c:layout>
      <c:lineChart>
        <c:grouping val="standard"/>
        <c:ser>
          <c:idx val="1"/>
          <c:order val="0"/>
          <c:tx>
            <c:strRef>
              <c:f>'11'!$S$3</c:f>
              <c:strCache>
                <c:ptCount val="1"/>
                <c:pt idx="0">
                  <c:v>план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500" baseline="0"/>
                </a:pPr>
                <a:endParaRPr lang="ru-RU"/>
              </a:p>
            </c:txPr>
            <c:dLblPos val="b"/>
            <c:showVal val="1"/>
          </c:dLbls>
          <c:cat>
            <c:strRef>
              <c:f>'11'!$C$2:$C$500</c:f>
              <c:strCache>
                <c:ptCount val="65"/>
                <c:pt idx="0">
                  <c:v>Возраст недель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  <c:pt idx="59">
                  <c:v>75</c:v>
                </c:pt>
                <c:pt idx="60">
                  <c:v>76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</c:strCache>
            </c:strRef>
          </c:cat>
          <c:val>
            <c:numRef>
              <c:f>'11'!$S$4:$S$500</c:f>
              <c:numCache>
                <c:formatCode>General</c:formatCode>
                <c:ptCount val="63"/>
                <c:pt idx="0" formatCode="0">
                  <c:v>10.1</c:v>
                </c:pt>
                <c:pt idx="1">
                  <c:v>23.7</c:v>
                </c:pt>
                <c:pt idx="2">
                  <c:v>60.3</c:v>
                </c:pt>
                <c:pt idx="3">
                  <c:v>76.8</c:v>
                </c:pt>
                <c:pt idx="4">
                  <c:v>89.1</c:v>
                </c:pt>
                <c:pt idx="5">
                  <c:v>92.1</c:v>
                </c:pt>
                <c:pt idx="6">
                  <c:v>94.7</c:v>
                </c:pt>
                <c:pt idx="7">
                  <c:v>96.3</c:v>
                </c:pt>
                <c:pt idx="8">
                  <c:v>96.5</c:v>
                </c:pt>
                <c:pt idx="9">
                  <c:v>96.5</c:v>
                </c:pt>
                <c:pt idx="10">
                  <c:v>96.5</c:v>
                </c:pt>
                <c:pt idx="11">
                  <c:v>96.4</c:v>
                </c:pt>
                <c:pt idx="12">
                  <c:v>96.1</c:v>
                </c:pt>
                <c:pt idx="13">
                  <c:v>96</c:v>
                </c:pt>
                <c:pt idx="14">
                  <c:v>95.7</c:v>
                </c:pt>
                <c:pt idx="15">
                  <c:v>95.3</c:v>
                </c:pt>
                <c:pt idx="16">
                  <c:v>94.8</c:v>
                </c:pt>
                <c:pt idx="17">
                  <c:v>94.4</c:v>
                </c:pt>
                <c:pt idx="18">
                  <c:v>94.1</c:v>
                </c:pt>
                <c:pt idx="19">
                  <c:v>93.6</c:v>
                </c:pt>
                <c:pt idx="20">
                  <c:v>93</c:v>
                </c:pt>
                <c:pt idx="21">
                  <c:v>92.9</c:v>
                </c:pt>
                <c:pt idx="22">
                  <c:v>91.9</c:v>
                </c:pt>
                <c:pt idx="23">
                  <c:v>91.6</c:v>
                </c:pt>
                <c:pt idx="24">
                  <c:v>91.4</c:v>
                </c:pt>
                <c:pt idx="25">
                  <c:v>91.2</c:v>
                </c:pt>
                <c:pt idx="26">
                  <c:v>90.8</c:v>
                </c:pt>
                <c:pt idx="27">
                  <c:v>89.9</c:v>
                </c:pt>
                <c:pt idx="28">
                  <c:v>89.7</c:v>
                </c:pt>
                <c:pt idx="29">
                  <c:v>89.5</c:v>
                </c:pt>
                <c:pt idx="30">
                  <c:v>89.3</c:v>
                </c:pt>
                <c:pt idx="31">
                  <c:v>89.1</c:v>
                </c:pt>
                <c:pt idx="32">
                  <c:v>88</c:v>
                </c:pt>
                <c:pt idx="33">
                  <c:v>87.9</c:v>
                </c:pt>
                <c:pt idx="34">
                  <c:v>87.4</c:v>
                </c:pt>
                <c:pt idx="35">
                  <c:v>87.3</c:v>
                </c:pt>
                <c:pt idx="36">
                  <c:v>86.8</c:v>
                </c:pt>
                <c:pt idx="37">
                  <c:v>85.6</c:v>
                </c:pt>
                <c:pt idx="38">
                  <c:v>85.3</c:v>
                </c:pt>
                <c:pt idx="39">
                  <c:v>85.1</c:v>
                </c:pt>
                <c:pt idx="40">
                  <c:v>84.9</c:v>
                </c:pt>
                <c:pt idx="41">
                  <c:v>84.6</c:v>
                </c:pt>
                <c:pt idx="42">
                  <c:v>83.8</c:v>
                </c:pt>
                <c:pt idx="43">
                  <c:v>83.4</c:v>
                </c:pt>
                <c:pt idx="44">
                  <c:v>83.1</c:v>
                </c:pt>
                <c:pt idx="45">
                  <c:v>82.5</c:v>
                </c:pt>
                <c:pt idx="46">
                  <c:v>80.7</c:v>
                </c:pt>
                <c:pt idx="47">
                  <c:v>79</c:v>
                </c:pt>
                <c:pt idx="48">
                  <c:v>77.900000000000006</c:v>
                </c:pt>
                <c:pt idx="49">
                  <c:v>76</c:v>
                </c:pt>
                <c:pt idx="50">
                  <c:v>75.2</c:v>
                </c:pt>
                <c:pt idx="51">
                  <c:v>75</c:v>
                </c:pt>
                <c:pt idx="52">
                  <c:v>74.400000000000006</c:v>
                </c:pt>
                <c:pt idx="53">
                  <c:v>72.5</c:v>
                </c:pt>
                <c:pt idx="54">
                  <c:v>72</c:v>
                </c:pt>
                <c:pt idx="55">
                  <c:v>70.8</c:v>
                </c:pt>
                <c:pt idx="56">
                  <c:v>70</c:v>
                </c:pt>
                <c:pt idx="57">
                  <c:v>69.2</c:v>
                </c:pt>
                <c:pt idx="58">
                  <c:v>68.400000000000006</c:v>
                </c:pt>
                <c:pt idx="59">
                  <c:v>67.599999999999994</c:v>
                </c:pt>
                <c:pt idx="60">
                  <c:v>66.8</c:v>
                </c:pt>
                <c:pt idx="61">
                  <c:v>66</c:v>
                </c:pt>
                <c:pt idx="62">
                  <c:v>65.2</c:v>
                </c:pt>
              </c:numCache>
            </c:numRef>
          </c:val>
        </c:ser>
        <c:ser>
          <c:idx val="2"/>
          <c:order val="1"/>
          <c:tx>
            <c:strRef>
              <c:f>'11'!$R$3</c:f>
              <c:strCache>
                <c:ptCount val="1"/>
                <c:pt idx="0">
                  <c:v>% прод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</c:marker>
          <c:dLbls>
            <c:txPr>
              <a:bodyPr/>
              <a:lstStyle/>
              <a:p>
                <a:pPr>
                  <a:defRPr sz="500" baseline="0"/>
                </a:pPr>
                <a:endParaRPr lang="ru-RU"/>
              </a:p>
            </c:txPr>
            <c:dLblPos val="t"/>
            <c:showVal val="1"/>
          </c:dLbls>
          <c:cat>
            <c:strRef>
              <c:f>'11'!$C$2:$C$500</c:f>
              <c:strCache>
                <c:ptCount val="65"/>
                <c:pt idx="0">
                  <c:v>Возраст недель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  <c:pt idx="59">
                  <c:v>75</c:v>
                </c:pt>
                <c:pt idx="60">
                  <c:v>76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</c:strCache>
            </c:strRef>
          </c:cat>
          <c:val>
            <c:numRef>
              <c:f>'11'!$R$4:$R$500</c:f>
              <c:numCache>
                <c:formatCode>0.0</c:formatCode>
                <c:ptCount val="63"/>
                <c:pt idx="1">
                  <c:v>2.2125336716714026</c:v>
                </c:pt>
                <c:pt idx="2">
                  <c:v>10.147534196622701</c:v>
                </c:pt>
                <c:pt idx="3">
                  <c:v>19.66581822969237</c:v>
                </c:pt>
                <c:pt idx="4">
                  <c:v>34.053217668990385</c:v>
                </c:pt>
                <c:pt idx="5">
                  <c:v>49.654937658187883</c:v>
                </c:pt>
                <c:pt idx="6">
                  <c:v>68.894352944408567</c:v>
                </c:pt>
                <c:pt idx="7">
                  <c:v>84.773466744043418</c:v>
                </c:pt>
                <c:pt idx="8">
                  <c:v>91.964585593075697</c:v>
                </c:pt>
                <c:pt idx="9">
                  <c:v>94.84840051033764</c:v>
                </c:pt>
                <c:pt idx="10">
                  <c:v>96.090245476966885</c:v>
                </c:pt>
                <c:pt idx="11">
                  <c:v>97.09144946911357</c:v>
                </c:pt>
                <c:pt idx="12">
                  <c:v>97.274087099815574</c:v>
                </c:pt>
                <c:pt idx="13">
                  <c:v>96.447911937009266</c:v>
                </c:pt>
                <c:pt idx="14">
                  <c:v>95.679188627926138</c:v>
                </c:pt>
                <c:pt idx="15">
                  <c:v>94.086481085731734</c:v>
                </c:pt>
                <c:pt idx="16">
                  <c:v>93.341353567290781</c:v>
                </c:pt>
                <c:pt idx="17">
                  <c:v>94.848851000328523</c:v>
                </c:pt>
                <c:pt idx="18">
                  <c:v>95.58958079957155</c:v>
                </c:pt>
                <c:pt idx="19">
                  <c:v>95.814856727719786</c:v>
                </c:pt>
                <c:pt idx="20">
                  <c:v>95.853118695383301</c:v>
                </c:pt>
                <c:pt idx="21">
                  <c:v>95.25863277679008</c:v>
                </c:pt>
                <c:pt idx="22">
                  <c:v>97.507189718702264</c:v>
                </c:pt>
                <c:pt idx="23">
                  <c:v>95.57368517294249</c:v>
                </c:pt>
                <c:pt idx="24">
                  <c:v>95.793926345098129</c:v>
                </c:pt>
                <c:pt idx="25">
                  <c:v>96.24961912177946</c:v>
                </c:pt>
                <c:pt idx="26">
                  <c:v>95.133900427723745</c:v>
                </c:pt>
                <c:pt idx="27">
                  <c:v>93.282682720239208</c:v>
                </c:pt>
                <c:pt idx="28">
                  <c:v>90.971613319662183</c:v>
                </c:pt>
                <c:pt idx="29">
                  <c:v>93.254263481275729</c:v>
                </c:pt>
                <c:pt idx="30">
                  <c:v>39.314028254707203</c:v>
                </c:pt>
                <c:pt idx="31">
                  <c:v>0</c:v>
                </c:pt>
              </c:numCache>
            </c:numRef>
          </c:val>
        </c:ser>
        <c:marker val="1"/>
        <c:axId val="72658944"/>
        <c:axId val="72660480"/>
      </c:lineChart>
      <c:catAx>
        <c:axId val="72658944"/>
        <c:scaling>
          <c:orientation val="minMax"/>
        </c:scaling>
        <c:axPos val="b"/>
        <c:tickLblPos val="nextTo"/>
        <c:crossAx val="72660480"/>
        <c:crosses val="autoZero"/>
        <c:auto val="1"/>
        <c:lblAlgn val="ctr"/>
        <c:lblOffset val="100"/>
      </c:catAx>
      <c:valAx>
        <c:axId val="7266048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72658944"/>
        <c:crosses val="autoZero"/>
        <c:crossBetween val="between"/>
        <c:majorUnit val="10"/>
        <c:minorUnit val="2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1692881351588593E-2"/>
          <c:y val="4.1783309694983777E-2"/>
          <c:w val="0.94557172763142061"/>
          <c:h val="0.86234867380710056"/>
        </c:manualLayout>
      </c:layout>
      <c:lineChart>
        <c:grouping val="standard"/>
        <c:ser>
          <c:idx val="0"/>
          <c:order val="0"/>
          <c:tx>
            <c:strRef>
              <c:f>'3'!$X$3</c:f>
              <c:strCache>
                <c:ptCount val="1"/>
                <c:pt idx="0">
                  <c:v>план</c:v>
                </c:pt>
              </c:strCache>
            </c:strRef>
          </c:tx>
          <c:marker>
            <c:symbol val="diamond"/>
            <c:size val="5"/>
          </c:marker>
          <c:dLbls>
            <c:txPr>
              <a:bodyPr/>
              <a:lstStyle/>
              <a:p>
                <a:pPr>
                  <a:defRPr sz="600" baseline="0"/>
                </a:pPr>
                <a:endParaRPr lang="ru-RU"/>
              </a:p>
            </c:txPr>
            <c:dLblPos val="b"/>
            <c:showVal val="1"/>
          </c:dLbls>
          <c:cat>
            <c:numRef>
              <c:f>'3'!$C$4:$C$516</c:f>
              <c:numCache>
                <c:formatCode>General</c:formatCode>
                <c:ptCount val="6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</c:numCache>
            </c:numRef>
          </c:cat>
          <c:val>
            <c:numRef>
              <c:f>'3'!$X$4:$X$500</c:f>
              <c:numCache>
                <c:formatCode>General</c:formatCode>
                <c:ptCount val="63"/>
                <c:pt idx="3">
                  <c:v>2</c:v>
                </c:pt>
                <c:pt idx="4">
                  <c:v>17</c:v>
                </c:pt>
                <c:pt idx="5">
                  <c:v>40</c:v>
                </c:pt>
                <c:pt idx="6">
                  <c:v>66</c:v>
                </c:pt>
                <c:pt idx="7">
                  <c:v>88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92</c:v>
                </c:pt>
                <c:pt idx="26">
                  <c:v>92</c:v>
                </c:pt>
                <c:pt idx="27">
                  <c:v>92</c:v>
                </c:pt>
                <c:pt idx="28">
                  <c:v>92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90</c:v>
                </c:pt>
                <c:pt idx="33">
                  <c:v>90</c:v>
                </c:pt>
                <c:pt idx="34">
                  <c:v>89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87</c:v>
                </c:pt>
                <c:pt idx="40">
                  <c:v>87</c:v>
                </c:pt>
                <c:pt idx="41">
                  <c:v>87</c:v>
                </c:pt>
                <c:pt idx="42">
                  <c:v>86</c:v>
                </c:pt>
                <c:pt idx="43">
                  <c:v>86</c:v>
                </c:pt>
                <c:pt idx="44">
                  <c:v>86</c:v>
                </c:pt>
                <c:pt idx="45">
                  <c:v>86</c:v>
                </c:pt>
                <c:pt idx="46">
                  <c:v>85</c:v>
                </c:pt>
                <c:pt idx="47">
                  <c:v>85</c:v>
                </c:pt>
                <c:pt idx="48">
                  <c:v>84</c:v>
                </c:pt>
                <c:pt idx="49">
                  <c:v>84</c:v>
                </c:pt>
                <c:pt idx="50">
                  <c:v>83</c:v>
                </c:pt>
                <c:pt idx="51">
                  <c:v>83</c:v>
                </c:pt>
                <c:pt idx="52">
                  <c:v>82</c:v>
                </c:pt>
                <c:pt idx="53">
                  <c:v>82</c:v>
                </c:pt>
                <c:pt idx="54">
                  <c:v>81</c:v>
                </c:pt>
                <c:pt idx="55">
                  <c:v>81</c:v>
                </c:pt>
                <c:pt idx="56">
                  <c:v>80</c:v>
                </c:pt>
                <c:pt idx="57">
                  <c:v>80</c:v>
                </c:pt>
                <c:pt idx="58">
                  <c:v>79</c:v>
                </c:pt>
                <c:pt idx="59">
                  <c:v>79</c:v>
                </c:pt>
                <c:pt idx="60">
                  <c:v>79</c:v>
                </c:pt>
                <c:pt idx="61">
                  <c:v>78</c:v>
                </c:pt>
                <c:pt idx="62">
                  <c:v>77</c:v>
                </c:pt>
              </c:numCache>
            </c:numRef>
          </c:val>
        </c:ser>
        <c:ser>
          <c:idx val="1"/>
          <c:order val="1"/>
          <c:tx>
            <c:strRef>
              <c:f>'3'!$W$3</c:f>
              <c:strCache>
                <c:ptCount val="1"/>
                <c:pt idx="0">
                  <c:v>% прод факт</c:v>
                </c:pt>
              </c:strCache>
            </c:strRef>
          </c:tx>
          <c:marker>
            <c:symbol val="circle"/>
            <c:size val="4"/>
          </c:marker>
          <c:dLbls>
            <c:txPr>
              <a:bodyPr/>
              <a:lstStyle/>
              <a:p>
                <a:pPr>
                  <a:defRPr sz="500" baseline="0"/>
                </a:pPr>
                <a:endParaRPr lang="ru-RU"/>
              </a:p>
            </c:txPr>
            <c:dLblPos val="t"/>
            <c:showVal val="1"/>
          </c:dLbls>
          <c:cat>
            <c:numRef>
              <c:f>'3'!$C$4:$C$516</c:f>
              <c:numCache>
                <c:formatCode>General</c:formatCode>
                <c:ptCount val="6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</c:numCache>
            </c:numRef>
          </c:cat>
          <c:val>
            <c:numRef>
              <c:f>'3'!$W$4:$W$516</c:f>
              <c:numCache>
                <c:formatCode>0.0</c:formatCode>
                <c:ptCount val="65"/>
                <c:pt idx="3">
                  <c:v>2.1950351592415815</c:v>
                </c:pt>
                <c:pt idx="4">
                  <c:v>9.4178784525255956</c:v>
                </c:pt>
                <c:pt idx="5">
                  <c:v>20.876373445621422</c:v>
                </c:pt>
                <c:pt idx="6">
                  <c:v>35.068691530884088</c:v>
                </c:pt>
                <c:pt idx="7">
                  <c:v>52.078963794045933</c:v>
                </c:pt>
                <c:pt idx="8">
                  <c:v>70.126650059367208</c:v>
                </c:pt>
                <c:pt idx="9">
                  <c:v>82.407572850228789</c:v>
                </c:pt>
                <c:pt idx="10">
                  <c:v>90.966401270167424</c:v>
                </c:pt>
                <c:pt idx="11">
                  <c:v>94.461815573195267</c:v>
                </c:pt>
                <c:pt idx="12">
                  <c:v>95.319650750511542</c:v>
                </c:pt>
                <c:pt idx="13">
                  <c:v>95.767924498771379</c:v>
                </c:pt>
                <c:pt idx="14">
                  <c:v>96.407180934462232</c:v>
                </c:pt>
                <c:pt idx="15">
                  <c:v>97.911422973169309</c:v>
                </c:pt>
                <c:pt idx="16">
                  <c:v>97.873629464689671</c:v>
                </c:pt>
                <c:pt idx="17">
                  <c:v>96.542263847500124</c:v>
                </c:pt>
                <c:pt idx="18">
                  <c:v>95.093232916508768</c:v>
                </c:pt>
                <c:pt idx="19">
                  <c:v>96.101146186239433</c:v>
                </c:pt>
                <c:pt idx="20">
                  <c:v>96.413099156981005</c:v>
                </c:pt>
                <c:pt idx="21">
                  <c:v>95.903137495909533</c:v>
                </c:pt>
                <c:pt idx="22">
                  <c:v>95.995223918870721</c:v>
                </c:pt>
                <c:pt idx="23">
                  <c:v>96.190548989000902</c:v>
                </c:pt>
                <c:pt idx="24">
                  <c:v>95.875294146138657</c:v>
                </c:pt>
                <c:pt idx="25">
                  <c:v>95.755103033053231</c:v>
                </c:pt>
                <c:pt idx="26">
                  <c:v>96.162559432538728</c:v>
                </c:pt>
                <c:pt idx="27">
                  <c:v>96.005451192244294</c:v>
                </c:pt>
                <c:pt idx="28">
                  <c:v>96.386015290407272</c:v>
                </c:pt>
                <c:pt idx="29">
                  <c:v>96.247575542606882</c:v>
                </c:pt>
                <c:pt idx="30">
                  <c:v>96.051229954881777</c:v>
                </c:pt>
                <c:pt idx="31">
                  <c:v>96.589933993399342</c:v>
                </c:pt>
                <c:pt idx="32">
                  <c:v>96.36271890277699</c:v>
                </c:pt>
                <c:pt idx="33">
                  <c:v>96.379249548858141</c:v>
                </c:pt>
                <c:pt idx="34">
                  <c:v>95.985906997832799</c:v>
                </c:pt>
                <c:pt idx="35">
                  <c:v>96.188398893540906</c:v>
                </c:pt>
                <c:pt idx="36">
                  <c:v>95.717563944976078</c:v>
                </c:pt>
                <c:pt idx="37">
                  <c:v>95.533032085426498</c:v>
                </c:pt>
                <c:pt idx="38">
                  <c:v>95.046345411740845</c:v>
                </c:pt>
                <c:pt idx="39">
                  <c:v>94.115172478264938</c:v>
                </c:pt>
                <c:pt idx="40">
                  <c:v>93.971889552098915</c:v>
                </c:pt>
                <c:pt idx="41">
                  <c:v>93.583914663199366</c:v>
                </c:pt>
                <c:pt idx="42">
                  <c:v>93.176408925702191</c:v>
                </c:pt>
                <c:pt idx="43">
                  <c:v>92.61552009946125</c:v>
                </c:pt>
                <c:pt idx="44">
                  <c:v>92.593026535615891</c:v>
                </c:pt>
                <c:pt idx="45">
                  <c:v>93.203984951929783</c:v>
                </c:pt>
              </c:numCache>
            </c:numRef>
          </c:val>
        </c:ser>
        <c:ser>
          <c:idx val="2"/>
          <c:order val="2"/>
          <c:tx>
            <c:v>гр гол</c:v>
          </c:tx>
          <c:marker>
            <c:symbol val="dot"/>
            <c:size val="5"/>
          </c:marker>
          <c:cat>
            <c:numRef>
              <c:f>'3'!$C$4:$C$516</c:f>
              <c:numCache>
                <c:formatCode>General</c:formatCode>
                <c:ptCount val="6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</c:numCache>
            </c:numRef>
          </c:cat>
          <c:val>
            <c:numRef>
              <c:f>'3'!$AA$4:$AA$516</c:f>
              <c:numCache>
                <c:formatCode>General</c:formatCode>
                <c:ptCount val="65"/>
                <c:pt idx="7" formatCode="0">
                  <c:v>40.542264216077911</c:v>
                </c:pt>
                <c:pt idx="8" formatCode="0">
                  <c:v>44.980160896841518</c:v>
                </c:pt>
                <c:pt idx="9" formatCode="0">
                  <c:v>51.329622876293534</c:v>
                </c:pt>
                <c:pt idx="10" formatCode="0">
                  <c:v>56.326674687702301</c:v>
                </c:pt>
                <c:pt idx="11" formatCode="0">
                  <c:v>59.161490511788735</c:v>
                </c:pt>
                <c:pt idx="12" formatCode="0">
                  <c:v>61.049234230479868</c:v>
                </c:pt>
                <c:pt idx="13" formatCode="0">
                  <c:v>61.385340547957696</c:v>
                </c:pt>
                <c:pt idx="14" formatCode="0">
                  <c:v>61.082484616002638</c:v>
                </c:pt>
                <c:pt idx="15" formatCode="0">
                  <c:v>59.638869994328026</c:v>
                </c:pt>
                <c:pt idx="16" formatCode="0">
                  <c:v>61.283960682316547</c:v>
                </c:pt>
                <c:pt idx="17" formatCode="0">
                  <c:v>61.187315519522656</c:v>
                </c:pt>
                <c:pt idx="18" formatCode="0">
                  <c:v>64.170437277072878</c:v>
                </c:pt>
                <c:pt idx="19" formatCode="0">
                  <c:v>63.028786391760434</c:v>
                </c:pt>
                <c:pt idx="20" formatCode="0">
                  <c:v>63.878713313232453</c:v>
                </c:pt>
                <c:pt idx="21" formatCode="0">
                  <c:v>62.632715122394224</c:v>
                </c:pt>
                <c:pt idx="22" formatCode="0">
                  <c:v>62.960010417283037</c:v>
                </c:pt>
                <c:pt idx="23" formatCode="0">
                  <c:v>61.271981931485833</c:v>
                </c:pt>
                <c:pt idx="24" formatCode="0">
                  <c:v>61.319986530765142</c:v>
                </c:pt>
                <c:pt idx="25" formatCode="0">
                  <c:v>61.084405403129928</c:v>
                </c:pt>
                <c:pt idx="26" formatCode="0">
                  <c:v>63.901688637368444</c:v>
                </c:pt>
                <c:pt idx="27" formatCode="0">
                  <c:v>64.413284961588957</c:v>
                </c:pt>
                <c:pt idx="28" formatCode="0">
                  <c:v>64.611955651559299</c:v>
                </c:pt>
                <c:pt idx="29" formatCode="0">
                  <c:v>63.954592877620883</c:v>
                </c:pt>
                <c:pt idx="30" formatCode="0">
                  <c:v>64.87738509180285</c:v>
                </c:pt>
                <c:pt idx="31" formatCode="0">
                  <c:v>65.894427203226215</c:v>
                </c:pt>
                <c:pt idx="32" formatCode="0">
                  <c:v>65.598126093659076</c:v>
                </c:pt>
                <c:pt idx="33" formatCode="0">
                  <c:v>64.796894716169277</c:v>
                </c:pt>
                <c:pt idx="34" formatCode="0">
                  <c:v>63.770069388002035</c:v>
                </c:pt>
                <c:pt idx="35" formatCode="0">
                  <c:v>63.507933066514283</c:v>
                </c:pt>
                <c:pt idx="36" formatCode="0">
                  <c:v>64.600121644134276</c:v>
                </c:pt>
                <c:pt idx="37" formatCode="0">
                  <c:v>64.512426968968157</c:v>
                </c:pt>
                <c:pt idx="38" formatCode="0">
                  <c:v>64.72854101683609</c:v>
                </c:pt>
                <c:pt idx="39" formatCode="0">
                  <c:v>63.384395700312503</c:v>
                </c:pt>
                <c:pt idx="40" formatCode="0">
                  <c:v>63.178928833701441</c:v>
                </c:pt>
                <c:pt idx="41" formatCode="0">
                  <c:v>62.240375076767897</c:v>
                </c:pt>
                <c:pt idx="42" formatCode="0">
                  <c:v>61.389060424193993</c:v>
                </c:pt>
                <c:pt idx="43" formatCode="0">
                  <c:v>62.191306748982178</c:v>
                </c:pt>
                <c:pt idx="44" formatCode="0">
                  <c:v>61.458504645272207</c:v>
                </c:pt>
                <c:pt idx="45" formatCode="0">
                  <c:v>61.958702540501207</c:v>
                </c:pt>
              </c:numCache>
            </c:numRef>
          </c:val>
        </c:ser>
        <c:marker val="1"/>
        <c:axId val="77856128"/>
        <c:axId val="73938048"/>
      </c:lineChart>
      <c:catAx>
        <c:axId val="778561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800" baseline="0"/>
            </a:pPr>
            <a:endParaRPr lang="ru-RU"/>
          </a:p>
        </c:txPr>
        <c:crossAx val="73938048"/>
        <c:crosses val="autoZero"/>
        <c:auto val="1"/>
        <c:lblAlgn val="ctr"/>
        <c:lblOffset val="100"/>
      </c:catAx>
      <c:valAx>
        <c:axId val="73938048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in"/>
        <c:tickLblPos val="nextTo"/>
        <c:crossAx val="77856128"/>
        <c:crossesAt val="1"/>
        <c:crossBetween val="between"/>
        <c:majorUnit val="10"/>
        <c:minorUnit val="5"/>
      </c:valAx>
    </c:plotArea>
    <c:legend>
      <c:legendPos val="r"/>
      <c:layout/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0480" y="40640"/>
    <xdr:ext cx="9357360" cy="60147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60960" y="-45720"/>
    <xdr:ext cx="9364980" cy="61341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0.04231</cdr:x>
      <cdr:y>0.38509</cdr:y>
    </cdr:from>
    <cdr:to>
      <cdr:x>0.98291</cdr:x>
      <cdr:y>0.38535</cdr:y>
    </cdr:to>
    <cdr:sp macro="" textlink="">
      <cdr:nvSpPr>
        <cdr:cNvPr id="5" name="Прямая соединительная линия 4"/>
        <cdr:cNvSpPr/>
      </cdr:nvSpPr>
      <cdr:spPr>
        <a:xfrm xmlns:a="http://schemas.openxmlformats.org/drawingml/2006/main">
          <a:off x="396273" y="2362184"/>
          <a:ext cx="8808700" cy="1594"/>
        </a:xfrm>
        <a:prstGeom xmlns:a="http://schemas.openxmlformats.org/drawingml/2006/main" prst="line">
          <a:avLst/>
        </a:prstGeom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0.04557</cdr:x>
      <cdr:y>0.29938</cdr:y>
    </cdr:from>
    <cdr:to>
      <cdr:x>0.15216</cdr:x>
      <cdr:y>0.34162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6762" y="1836405"/>
          <a:ext cx="998213" cy="25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1200" b="1">
              <a:solidFill>
                <a:schemeClr val="accent3">
                  <a:lumMod val="75000"/>
                </a:schemeClr>
              </a:solidFill>
            </a:rPr>
            <a:t>130 гр/гол</a:t>
          </a:r>
        </a:p>
      </cdr:txBody>
    </cdr:sp>
  </cdr:relSizeAnchor>
  <cdr:relSizeAnchor xmlns:cdr="http://schemas.openxmlformats.org/drawingml/2006/chartDrawing">
    <cdr:from>
      <cdr:x>0.04475</cdr:x>
      <cdr:y>0.34782</cdr:y>
    </cdr:from>
    <cdr:to>
      <cdr:x>0.13751</cdr:x>
      <cdr:y>0.38509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8" y="2133582"/>
          <a:ext cx="868695" cy="2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1200" b="1">
              <a:solidFill>
                <a:schemeClr val="accent3">
                  <a:lumMod val="75000"/>
                </a:schemeClr>
              </a:solidFill>
            </a:rPr>
            <a:t>120 гр/гол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0.9406</cdr:x>
      <cdr:y>0.00026</cdr:y>
    </cdr:to>
    <cdr:sp macro="" textlink="">
      <cdr:nvSpPr>
        <cdr:cNvPr id="6" name="Прямая соединительная линия 5"/>
        <cdr:cNvSpPr/>
      </cdr:nvSpPr>
      <cdr:spPr>
        <a:xfrm xmlns:a="http://schemas.openxmlformats.org/drawingml/2006/main">
          <a:off x="0" y="0"/>
          <a:ext cx="8808700" cy="1594"/>
        </a:xfrm>
        <a:prstGeom xmlns:a="http://schemas.openxmlformats.org/drawingml/2006/main" prst="line">
          <a:avLst/>
        </a:prstGeom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</cdr:x>
      <cdr:y>0</cdr:y>
    </cdr:from>
    <cdr:to>
      <cdr:x>0.9406</cdr:x>
      <cdr:y>0.00026</cdr:y>
    </cdr:to>
    <cdr:sp macro="" textlink="">
      <cdr:nvSpPr>
        <cdr:cNvPr id="8" name="Прямая соединительная линия 7"/>
        <cdr:cNvSpPr/>
      </cdr:nvSpPr>
      <cdr:spPr>
        <a:xfrm xmlns:a="http://schemas.openxmlformats.org/drawingml/2006/main">
          <a:off x="0" y="0"/>
          <a:ext cx="8808700" cy="1594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0.0415</cdr:x>
      <cdr:y>0.34286</cdr:y>
    </cdr:from>
    <cdr:to>
      <cdr:x>0.98861</cdr:x>
      <cdr:y>0.34312</cdr:y>
    </cdr:to>
    <cdr:sp macro="" textlink="">
      <cdr:nvSpPr>
        <cdr:cNvPr id="10" name="Прямая соединительная линия 9"/>
        <cdr:cNvSpPr/>
      </cdr:nvSpPr>
      <cdr:spPr>
        <a:xfrm xmlns:a="http://schemas.openxmlformats.org/drawingml/2006/main">
          <a:off x="388620" y="2103120"/>
          <a:ext cx="8869680" cy="1588"/>
        </a:xfrm>
        <a:prstGeom xmlns:a="http://schemas.openxmlformats.org/drawingml/2006/main" prst="line">
          <a:avLst/>
        </a:prstGeom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7"/>
  <sheetViews>
    <sheetView showZeros="0" zoomScale="110" zoomScaleNormal="110" workbookViewId="0">
      <pane xSplit="9" ySplit="3" topLeftCell="J180" activePane="bottomRight" state="frozen"/>
      <selection pane="topRight" activeCell="I1" sqref="I1"/>
      <selection pane="bottomLeft" activeCell="A4" sqref="A4"/>
      <selection pane="bottomRight" activeCell="M244" sqref="M244"/>
    </sheetView>
  </sheetViews>
  <sheetFormatPr defaultRowHeight="14.4" outlineLevelRow="1" outlineLevelCol="1"/>
  <cols>
    <col min="2" max="2" width="6.6640625" customWidth="1"/>
    <col min="3" max="3" width="7.6640625" customWidth="1"/>
    <col min="4" max="4" width="8.6640625" style="9" customWidth="1" outlineLevel="1"/>
    <col min="5" max="5" width="8" customWidth="1"/>
    <col min="6" max="7" width="6.33203125" style="9" customWidth="1"/>
    <col min="8" max="9" width="7.109375" customWidth="1"/>
    <col min="10" max="10" width="7" style="9" customWidth="1"/>
    <col min="11" max="11" width="8.88671875" customWidth="1"/>
    <col min="12" max="12" width="7.44140625" customWidth="1"/>
    <col min="13" max="13" width="9" customWidth="1"/>
    <col min="14" max="14" width="9.88671875" customWidth="1"/>
    <col min="15" max="15" width="6.88671875" style="9" customWidth="1"/>
    <col min="16" max="16" width="8.44140625" customWidth="1"/>
    <col min="17" max="17" width="8.6640625" customWidth="1"/>
    <col min="18" max="18" width="8" customWidth="1"/>
  </cols>
  <sheetData>
    <row r="2" spans="1:20" s="1" customFormat="1">
      <c r="C2" s="83" t="s">
        <v>0</v>
      </c>
      <c r="D2" s="85" t="s">
        <v>12</v>
      </c>
      <c r="E2" s="5" t="s">
        <v>1</v>
      </c>
      <c r="F2" s="17" t="s">
        <v>13</v>
      </c>
      <c r="G2" s="18"/>
      <c r="H2" s="18"/>
      <c r="I2" s="18"/>
      <c r="J2" s="84" t="s">
        <v>3</v>
      </c>
      <c r="K2" s="84"/>
      <c r="L2" s="84"/>
      <c r="M2" s="84"/>
      <c r="N2" s="84"/>
      <c r="O2" s="86" t="s">
        <v>7</v>
      </c>
      <c r="P2" s="87"/>
      <c r="Q2" s="87"/>
      <c r="R2" s="88"/>
    </row>
    <row r="3" spans="1:20" s="2" customFormat="1" ht="26.25" customHeight="1">
      <c r="C3" s="83"/>
      <c r="D3" s="85"/>
      <c r="E3" s="6" t="s">
        <v>2</v>
      </c>
      <c r="F3" s="16" t="s">
        <v>14</v>
      </c>
      <c r="G3" s="16" t="s">
        <v>15</v>
      </c>
      <c r="H3" s="4" t="s">
        <v>16</v>
      </c>
      <c r="I3" s="4" t="s">
        <v>17</v>
      </c>
      <c r="J3" s="10" t="s">
        <v>4</v>
      </c>
      <c r="K3" s="3" t="s">
        <v>6</v>
      </c>
      <c r="L3" s="4" t="s">
        <v>20</v>
      </c>
      <c r="M3" s="4" t="s">
        <v>19</v>
      </c>
      <c r="N3" s="3" t="s">
        <v>5</v>
      </c>
      <c r="O3" s="10" t="s">
        <v>11</v>
      </c>
      <c r="P3" s="3" t="s">
        <v>8</v>
      </c>
      <c r="Q3" s="3" t="s">
        <v>9</v>
      </c>
      <c r="R3" s="3" t="s">
        <v>10</v>
      </c>
      <c r="S3" s="2" t="s">
        <v>18</v>
      </c>
    </row>
    <row r="4" spans="1:20" s="2" customFormat="1" ht="14.4" customHeight="1">
      <c r="C4" s="33">
        <v>18</v>
      </c>
      <c r="D4" s="60">
        <f>A3</f>
        <v>0</v>
      </c>
      <c r="E4" s="6"/>
      <c r="F4" s="32"/>
      <c r="G4" s="32"/>
      <c r="H4" s="4"/>
      <c r="I4" s="4"/>
      <c r="J4" s="32"/>
      <c r="K4" s="4"/>
      <c r="L4" s="4"/>
      <c r="M4" s="4"/>
      <c r="N4" s="4"/>
      <c r="O4" s="32"/>
      <c r="P4" s="4"/>
      <c r="Q4" s="4"/>
      <c r="R4" s="35"/>
      <c r="S4" s="34">
        <v>10.1</v>
      </c>
    </row>
    <row r="5" spans="1:20" hidden="1" outlineLevel="1">
      <c r="A5" s="13">
        <v>41593</v>
      </c>
      <c r="B5">
        <v>127</v>
      </c>
      <c r="C5" s="7"/>
      <c r="D5" s="8">
        <v>52138</v>
      </c>
      <c r="E5" s="12"/>
      <c r="F5" s="8">
        <v>2</v>
      </c>
      <c r="G5" s="8"/>
      <c r="H5" s="7"/>
      <c r="I5" s="7"/>
      <c r="J5" s="8">
        <v>4570</v>
      </c>
      <c r="K5" s="7"/>
      <c r="L5" s="12">
        <f t="shared" ref="L5:L11" si="0">IF(D5&gt;0,J5/D5*1000,0)</f>
        <v>87.652000460316842</v>
      </c>
      <c r="M5" s="7"/>
      <c r="N5" s="7"/>
      <c r="O5" s="8"/>
      <c r="P5" s="7"/>
      <c r="Q5" s="7"/>
      <c r="R5" s="11"/>
    </row>
    <row r="6" spans="1:20" hidden="1" outlineLevel="1">
      <c r="A6" s="13">
        <f t="shared" ref="A6:B11" si="1">A5+1</f>
        <v>41594</v>
      </c>
      <c r="B6">
        <f>B5+1</f>
        <v>128</v>
      </c>
      <c r="C6" s="7"/>
      <c r="D6" s="8">
        <f>D5-F5-G5</f>
        <v>52136</v>
      </c>
      <c r="E6" s="7"/>
      <c r="F6" s="8">
        <v>1</v>
      </c>
      <c r="G6" s="8"/>
      <c r="H6" s="7"/>
      <c r="I6" s="7"/>
      <c r="J6" s="8">
        <v>4500</v>
      </c>
      <c r="K6" s="7"/>
      <c r="L6" s="12">
        <f t="shared" si="0"/>
        <v>86.312720576952586</v>
      </c>
      <c r="M6" s="7"/>
      <c r="N6" s="7"/>
      <c r="O6" s="8"/>
      <c r="P6" s="7"/>
      <c r="Q6" s="7"/>
      <c r="R6" s="11"/>
    </row>
    <row r="7" spans="1:20" hidden="1" outlineLevel="1">
      <c r="A7" s="13">
        <f t="shared" si="1"/>
        <v>41595</v>
      </c>
      <c r="B7">
        <f t="shared" si="1"/>
        <v>129</v>
      </c>
      <c r="C7" s="7"/>
      <c r="D7" s="8">
        <f t="shared" ref="D7:D11" si="2">D6-F6-G6</f>
        <v>52135</v>
      </c>
      <c r="E7" s="7"/>
      <c r="F7" s="8"/>
      <c r="G7" s="8"/>
      <c r="H7" s="7"/>
      <c r="I7" s="7"/>
      <c r="J7" s="8">
        <v>4490</v>
      </c>
      <c r="K7" s="7"/>
      <c r="L7" s="12">
        <f t="shared" si="0"/>
        <v>86.122566414117202</v>
      </c>
      <c r="M7" s="7"/>
      <c r="N7" s="7"/>
      <c r="O7" s="8"/>
      <c r="P7" s="7"/>
      <c r="Q7" s="7"/>
      <c r="R7" s="11"/>
    </row>
    <row r="8" spans="1:20" hidden="1" outlineLevel="1">
      <c r="A8" s="13">
        <f t="shared" si="1"/>
        <v>41596</v>
      </c>
      <c r="B8">
        <f t="shared" si="1"/>
        <v>130</v>
      </c>
      <c r="C8" s="7"/>
      <c r="D8" s="8">
        <f t="shared" si="2"/>
        <v>52135</v>
      </c>
      <c r="E8" s="7"/>
      <c r="F8" s="8">
        <v>3</v>
      </c>
      <c r="G8" s="8"/>
      <c r="H8" s="7"/>
      <c r="I8" s="7"/>
      <c r="J8" s="8">
        <v>4480</v>
      </c>
      <c r="K8" s="7"/>
      <c r="L8" s="12">
        <f t="shared" si="0"/>
        <v>85.930756689364145</v>
      </c>
      <c r="M8" s="7"/>
      <c r="N8" s="7"/>
      <c r="O8" s="8">
        <v>8074</v>
      </c>
      <c r="P8" s="7"/>
      <c r="Q8" s="7"/>
      <c r="R8" s="11"/>
    </row>
    <row r="9" spans="1:20" hidden="1" outlineLevel="1">
      <c r="A9" s="13">
        <f t="shared" si="1"/>
        <v>41597</v>
      </c>
      <c r="B9">
        <f t="shared" si="1"/>
        <v>131</v>
      </c>
      <c r="C9" s="7"/>
      <c r="D9" s="8">
        <f t="shared" si="2"/>
        <v>52132</v>
      </c>
      <c r="E9" s="7"/>
      <c r="F9" s="8">
        <v>1</v>
      </c>
      <c r="G9" s="8">
        <v>8</v>
      </c>
      <c r="H9" s="7"/>
      <c r="I9" s="7"/>
      <c r="J9" s="8">
        <v>4510</v>
      </c>
      <c r="K9" s="7"/>
      <c r="L9" s="12">
        <f t="shared" si="0"/>
        <v>86.511163968387947</v>
      </c>
      <c r="M9" s="7"/>
      <c r="N9" s="7"/>
      <c r="O9" s="8"/>
      <c r="P9" s="7"/>
      <c r="Q9" s="7"/>
      <c r="R9" s="11"/>
    </row>
    <row r="10" spans="1:20" hidden="1" outlineLevel="1">
      <c r="A10" s="13">
        <f t="shared" si="1"/>
        <v>41598</v>
      </c>
      <c r="B10">
        <f t="shared" si="1"/>
        <v>132</v>
      </c>
      <c r="C10" s="7"/>
      <c r="D10" s="8">
        <f t="shared" si="2"/>
        <v>52123</v>
      </c>
      <c r="E10" s="7"/>
      <c r="F10" s="8">
        <v>1</v>
      </c>
      <c r="G10" s="8"/>
      <c r="H10" s="7"/>
      <c r="I10" s="7"/>
      <c r="J10" s="8">
        <v>4530</v>
      </c>
      <c r="K10" s="7"/>
      <c r="L10" s="12">
        <f t="shared" si="0"/>
        <v>86.909809489093107</v>
      </c>
      <c r="M10" s="7"/>
      <c r="N10" s="7"/>
      <c r="O10" s="8"/>
      <c r="P10" s="7"/>
      <c r="Q10" s="7"/>
      <c r="R10" s="11"/>
    </row>
    <row r="11" spans="1:20" hidden="1" outlineLevel="1">
      <c r="A11" s="13">
        <f t="shared" si="1"/>
        <v>41599</v>
      </c>
      <c r="B11">
        <f>B10+1</f>
        <v>133</v>
      </c>
      <c r="C11" s="7"/>
      <c r="D11" s="8">
        <f t="shared" si="2"/>
        <v>52122</v>
      </c>
      <c r="E11" s="7"/>
      <c r="F11" s="8">
        <v>4</v>
      </c>
      <c r="G11" s="8"/>
      <c r="H11" s="7"/>
      <c r="I11" s="7"/>
      <c r="J11" s="8">
        <v>4520</v>
      </c>
      <c r="K11" s="7"/>
      <c r="L11" s="12">
        <f t="shared" si="0"/>
        <v>86.719619354591146</v>
      </c>
      <c r="M11" s="7"/>
      <c r="N11" s="7"/>
      <c r="O11" s="8"/>
      <c r="P11" s="7"/>
      <c r="Q11" s="7"/>
      <c r="R11" s="11"/>
    </row>
    <row r="12" spans="1:20" s="20" customFormat="1" collapsed="1">
      <c r="A12" s="19"/>
      <c r="C12" s="21">
        <v>19</v>
      </c>
      <c r="D12" s="60">
        <f>A11</f>
        <v>41599</v>
      </c>
      <c r="E12" s="22">
        <f>AVERAGE(D5:D11)</f>
        <v>52131.571428571428</v>
      </c>
      <c r="F12" s="21">
        <f>SUM(F5:F11)</f>
        <v>12</v>
      </c>
      <c r="G12" s="21">
        <f>SUM(G5:G11)</f>
        <v>8</v>
      </c>
      <c r="H12" s="23">
        <f>IF(E12&gt;0,F12/E12*100,0)</f>
        <v>2.3018680755560791E-2</v>
      </c>
      <c r="I12" s="23">
        <f>IF(E12&gt;0,G12/E12*100,0)</f>
        <v>1.5345787170373862E-2</v>
      </c>
      <c r="J12" s="21">
        <f>SUM(J5:J11)</f>
        <v>31600</v>
      </c>
      <c r="K12" s="21">
        <f>J12</f>
        <v>31600</v>
      </c>
      <c r="L12" s="22">
        <f>IF(E12&gt;0,J12/E12/7*1000,0)</f>
        <v>86.594084747109633</v>
      </c>
      <c r="M12" s="22">
        <f>IF(E12&gt;0,J12/E12*1000,0)</f>
        <v>606.15859322976746</v>
      </c>
      <c r="N12" s="45">
        <f>IF(O12&gt;0,J12/(O12/10),0)</f>
        <v>39.137973742878373</v>
      </c>
      <c r="O12" s="21">
        <f>SUM(O5:O11)</f>
        <v>8074</v>
      </c>
      <c r="P12" s="21">
        <f>O12</f>
        <v>8074</v>
      </c>
      <c r="Q12" s="31">
        <f>IF(E12&gt;0,O12/E12,0)</f>
        <v>0.1548773570169982</v>
      </c>
      <c r="R12" s="24">
        <f>IF(O12&gt;0,(O12/7/E12)*100,0)</f>
        <v>2.2125336716714026</v>
      </c>
      <c r="S12" s="20">
        <v>23.7</v>
      </c>
      <c r="T12" s="51">
        <f>R12-S12</f>
        <v>-21.487466328328598</v>
      </c>
    </row>
    <row r="13" spans="1:20" hidden="1" outlineLevel="1">
      <c r="A13" s="13">
        <f>A11+1</f>
        <v>41600</v>
      </c>
      <c r="B13">
        <f>B11+1</f>
        <v>134</v>
      </c>
      <c r="C13" s="7"/>
      <c r="D13" s="8">
        <f>D11-F11-G11</f>
        <v>52118</v>
      </c>
      <c r="E13" s="7"/>
      <c r="F13" s="8">
        <v>4</v>
      </c>
      <c r="G13" s="8">
        <v>4</v>
      </c>
      <c r="H13" s="31"/>
      <c r="I13" s="31"/>
      <c r="J13" s="8">
        <v>4550</v>
      </c>
      <c r="K13" s="7"/>
      <c r="L13" s="12">
        <f t="shared" ref="L13:L19" si="3">IF(D13&gt;0,J13/D13*1000,0)</f>
        <v>87.301891860777474</v>
      </c>
      <c r="M13" s="22"/>
      <c r="N13" s="7"/>
      <c r="O13" s="8"/>
      <c r="P13" s="7"/>
      <c r="Q13" s="31"/>
      <c r="R13" s="24">
        <f>IF(O13&gt;0,(O13/D13)*100,0)</f>
        <v>0</v>
      </c>
      <c r="T13" s="51">
        <f t="shared" ref="T13:T76" si="4">R13-S13</f>
        <v>0</v>
      </c>
    </row>
    <row r="14" spans="1:20" hidden="1" outlineLevel="1">
      <c r="A14" s="13">
        <f t="shared" ref="A14:B19" si="5">A13+1</f>
        <v>41601</v>
      </c>
      <c r="B14">
        <f t="shared" si="5"/>
        <v>135</v>
      </c>
      <c r="C14" s="7"/>
      <c r="D14" s="8">
        <f>D13-F13-G13</f>
        <v>52110</v>
      </c>
      <c r="E14" s="7"/>
      <c r="F14" s="8">
        <v>4</v>
      </c>
      <c r="G14" s="8"/>
      <c r="H14" s="31"/>
      <c r="I14" s="31"/>
      <c r="J14" s="8">
        <v>4440</v>
      </c>
      <c r="K14" s="7"/>
      <c r="L14" s="12">
        <f t="shared" si="3"/>
        <v>85.204375359815771</v>
      </c>
      <c r="M14" s="22"/>
      <c r="N14" s="7"/>
      <c r="O14" s="8"/>
      <c r="P14" s="7"/>
      <c r="Q14" s="31"/>
      <c r="R14" s="24">
        <f t="shared" ref="R14:R19" si="6">IF(O14&gt;0,(O14/D14)*100,0)</f>
        <v>0</v>
      </c>
      <c r="T14" s="51">
        <f t="shared" si="4"/>
        <v>0</v>
      </c>
    </row>
    <row r="15" spans="1:20" hidden="1" outlineLevel="1">
      <c r="A15" s="13">
        <f t="shared" si="5"/>
        <v>41602</v>
      </c>
      <c r="B15">
        <f t="shared" si="5"/>
        <v>136</v>
      </c>
      <c r="C15" s="7"/>
      <c r="D15" s="8">
        <f t="shared" ref="D15:D19" si="7">D14-F14-G14</f>
        <v>52106</v>
      </c>
      <c r="E15" s="7"/>
      <c r="F15" s="8"/>
      <c r="G15" s="8"/>
      <c r="H15" s="31"/>
      <c r="I15" s="31"/>
      <c r="J15" s="8">
        <v>4460</v>
      </c>
      <c r="K15" s="7"/>
      <c r="L15" s="12">
        <f t="shared" si="3"/>
        <v>85.594749165163321</v>
      </c>
      <c r="M15" s="22"/>
      <c r="N15" s="7"/>
      <c r="O15" s="8">
        <v>15417</v>
      </c>
      <c r="P15" s="7"/>
      <c r="Q15" s="31"/>
      <c r="R15" s="24">
        <f t="shared" si="6"/>
        <v>29.587763405365987</v>
      </c>
      <c r="T15" s="51">
        <f t="shared" si="4"/>
        <v>29.587763405365987</v>
      </c>
    </row>
    <row r="16" spans="1:20" hidden="1" outlineLevel="1">
      <c r="A16" s="13">
        <f t="shared" si="5"/>
        <v>41603</v>
      </c>
      <c r="B16">
        <f t="shared" si="5"/>
        <v>137</v>
      </c>
      <c r="C16" s="7"/>
      <c r="D16" s="8">
        <f t="shared" si="7"/>
        <v>52106</v>
      </c>
      <c r="E16" s="7"/>
      <c r="F16" s="8">
        <v>5</v>
      </c>
      <c r="G16" s="8"/>
      <c r="H16" s="31"/>
      <c r="I16" s="31"/>
      <c r="J16" s="8">
        <v>6150</v>
      </c>
      <c r="K16" s="7"/>
      <c r="L16" s="12">
        <f t="shared" si="3"/>
        <v>118.02863393850996</v>
      </c>
      <c r="M16" s="22"/>
      <c r="N16" s="7"/>
      <c r="O16" s="8"/>
      <c r="P16" s="7"/>
      <c r="Q16" s="31"/>
      <c r="R16" s="24">
        <f t="shared" si="6"/>
        <v>0</v>
      </c>
      <c r="T16" s="51">
        <f t="shared" si="4"/>
        <v>0</v>
      </c>
    </row>
    <row r="17" spans="1:20" hidden="1" outlineLevel="1">
      <c r="A17" s="13">
        <f t="shared" si="5"/>
        <v>41604</v>
      </c>
      <c r="B17">
        <f t="shared" si="5"/>
        <v>138</v>
      </c>
      <c r="C17" s="7"/>
      <c r="D17" s="8">
        <f t="shared" si="7"/>
        <v>52101</v>
      </c>
      <c r="E17" s="7"/>
      <c r="F17" s="8">
        <v>2</v>
      </c>
      <c r="G17" s="8">
        <v>5</v>
      </c>
      <c r="H17" s="31"/>
      <c r="I17" s="31"/>
      <c r="J17" s="8"/>
      <c r="K17" s="7"/>
      <c r="L17" s="12">
        <f t="shared" si="3"/>
        <v>0</v>
      </c>
      <c r="M17" s="22"/>
      <c r="N17" s="7"/>
      <c r="O17" s="8">
        <v>10039</v>
      </c>
      <c r="P17" s="7"/>
      <c r="Q17" s="31"/>
      <c r="R17" s="24">
        <f t="shared" si="6"/>
        <v>19.268344177654939</v>
      </c>
      <c r="T17" s="51">
        <f t="shared" si="4"/>
        <v>19.268344177654939</v>
      </c>
    </row>
    <row r="18" spans="1:20" hidden="1" outlineLevel="1">
      <c r="A18" s="13">
        <f t="shared" si="5"/>
        <v>41605</v>
      </c>
      <c r="B18">
        <f t="shared" si="5"/>
        <v>139</v>
      </c>
      <c r="C18" s="7"/>
      <c r="D18" s="8">
        <f t="shared" si="7"/>
        <v>52094</v>
      </c>
      <c r="E18" s="7"/>
      <c r="F18" s="8"/>
      <c r="G18" s="8"/>
      <c r="H18" s="31"/>
      <c r="I18" s="31"/>
      <c r="J18" s="8">
        <v>5160</v>
      </c>
      <c r="K18" s="7"/>
      <c r="L18" s="12">
        <f t="shared" si="3"/>
        <v>99.051714208930008</v>
      </c>
      <c r="M18" s="22"/>
      <c r="N18" s="7"/>
      <c r="O18" s="8"/>
      <c r="P18" s="7"/>
      <c r="Q18" s="31"/>
      <c r="R18" s="24">
        <f t="shared" si="6"/>
        <v>0</v>
      </c>
      <c r="T18" s="51">
        <f t="shared" si="4"/>
        <v>0</v>
      </c>
    </row>
    <row r="19" spans="1:20" hidden="1" outlineLevel="1">
      <c r="A19" s="13">
        <f t="shared" si="5"/>
        <v>41606</v>
      </c>
      <c r="B19">
        <f t="shared" si="5"/>
        <v>140</v>
      </c>
      <c r="C19" s="7"/>
      <c r="D19" s="8">
        <f t="shared" si="7"/>
        <v>52094</v>
      </c>
      <c r="E19" s="7"/>
      <c r="F19" s="8">
        <v>3</v>
      </c>
      <c r="G19" s="8"/>
      <c r="H19" s="31"/>
      <c r="I19" s="31"/>
      <c r="J19" s="8">
        <v>4220</v>
      </c>
      <c r="K19" s="7"/>
      <c r="L19" s="12">
        <f t="shared" si="3"/>
        <v>81.007409682497013</v>
      </c>
      <c r="M19" s="22"/>
      <c r="N19" s="7"/>
      <c r="O19" s="8">
        <v>11555</v>
      </c>
      <c r="P19" s="7"/>
      <c r="Q19" s="31"/>
      <c r="R19" s="24">
        <f t="shared" si="6"/>
        <v>22.181057319460976</v>
      </c>
      <c r="T19" s="51">
        <f t="shared" si="4"/>
        <v>22.181057319460976</v>
      </c>
    </row>
    <row r="20" spans="1:20" s="20" customFormat="1" collapsed="1">
      <c r="A20" s="19"/>
      <c r="C20" s="21">
        <f>C12+1</f>
        <v>20</v>
      </c>
      <c r="D20" s="60">
        <f>A19</f>
        <v>41606</v>
      </c>
      <c r="E20" s="22">
        <f>AVERAGE(D13:D19)</f>
        <v>52104.142857142855</v>
      </c>
      <c r="F20" s="21">
        <f>SUM(F13:F19)</f>
        <v>18</v>
      </c>
      <c r="G20" s="21">
        <f>SUM(G13:G19)</f>
        <v>9</v>
      </c>
      <c r="H20" s="23">
        <f>IF(E20&gt;0,F20/E20*100,0)</f>
        <v>3.4546197313621893E-2</v>
      </c>
      <c r="I20" s="23">
        <f>IF(E20&gt;0,G20/E20*100,0)</f>
        <v>1.7273098656810947E-2</v>
      </c>
      <c r="J20" s="21">
        <f>SUM(J13:J19)</f>
        <v>28980</v>
      </c>
      <c r="K20" s="21">
        <f>IF(J20&gt;0,J20+K12,0)</f>
        <v>60580</v>
      </c>
      <c r="L20" s="22">
        <f>IF(E20&gt;0,J20/E20/7*1000,0)</f>
        <v>79.45625382133035</v>
      </c>
      <c r="M20" s="22">
        <f>IF(E20&gt;0,J20/E20*1000,0)</f>
        <v>556.19377674931252</v>
      </c>
      <c r="N20" s="45">
        <f>IF(O20&gt;0,J20/(O20/10),0)</f>
        <v>7.8301045635081463</v>
      </c>
      <c r="O20" s="21">
        <f>SUM(O13:O19)</f>
        <v>37011</v>
      </c>
      <c r="P20" s="21">
        <f>IF(O20&gt;0,O20+P12,0)</f>
        <v>45085</v>
      </c>
      <c r="Q20" s="31">
        <f>IF(E20&gt;0,O20/E20,0)</f>
        <v>0.71032739376358889</v>
      </c>
      <c r="R20" s="24">
        <f t="shared" ref="R20:R36" si="8">IF(O20&gt;0,(O20/7/E20)*100,0)</f>
        <v>10.147534196622701</v>
      </c>
      <c r="S20" s="20">
        <v>60.3</v>
      </c>
      <c r="T20" s="51">
        <f t="shared" si="4"/>
        <v>-50.152465803377297</v>
      </c>
    </row>
    <row r="21" spans="1:20" hidden="1" outlineLevel="1">
      <c r="A21" s="13">
        <f>A19+1</f>
        <v>41607</v>
      </c>
      <c r="B21">
        <f>B19+1</f>
        <v>141</v>
      </c>
      <c r="C21" s="21"/>
      <c r="D21" s="8">
        <f>D19-F19-G19</f>
        <v>52091</v>
      </c>
      <c r="E21" s="7"/>
      <c r="F21" s="8"/>
      <c r="G21" s="8">
        <v>4</v>
      </c>
      <c r="H21" s="31"/>
      <c r="I21" s="31"/>
      <c r="J21" s="8">
        <v>5750</v>
      </c>
      <c r="K21" s="7"/>
      <c r="L21" s="12">
        <f t="shared" ref="L21:L27" si="9">IF(D21&gt;0,J21/D21*1000,0)</f>
        <v>110.38375151177748</v>
      </c>
      <c r="M21" s="22"/>
      <c r="N21" s="7"/>
      <c r="O21" s="8"/>
      <c r="P21" s="7"/>
      <c r="Q21" s="31"/>
      <c r="R21" s="24">
        <f>IF(O21&gt;0,(O21/D21)*100,0)</f>
        <v>0</v>
      </c>
      <c r="T21" s="51">
        <f t="shared" si="4"/>
        <v>0</v>
      </c>
    </row>
    <row r="22" spans="1:20" hidden="1" outlineLevel="1">
      <c r="A22" s="13">
        <f t="shared" ref="A22:B27" si="10">A21+1</f>
        <v>41608</v>
      </c>
      <c r="B22">
        <f t="shared" si="10"/>
        <v>142</v>
      </c>
      <c r="C22" s="21"/>
      <c r="D22" s="8">
        <f>D21-F21-G21</f>
        <v>52087</v>
      </c>
      <c r="E22" s="7"/>
      <c r="F22" s="8">
        <v>2</v>
      </c>
      <c r="G22" s="8"/>
      <c r="H22" s="31"/>
      <c r="I22" s="31"/>
      <c r="J22" s="8">
        <v>4810</v>
      </c>
      <c r="K22" s="7"/>
      <c r="L22" s="12">
        <f t="shared" si="9"/>
        <v>92.345498876879063</v>
      </c>
      <c r="M22" s="22"/>
      <c r="N22" s="7"/>
      <c r="O22" s="8">
        <v>14171</v>
      </c>
      <c r="P22" s="7"/>
      <c r="Q22" s="31"/>
      <c r="R22" s="24">
        <f t="shared" ref="R22:R27" si="11">IF(O22&gt;0,(O22/D22)*100,0)</f>
        <v>27.206404669111294</v>
      </c>
      <c r="T22" s="51">
        <f t="shared" si="4"/>
        <v>27.206404669111294</v>
      </c>
    </row>
    <row r="23" spans="1:20" hidden="1" outlineLevel="1">
      <c r="A23" s="13">
        <f t="shared" si="10"/>
        <v>41609</v>
      </c>
      <c r="B23">
        <f t="shared" si="10"/>
        <v>143</v>
      </c>
      <c r="C23" s="21"/>
      <c r="D23" s="8">
        <f t="shared" ref="D23:D27" si="12">D22-F22-G22</f>
        <v>52085</v>
      </c>
      <c r="E23" s="7"/>
      <c r="F23" s="8"/>
      <c r="G23" s="8"/>
      <c r="H23" s="31"/>
      <c r="I23" s="31"/>
      <c r="J23" s="8">
        <v>5680</v>
      </c>
      <c r="K23" s="7"/>
      <c r="L23" s="12">
        <f t="shared" si="9"/>
        <v>109.05251031966976</v>
      </c>
      <c r="M23" s="22"/>
      <c r="N23" s="7"/>
      <c r="O23" s="8">
        <v>9775</v>
      </c>
      <c r="P23" s="7"/>
      <c r="Q23" s="31"/>
      <c r="R23" s="24">
        <f t="shared" si="11"/>
        <v>18.767399443217816</v>
      </c>
      <c r="T23" s="51">
        <f t="shared" si="4"/>
        <v>18.767399443217816</v>
      </c>
    </row>
    <row r="24" spans="1:20" hidden="1" outlineLevel="1">
      <c r="A24" s="13">
        <f t="shared" si="10"/>
        <v>41610</v>
      </c>
      <c r="B24">
        <f t="shared" si="10"/>
        <v>144</v>
      </c>
      <c r="C24" s="21"/>
      <c r="D24" s="8">
        <f t="shared" si="12"/>
        <v>52085</v>
      </c>
      <c r="E24" s="7"/>
      <c r="F24" s="8">
        <v>2</v>
      </c>
      <c r="G24" s="8"/>
      <c r="H24" s="31"/>
      <c r="I24" s="31"/>
      <c r="J24" s="8">
        <v>5150</v>
      </c>
      <c r="K24" s="7"/>
      <c r="L24" s="12">
        <f t="shared" si="9"/>
        <v>98.87683594124988</v>
      </c>
      <c r="M24" s="22"/>
      <c r="N24" s="7"/>
      <c r="O24" s="8">
        <v>10225</v>
      </c>
      <c r="P24" s="7"/>
      <c r="Q24" s="31"/>
      <c r="R24" s="24">
        <f t="shared" si="11"/>
        <v>19.631371796102528</v>
      </c>
      <c r="T24" s="51">
        <f t="shared" si="4"/>
        <v>19.631371796102528</v>
      </c>
    </row>
    <row r="25" spans="1:20" hidden="1" outlineLevel="1">
      <c r="A25" s="13">
        <f t="shared" si="10"/>
        <v>41611</v>
      </c>
      <c r="B25">
        <f t="shared" si="10"/>
        <v>145</v>
      </c>
      <c r="C25" s="21"/>
      <c r="D25" s="8">
        <f t="shared" si="12"/>
        <v>52083</v>
      </c>
      <c r="E25" s="7"/>
      <c r="F25" s="8">
        <v>2</v>
      </c>
      <c r="G25" s="8"/>
      <c r="H25" s="31"/>
      <c r="I25" s="31"/>
      <c r="J25" s="8">
        <v>5180</v>
      </c>
      <c r="K25" s="7"/>
      <c r="L25" s="12">
        <f t="shared" si="9"/>
        <v>99.456636522473744</v>
      </c>
      <c r="M25" s="22"/>
      <c r="N25" s="7"/>
      <c r="O25" s="8">
        <v>11165</v>
      </c>
      <c r="P25" s="7"/>
      <c r="Q25" s="31"/>
      <c r="R25" s="24">
        <f t="shared" si="11"/>
        <v>21.436937196398056</v>
      </c>
      <c r="T25" s="51">
        <f t="shared" si="4"/>
        <v>21.436937196398056</v>
      </c>
    </row>
    <row r="26" spans="1:20" hidden="1" outlineLevel="1">
      <c r="A26" s="13">
        <f t="shared" si="10"/>
        <v>41612</v>
      </c>
      <c r="B26">
        <f t="shared" si="10"/>
        <v>146</v>
      </c>
      <c r="C26" s="21"/>
      <c r="D26" s="8">
        <f t="shared" si="12"/>
        <v>52081</v>
      </c>
      <c r="E26" s="7"/>
      <c r="F26" s="8">
        <v>1</v>
      </c>
      <c r="G26" s="8"/>
      <c r="H26" s="31"/>
      <c r="I26" s="31"/>
      <c r="J26" s="8">
        <v>5450</v>
      </c>
      <c r="K26" s="7"/>
      <c r="L26" s="12">
        <f t="shared" si="9"/>
        <v>104.64468808202608</v>
      </c>
      <c r="M26" s="22"/>
      <c r="N26" s="7"/>
      <c r="O26" s="8">
        <v>12206</v>
      </c>
      <c r="P26" s="7"/>
      <c r="Q26" s="31"/>
      <c r="R26" s="24">
        <f t="shared" si="11"/>
        <v>23.436569958334132</v>
      </c>
      <c r="T26" s="51">
        <f t="shared" si="4"/>
        <v>23.436569958334132</v>
      </c>
    </row>
    <row r="27" spans="1:20" hidden="1" outlineLevel="1">
      <c r="A27" s="13">
        <f t="shared" si="10"/>
        <v>41613</v>
      </c>
      <c r="B27">
        <f t="shared" si="10"/>
        <v>147</v>
      </c>
      <c r="C27" s="21"/>
      <c r="D27" s="8">
        <f t="shared" si="12"/>
        <v>52080</v>
      </c>
      <c r="E27" s="7"/>
      <c r="F27" s="8">
        <v>1</v>
      </c>
      <c r="G27" s="8"/>
      <c r="H27" s="31"/>
      <c r="I27" s="31"/>
      <c r="J27" s="8">
        <v>4070</v>
      </c>
      <c r="K27" s="7"/>
      <c r="L27" s="12">
        <f t="shared" si="9"/>
        <v>78.149001536098311</v>
      </c>
      <c r="M27" s="22"/>
      <c r="N27" s="7"/>
      <c r="O27" s="8">
        <v>14158</v>
      </c>
      <c r="P27" s="7"/>
      <c r="Q27" s="31"/>
      <c r="R27" s="24">
        <f t="shared" si="11"/>
        <v>27.18509984639017</v>
      </c>
      <c r="T27" s="51">
        <f t="shared" si="4"/>
        <v>27.18509984639017</v>
      </c>
    </row>
    <row r="28" spans="1:20" s="20" customFormat="1" collapsed="1">
      <c r="A28" s="19"/>
      <c r="C28" s="21">
        <f t="shared" ref="C28:C84" si="13">C20+1</f>
        <v>21</v>
      </c>
      <c r="D28" s="60">
        <f>A27</f>
        <v>41613</v>
      </c>
      <c r="E28" s="22">
        <f>IF(SUM(D21:D27)&gt;0,AVERAGE(D21:D27),0)</f>
        <v>52084.571428571428</v>
      </c>
      <c r="F28" s="21">
        <f>SUM(F21:F27)</f>
        <v>8</v>
      </c>
      <c r="G28" s="21">
        <f>SUM(G21:G27)</f>
        <v>4</v>
      </c>
      <c r="H28" s="23">
        <f>IF(E28&gt;0,F28/E28*100,0)</f>
        <v>1.5359634879536578E-2</v>
      </c>
      <c r="I28" s="23">
        <f>IF(E28&gt;0,G28/E28*100,0)</f>
        <v>7.6798174397682889E-3</v>
      </c>
      <c r="J28" s="21">
        <f>SUM(J21:J27)</f>
        <v>36090</v>
      </c>
      <c r="K28" s="21">
        <f>IF(J28&gt;0,J28+K20,0)</f>
        <v>96670</v>
      </c>
      <c r="L28" s="22">
        <f>IF(E28&gt;0,J28/E28/7*1000,0)</f>
        <v>98.987361214727699</v>
      </c>
      <c r="M28" s="22">
        <f>IF(E28&gt;0,J28/E28*1000,0)</f>
        <v>692.9115285030939</v>
      </c>
      <c r="N28" s="45">
        <f>IF(O28&gt;0,J28/(O28/10),0)</f>
        <v>5.03347280334728</v>
      </c>
      <c r="O28" s="21">
        <f>SUM(O21:O27)</f>
        <v>71700</v>
      </c>
      <c r="P28" s="21">
        <f>IF(O28&gt;0,O28+P20,0)</f>
        <v>116785</v>
      </c>
      <c r="Q28" s="31">
        <f>IF(E28&gt;0,O28/E28,0)</f>
        <v>1.3766072760784658</v>
      </c>
      <c r="R28" s="24">
        <f>IF(O28&gt;0,(O28/7/E28)*100,0)</f>
        <v>19.66581822969237</v>
      </c>
      <c r="S28" s="20">
        <v>76.8</v>
      </c>
      <c r="T28" s="51">
        <f t="shared" si="4"/>
        <v>-57.134181770307627</v>
      </c>
    </row>
    <row r="29" spans="1:20" hidden="1" outlineLevel="1">
      <c r="A29" s="13">
        <f>A27+1</f>
        <v>41614</v>
      </c>
      <c r="B29">
        <f>B27+1</f>
        <v>148</v>
      </c>
      <c r="C29" s="21"/>
      <c r="D29" s="8">
        <f>D27-F27-G27</f>
        <v>52079</v>
      </c>
      <c r="E29" s="7"/>
      <c r="F29" s="8">
        <v>3</v>
      </c>
      <c r="G29" s="8"/>
      <c r="H29" s="31"/>
      <c r="I29" s="31"/>
      <c r="J29" s="8">
        <v>6180</v>
      </c>
      <c r="K29" s="7"/>
      <c r="L29" s="12">
        <f t="shared" ref="L29:L35" si="14">IF(D29&gt;0,J29/D29*1000,0)</f>
        <v>118.66587300063365</v>
      </c>
      <c r="M29" s="22"/>
      <c r="N29" s="7"/>
      <c r="O29" s="8">
        <v>14647</v>
      </c>
      <c r="P29" s="7"/>
      <c r="Q29" s="31"/>
      <c r="R29" s="24">
        <f>IF(O29&gt;0,(O29/D29)*100,0)</f>
        <v>28.124579965053094</v>
      </c>
      <c r="T29" s="51">
        <f t="shared" si="4"/>
        <v>28.124579965053094</v>
      </c>
    </row>
    <row r="30" spans="1:20" hidden="1" outlineLevel="1">
      <c r="A30" s="13">
        <f t="shared" ref="A30:B35" si="15">A29+1</f>
        <v>41615</v>
      </c>
      <c r="B30">
        <f t="shared" si="15"/>
        <v>149</v>
      </c>
      <c r="C30" s="21"/>
      <c r="D30" s="8">
        <f>D29-F29-G29</f>
        <v>52076</v>
      </c>
      <c r="E30" s="7"/>
      <c r="F30" s="8">
        <v>1</v>
      </c>
      <c r="G30" s="8"/>
      <c r="H30" s="31"/>
      <c r="I30" s="31"/>
      <c r="J30" s="8"/>
      <c r="K30" s="7"/>
      <c r="L30" s="12">
        <f t="shared" si="14"/>
        <v>0</v>
      </c>
      <c r="M30" s="22"/>
      <c r="N30" s="7"/>
      <c r="O30" s="8">
        <v>15743</v>
      </c>
      <c r="P30" s="7"/>
      <c r="Q30" s="31"/>
      <c r="R30" s="24">
        <f t="shared" ref="R30:R35" si="16">IF(O30&gt;0,(O30/D30)*100,0)</f>
        <v>30.230816498963055</v>
      </c>
      <c r="T30" s="51">
        <f t="shared" si="4"/>
        <v>30.230816498963055</v>
      </c>
    </row>
    <row r="31" spans="1:20" hidden="1" outlineLevel="1">
      <c r="A31" s="13">
        <f t="shared" si="15"/>
        <v>41616</v>
      </c>
      <c r="B31">
        <f t="shared" si="15"/>
        <v>150</v>
      </c>
      <c r="C31" s="21"/>
      <c r="D31" s="8">
        <f t="shared" ref="D31:D35" si="17">D30-F30-G30</f>
        <v>52075</v>
      </c>
      <c r="E31" s="7"/>
      <c r="F31" s="8"/>
      <c r="G31" s="8"/>
      <c r="H31" s="31"/>
      <c r="I31" s="31"/>
      <c r="J31" s="8">
        <v>4710</v>
      </c>
      <c r="K31" s="7"/>
      <c r="L31" s="12">
        <f t="shared" si="14"/>
        <v>90.446471435429672</v>
      </c>
      <c r="M31" s="22"/>
      <c r="N31" s="7"/>
      <c r="O31" s="8">
        <v>16859</v>
      </c>
      <c r="P31" s="7"/>
      <c r="Q31" s="31"/>
      <c r="R31" s="24">
        <f t="shared" si="16"/>
        <v>32.374459913586172</v>
      </c>
      <c r="T31" s="51">
        <f t="shared" si="4"/>
        <v>32.374459913586172</v>
      </c>
    </row>
    <row r="32" spans="1:20" hidden="1" outlineLevel="1">
      <c r="A32" s="13">
        <f t="shared" si="15"/>
        <v>41617</v>
      </c>
      <c r="B32">
        <f t="shared" si="15"/>
        <v>151</v>
      </c>
      <c r="C32" s="21"/>
      <c r="D32" s="8">
        <f t="shared" si="17"/>
        <v>52075</v>
      </c>
      <c r="E32" s="7"/>
      <c r="F32" s="8">
        <v>2</v>
      </c>
      <c r="G32" s="8"/>
      <c r="H32" s="31"/>
      <c r="I32" s="31"/>
      <c r="J32" s="8">
        <v>5430</v>
      </c>
      <c r="K32" s="7"/>
      <c r="L32" s="12">
        <f t="shared" si="14"/>
        <v>104.27268362938071</v>
      </c>
      <c r="M32" s="22"/>
      <c r="N32" s="7"/>
      <c r="O32" s="8">
        <v>18133</v>
      </c>
      <c r="P32" s="7"/>
      <c r="Q32" s="31"/>
      <c r="R32" s="24">
        <f t="shared" si="16"/>
        <v>34.820931349015844</v>
      </c>
      <c r="T32" s="51">
        <f t="shared" si="4"/>
        <v>34.820931349015844</v>
      </c>
    </row>
    <row r="33" spans="1:20" hidden="1" outlineLevel="1">
      <c r="A33" s="13">
        <f t="shared" si="15"/>
        <v>41618</v>
      </c>
      <c r="B33">
        <f t="shared" si="15"/>
        <v>152</v>
      </c>
      <c r="C33" s="21"/>
      <c r="D33" s="8">
        <f t="shared" si="17"/>
        <v>52073</v>
      </c>
      <c r="E33" s="7"/>
      <c r="F33" s="8">
        <v>5</v>
      </c>
      <c r="G33" s="8">
        <v>2</v>
      </c>
      <c r="H33" s="31"/>
      <c r="I33" s="31"/>
      <c r="J33" s="8">
        <v>4260</v>
      </c>
      <c r="K33" s="7"/>
      <c r="L33" s="12">
        <f t="shared" si="14"/>
        <v>81.808230752981402</v>
      </c>
      <c r="M33" s="22"/>
      <c r="N33" s="7"/>
      <c r="O33" s="8">
        <v>18878</v>
      </c>
      <c r="P33" s="7"/>
      <c r="Q33" s="31"/>
      <c r="R33" s="24">
        <f t="shared" si="16"/>
        <v>36.252952585793018</v>
      </c>
      <c r="T33" s="51">
        <f t="shared" si="4"/>
        <v>36.252952585793018</v>
      </c>
    </row>
    <row r="34" spans="1:20" hidden="1" outlineLevel="1">
      <c r="A34" s="13">
        <f t="shared" si="15"/>
        <v>41619</v>
      </c>
      <c r="B34">
        <f t="shared" si="15"/>
        <v>153</v>
      </c>
      <c r="C34" s="21"/>
      <c r="D34" s="8">
        <f t="shared" si="17"/>
        <v>52066</v>
      </c>
      <c r="E34" s="7"/>
      <c r="F34" s="8">
        <v>7</v>
      </c>
      <c r="G34" s="8"/>
      <c r="H34" s="31"/>
      <c r="I34" s="31"/>
      <c r="J34" s="8">
        <v>5360</v>
      </c>
      <c r="K34" s="7"/>
      <c r="L34" s="12">
        <f t="shared" si="14"/>
        <v>102.94626051549956</v>
      </c>
      <c r="M34" s="22"/>
      <c r="N34" s="7"/>
      <c r="O34" s="8">
        <v>19865</v>
      </c>
      <c r="P34" s="7"/>
      <c r="Q34" s="31"/>
      <c r="R34" s="24">
        <f t="shared" si="16"/>
        <v>38.15349748396266</v>
      </c>
      <c r="T34" s="51">
        <f t="shared" si="4"/>
        <v>38.15349748396266</v>
      </c>
    </row>
    <row r="35" spans="1:20" hidden="1" outlineLevel="1">
      <c r="A35" s="13">
        <f t="shared" si="15"/>
        <v>41620</v>
      </c>
      <c r="B35">
        <f t="shared" si="15"/>
        <v>154</v>
      </c>
      <c r="C35" s="21"/>
      <c r="D35" s="8">
        <f t="shared" si="17"/>
        <v>52059</v>
      </c>
      <c r="E35" s="7"/>
      <c r="F35" s="8">
        <v>6</v>
      </c>
      <c r="G35" s="8"/>
      <c r="H35" s="31"/>
      <c r="I35" s="31"/>
      <c r="J35" s="8">
        <v>4600</v>
      </c>
      <c r="K35" s="7"/>
      <c r="L35" s="12">
        <f t="shared" si="14"/>
        <v>88.361282391133145</v>
      </c>
      <c r="M35" s="22"/>
      <c r="N35" s="7"/>
      <c r="O35" s="8">
        <v>20000</v>
      </c>
      <c r="P35" s="7"/>
      <c r="Q35" s="31"/>
      <c r="R35" s="24">
        <f t="shared" si="16"/>
        <v>38.417948865710059</v>
      </c>
      <c r="T35" s="51">
        <f t="shared" si="4"/>
        <v>38.417948865710059</v>
      </c>
    </row>
    <row r="36" spans="1:20" s="20" customFormat="1" collapsed="1">
      <c r="A36" s="19"/>
      <c r="C36" s="21">
        <f t="shared" si="13"/>
        <v>22</v>
      </c>
      <c r="D36" s="60">
        <f>A35</f>
        <v>41620</v>
      </c>
      <c r="E36" s="22">
        <f>IF(SUM(D29:D35)&gt;0,AVERAGE(D29:D35),0)</f>
        <v>52071.857142857145</v>
      </c>
      <c r="F36" s="21">
        <f>SUM(F29:F35)</f>
        <v>24</v>
      </c>
      <c r="G36" s="21">
        <f>SUM(G29:G35)</f>
        <v>2</v>
      </c>
      <c r="H36" s="23">
        <f>IF(E36&gt;0,F36/E36*100,0)</f>
        <v>4.6090155636579123E-2</v>
      </c>
      <c r="I36" s="23">
        <f>IF(E36&gt;0,G36/E36*100,0)</f>
        <v>3.8408463030482603E-3</v>
      </c>
      <c r="J36" s="21">
        <f>SUM(J29:J35)</f>
        <v>30540</v>
      </c>
      <c r="K36" s="21">
        <f>IF(J36&gt;0,J36+K28,0)</f>
        <v>127210</v>
      </c>
      <c r="L36" s="22">
        <f>IF(E36&gt;0,J36/E36/7*1000,0)</f>
        <v>83.785318639352766</v>
      </c>
      <c r="M36" s="22">
        <f>IF(E36&gt;0,J36/E36*1000,0)</f>
        <v>586.49723047546934</v>
      </c>
      <c r="N36" s="45">
        <f>IF(O36&gt;0,J36/(O36/10),0)</f>
        <v>2.4604229607250754</v>
      </c>
      <c r="O36" s="21">
        <f>SUM(O29:O35)</f>
        <v>124125</v>
      </c>
      <c r="P36" s="21">
        <f>IF(O36&gt;0,O36+P28,0)</f>
        <v>240910</v>
      </c>
      <c r="Q36" s="31">
        <f>IF(E36&gt;0,O36/E36,0)</f>
        <v>2.3837252368293265</v>
      </c>
      <c r="R36" s="24">
        <f t="shared" si="8"/>
        <v>34.053217668990385</v>
      </c>
      <c r="S36" s="20">
        <v>89.1</v>
      </c>
      <c r="T36" s="51">
        <f t="shared" si="4"/>
        <v>-55.046782331009609</v>
      </c>
    </row>
    <row r="37" spans="1:20" hidden="1" outlineLevel="1">
      <c r="A37" s="13">
        <f>A35+1</f>
        <v>41621</v>
      </c>
      <c r="B37">
        <f>B35+1</f>
        <v>155</v>
      </c>
      <c r="C37" s="21"/>
      <c r="D37" s="8">
        <f>D35-F35-G35</f>
        <v>52053</v>
      </c>
      <c r="E37" s="7"/>
      <c r="F37" s="8">
        <v>4</v>
      </c>
      <c r="G37" s="8"/>
      <c r="H37" s="31"/>
      <c r="I37" s="31"/>
      <c r="J37" s="8">
        <v>5370</v>
      </c>
      <c r="K37" s="7"/>
      <c r="L37" s="12">
        <f t="shared" ref="L37:L101" si="18">IF(D37&gt;0,J37/D37*1000,0)</f>
        <v>103.16408276180047</v>
      </c>
      <c r="M37" s="22"/>
      <c r="N37" s="7"/>
      <c r="O37" s="8">
        <v>21563</v>
      </c>
      <c r="P37" s="7"/>
      <c r="Q37" s="31"/>
      <c r="R37" s="24">
        <f>IF(O37&gt;0,(O37/D37)*100,0)</f>
        <v>41.42508597006897</v>
      </c>
      <c r="T37" s="51">
        <f t="shared" si="4"/>
        <v>41.42508597006897</v>
      </c>
    </row>
    <row r="38" spans="1:20" hidden="1" outlineLevel="1">
      <c r="A38" s="13">
        <f t="shared" ref="A38:B43" si="19">A37+1</f>
        <v>41622</v>
      </c>
      <c r="B38">
        <f t="shared" si="19"/>
        <v>156</v>
      </c>
      <c r="C38" s="21"/>
      <c r="D38" s="8">
        <f>D37-F37-G37</f>
        <v>52049</v>
      </c>
      <c r="E38" s="7"/>
      <c r="F38" s="8">
        <v>6</v>
      </c>
      <c r="G38" s="8"/>
      <c r="H38" s="31"/>
      <c r="I38" s="31"/>
      <c r="J38" s="8">
        <v>4320</v>
      </c>
      <c r="K38" s="7"/>
      <c r="L38" s="12">
        <f t="shared" si="18"/>
        <v>82.998712751445751</v>
      </c>
      <c r="M38" s="22"/>
      <c r="N38" s="7"/>
      <c r="O38" s="8">
        <v>24721</v>
      </c>
      <c r="P38" s="7"/>
      <c r="Q38" s="31"/>
      <c r="R38" s="24">
        <f t="shared" ref="R38:R43" si="20">IF(O38&gt;0,(O38/D38)*100,0)</f>
        <v>47.495629118715058</v>
      </c>
      <c r="T38" s="51">
        <f t="shared" si="4"/>
        <v>47.495629118715058</v>
      </c>
    </row>
    <row r="39" spans="1:20" hidden="1" outlineLevel="1">
      <c r="A39" s="13">
        <f t="shared" si="19"/>
        <v>41623</v>
      </c>
      <c r="B39">
        <f t="shared" si="19"/>
        <v>157</v>
      </c>
      <c r="C39" s="21"/>
      <c r="D39" s="8">
        <f t="shared" ref="D39:D43" si="21">D38-F38-G38</f>
        <v>52043</v>
      </c>
      <c r="E39" s="7"/>
      <c r="F39" s="8"/>
      <c r="G39" s="8"/>
      <c r="H39" s="31"/>
      <c r="I39" s="31"/>
      <c r="J39" s="8">
        <v>5380</v>
      </c>
      <c r="K39" s="7"/>
      <c r="L39" s="12">
        <f t="shared" si="18"/>
        <v>103.37605441654017</v>
      </c>
      <c r="M39" s="22"/>
      <c r="N39" s="7"/>
      <c r="O39" s="8">
        <v>24395</v>
      </c>
      <c r="P39" s="7"/>
      <c r="Q39" s="31"/>
      <c r="R39" s="24">
        <f t="shared" si="20"/>
        <v>46.874699767499948</v>
      </c>
      <c r="T39" s="51">
        <f t="shared" si="4"/>
        <v>46.874699767499948</v>
      </c>
    </row>
    <row r="40" spans="1:20" hidden="1" outlineLevel="1">
      <c r="A40" s="13">
        <f t="shared" si="19"/>
        <v>41624</v>
      </c>
      <c r="B40">
        <f t="shared" si="19"/>
        <v>158</v>
      </c>
      <c r="C40" s="21"/>
      <c r="D40" s="8">
        <f t="shared" si="21"/>
        <v>52043</v>
      </c>
      <c r="E40" s="7"/>
      <c r="F40" s="8">
        <v>7</v>
      </c>
      <c r="G40" s="8"/>
      <c r="H40" s="31"/>
      <c r="I40" s="31"/>
      <c r="J40" s="8">
        <v>5020</v>
      </c>
      <c r="K40" s="7"/>
      <c r="L40" s="12">
        <f t="shared" si="18"/>
        <v>96.458697615433394</v>
      </c>
      <c r="M40" s="22"/>
      <c r="N40" s="7"/>
      <c r="O40" s="8">
        <v>25914</v>
      </c>
      <c r="P40" s="7"/>
      <c r="Q40" s="31"/>
      <c r="R40" s="24">
        <f t="shared" si="20"/>
        <v>49.793440039966953</v>
      </c>
      <c r="T40" s="51">
        <f t="shared" si="4"/>
        <v>49.793440039966953</v>
      </c>
    </row>
    <row r="41" spans="1:20" hidden="1" outlineLevel="1">
      <c r="A41" s="13">
        <f t="shared" si="19"/>
        <v>41625</v>
      </c>
      <c r="B41">
        <f t="shared" si="19"/>
        <v>159</v>
      </c>
      <c r="C41" s="21"/>
      <c r="D41" s="8">
        <f t="shared" si="21"/>
        <v>52036</v>
      </c>
      <c r="E41" s="7"/>
      <c r="F41" s="8">
        <v>3</v>
      </c>
      <c r="G41" s="8">
        <v>2</v>
      </c>
      <c r="H41" s="31"/>
      <c r="I41" s="31"/>
      <c r="J41" s="8">
        <v>5500</v>
      </c>
      <c r="K41" s="7"/>
      <c r="L41" s="12">
        <f t="shared" si="18"/>
        <v>105.69605657621646</v>
      </c>
      <c r="M41" s="22"/>
      <c r="N41" s="7"/>
      <c r="O41" s="8">
        <v>26431</v>
      </c>
      <c r="P41" s="7"/>
      <c r="Q41" s="31"/>
      <c r="R41" s="24">
        <f t="shared" si="20"/>
        <v>50.793681297563218</v>
      </c>
      <c r="T41" s="51">
        <f t="shared" si="4"/>
        <v>50.793681297563218</v>
      </c>
    </row>
    <row r="42" spans="1:20" hidden="1" outlineLevel="1">
      <c r="A42" s="13">
        <f t="shared" si="19"/>
        <v>41626</v>
      </c>
      <c r="B42">
        <f t="shared" si="19"/>
        <v>160</v>
      </c>
      <c r="C42" s="21"/>
      <c r="D42" s="8">
        <f t="shared" si="21"/>
        <v>52031</v>
      </c>
      <c r="E42" s="7"/>
      <c r="F42" s="8">
        <v>3</v>
      </c>
      <c r="G42" s="8">
        <v>1</v>
      </c>
      <c r="H42" s="31"/>
      <c r="I42" s="31"/>
      <c r="J42" s="8">
        <v>4980</v>
      </c>
      <c r="K42" s="7"/>
      <c r="L42" s="12">
        <f t="shared" si="18"/>
        <v>95.712171590013654</v>
      </c>
      <c r="M42" s="22"/>
      <c r="N42" s="7"/>
      <c r="O42" s="8">
        <v>27795</v>
      </c>
      <c r="P42" s="7"/>
      <c r="Q42" s="31"/>
      <c r="R42" s="24">
        <f t="shared" si="20"/>
        <v>53.420076492860026</v>
      </c>
      <c r="T42" s="51">
        <f t="shared" si="4"/>
        <v>53.420076492860026</v>
      </c>
    </row>
    <row r="43" spans="1:20" hidden="1" outlineLevel="1">
      <c r="A43" s="13">
        <f t="shared" si="19"/>
        <v>41627</v>
      </c>
      <c r="B43">
        <f t="shared" si="19"/>
        <v>161</v>
      </c>
      <c r="C43" s="21"/>
      <c r="D43" s="8">
        <f t="shared" si="21"/>
        <v>52027</v>
      </c>
      <c r="E43" s="7"/>
      <c r="F43" s="8">
        <v>6</v>
      </c>
      <c r="G43" s="8">
        <v>1</v>
      </c>
      <c r="H43" s="31"/>
      <c r="I43" s="31"/>
      <c r="J43" s="8">
        <v>5180</v>
      </c>
      <c r="K43" s="7"/>
      <c r="L43" s="12">
        <f t="shared" si="18"/>
        <v>99.563688085032766</v>
      </c>
      <c r="M43" s="22"/>
      <c r="N43" s="7"/>
      <c r="O43" s="8">
        <v>30065</v>
      </c>
      <c r="P43" s="7"/>
      <c r="Q43" s="31"/>
      <c r="R43" s="24">
        <f t="shared" si="20"/>
        <v>57.787302746650781</v>
      </c>
      <c r="T43" s="51">
        <f t="shared" si="4"/>
        <v>57.787302746650781</v>
      </c>
    </row>
    <row r="44" spans="1:20" s="20" customFormat="1" collapsed="1">
      <c r="A44" s="19"/>
      <c r="C44" s="21">
        <f t="shared" si="13"/>
        <v>23</v>
      </c>
      <c r="D44" s="60">
        <f>A43</f>
        <v>41627</v>
      </c>
      <c r="E44" s="22">
        <f>IF(SUM(D37:D43)&gt;0,AVERAGE(D37:D43),0)</f>
        <v>52040.285714285717</v>
      </c>
      <c r="F44" s="21">
        <f>SUM(F37:F43)</f>
        <v>29</v>
      </c>
      <c r="G44" s="21">
        <f>SUM(G37:G43)</f>
        <v>4</v>
      </c>
      <c r="H44" s="23">
        <f>IF(E44&gt;0,F44/E44*100,0)</f>
        <v>5.5726058383340375E-2</v>
      </c>
      <c r="I44" s="23">
        <f>IF(E44&gt;0,G44/E44*100,0)</f>
        <v>7.6863528804607412E-3</v>
      </c>
      <c r="J44" s="21">
        <f>SUM(J37:J43)</f>
        <v>35750</v>
      </c>
      <c r="K44" s="21">
        <f>IF(J44&gt;0,J44+K36,0)</f>
        <v>162960</v>
      </c>
      <c r="L44" s="22">
        <f>IF(E44&gt;0,J44/E44/7*1000,0)</f>
        <v>98.138255527311259</v>
      </c>
      <c r="M44" s="22">
        <f>IF(E44&gt;0,J44/E44*1000,0)</f>
        <v>686.96778869117884</v>
      </c>
      <c r="N44" s="45">
        <f>IF(O44&gt;0,J44/(O44/10),0)</f>
        <v>1.976404767696424</v>
      </c>
      <c r="O44" s="21">
        <f>SUM(O37:O43)</f>
        <v>180884</v>
      </c>
      <c r="P44" s="21">
        <f>IF(O44&gt;0,O44+P36,0)</f>
        <v>421794</v>
      </c>
      <c r="Q44" s="31">
        <f>IF(E44&gt;0,O44/E44,0)</f>
        <v>3.475845636073152</v>
      </c>
      <c r="R44" s="24">
        <f t="shared" ref="R44" si="22">IF(O44&gt;0,(O44/7/E44)*100,0)</f>
        <v>49.654937658187883</v>
      </c>
      <c r="S44" s="20">
        <v>92.1</v>
      </c>
      <c r="T44" s="51">
        <f t="shared" si="4"/>
        <v>-42.445062341812111</v>
      </c>
    </row>
    <row r="45" spans="1:20" hidden="1" outlineLevel="1">
      <c r="A45" s="13">
        <f>A43+1</f>
        <v>41628</v>
      </c>
      <c r="B45">
        <f>B43+1</f>
        <v>162</v>
      </c>
      <c r="C45" s="21"/>
      <c r="D45" s="8">
        <f>D43-F43-G43</f>
        <v>52020</v>
      </c>
      <c r="E45" s="7"/>
      <c r="F45" s="8">
        <v>6</v>
      </c>
      <c r="G45" s="8">
        <v>1</v>
      </c>
      <c r="H45" s="31"/>
      <c r="I45" s="31"/>
      <c r="J45" s="8">
        <v>5620</v>
      </c>
      <c r="K45" s="7"/>
      <c r="L45" s="12">
        <f t="shared" si="18"/>
        <v>108.03537101114956</v>
      </c>
      <c r="M45" s="22"/>
      <c r="N45" s="7"/>
      <c r="O45" s="8">
        <v>31684</v>
      </c>
      <c r="P45" s="7"/>
      <c r="Q45" s="31"/>
      <c r="R45" s="24"/>
      <c r="T45" s="51">
        <f t="shared" si="4"/>
        <v>0</v>
      </c>
    </row>
    <row r="46" spans="1:20" hidden="1" outlineLevel="1">
      <c r="A46" s="13">
        <f t="shared" ref="A46:B51" si="23">A45+1</f>
        <v>41629</v>
      </c>
      <c r="B46">
        <f t="shared" si="23"/>
        <v>163</v>
      </c>
      <c r="C46" s="21"/>
      <c r="D46" s="8">
        <f>D45-F45-G45</f>
        <v>52013</v>
      </c>
      <c r="E46" s="7"/>
      <c r="F46" s="8">
        <v>5</v>
      </c>
      <c r="G46" s="8"/>
      <c r="H46" s="31"/>
      <c r="I46" s="31"/>
      <c r="J46" s="8">
        <v>5280</v>
      </c>
      <c r="K46" s="7"/>
      <c r="L46" s="12">
        <f t="shared" si="18"/>
        <v>101.51308326764463</v>
      </c>
      <c r="M46" s="22"/>
      <c r="N46" s="7"/>
      <c r="O46" s="8">
        <v>31786</v>
      </c>
      <c r="P46" s="7"/>
      <c r="Q46" s="31"/>
      <c r="R46" s="24"/>
      <c r="T46" s="51">
        <f t="shared" si="4"/>
        <v>0</v>
      </c>
    </row>
    <row r="47" spans="1:20" hidden="1" outlineLevel="1">
      <c r="A47" s="13">
        <f t="shared" si="23"/>
        <v>41630</v>
      </c>
      <c r="B47">
        <f t="shared" si="23"/>
        <v>164</v>
      </c>
      <c r="C47" s="21"/>
      <c r="D47" s="8">
        <f t="shared" ref="D47:D51" si="24">D46-F46-G46</f>
        <v>52008</v>
      </c>
      <c r="E47" s="7"/>
      <c r="F47" s="8"/>
      <c r="G47" s="8"/>
      <c r="H47" s="31"/>
      <c r="I47" s="31"/>
      <c r="J47" s="8">
        <v>5500</v>
      </c>
      <c r="K47" s="7"/>
      <c r="L47" s="12">
        <f t="shared" si="18"/>
        <v>105.75296108291032</v>
      </c>
      <c r="M47" s="22"/>
      <c r="N47" s="7"/>
      <c r="O47" s="8">
        <v>34885</v>
      </c>
      <c r="P47" s="7"/>
      <c r="Q47" s="31"/>
      <c r="R47" s="24"/>
      <c r="T47" s="51">
        <f t="shared" si="4"/>
        <v>0</v>
      </c>
    </row>
    <row r="48" spans="1:20" hidden="1" outlineLevel="1">
      <c r="A48" s="13">
        <f t="shared" si="23"/>
        <v>41631</v>
      </c>
      <c r="B48">
        <f t="shared" si="23"/>
        <v>165</v>
      </c>
      <c r="C48" s="21"/>
      <c r="D48" s="8">
        <f t="shared" si="24"/>
        <v>52008</v>
      </c>
      <c r="E48" s="7"/>
      <c r="F48" s="8">
        <v>17</v>
      </c>
      <c r="G48" s="8"/>
      <c r="H48" s="31"/>
      <c r="I48" s="31"/>
      <c r="J48" s="8">
        <v>4950</v>
      </c>
      <c r="K48" s="7"/>
      <c r="L48" s="12">
        <f t="shared" si="18"/>
        <v>95.17766497461929</v>
      </c>
      <c r="M48" s="22"/>
      <c r="N48" s="7"/>
      <c r="O48" s="8">
        <v>35832</v>
      </c>
      <c r="P48" s="7"/>
      <c r="Q48" s="31"/>
      <c r="R48" s="24"/>
      <c r="T48" s="51">
        <f t="shared" si="4"/>
        <v>0</v>
      </c>
    </row>
    <row r="49" spans="1:20" hidden="1" outlineLevel="1">
      <c r="A49" s="13">
        <f t="shared" si="23"/>
        <v>41632</v>
      </c>
      <c r="B49">
        <f t="shared" si="23"/>
        <v>166</v>
      </c>
      <c r="C49" s="21"/>
      <c r="D49" s="8">
        <f t="shared" si="24"/>
        <v>51991</v>
      </c>
      <c r="E49" s="7"/>
      <c r="F49" s="8">
        <v>10</v>
      </c>
      <c r="G49" s="8"/>
      <c r="H49" s="31"/>
      <c r="I49" s="31"/>
      <c r="J49" s="8">
        <v>5200</v>
      </c>
      <c r="K49" s="7"/>
      <c r="L49" s="12">
        <f t="shared" si="18"/>
        <v>100.01731068838838</v>
      </c>
      <c r="M49" s="22"/>
      <c r="N49" s="7"/>
      <c r="O49" s="8">
        <v>37108</v>
      </c>
      <c r="P49" s="7"/>
      <c r="Q49" s="31"/>
      <c r="R49" s="24"/>
      <c r="T49" s="51">
        <f t="shared" si="4"/>
        <v>0</v>
      </c>
    </row>
    <row r="50" spans="1:20" hidden="1" outlineLevel="1">
      <c r="A50" s="13">
        <f t="shared" si="23"/>
        <v>41633</v>
      </c>
      <c r="B50">
        <f t="shared" si="23"/>
        <v>167</v>
      </c>
      <c r="C50" s="21"/>
      <c r="D50" s="8">
        <f t="shared" si="24"/>
        <v>51981</v>
      </c>
      <c r="E50" s="7"/>
      <c r="F50" s="8">
        <v>7</v>
      </c>
      <c r="G50" s="8"/>
      <c r="H50" s="31"/>
      <c r="I50" s="31"/>
      <c r="J50" s="8">
        <v>5200</v>
      </c>
      <c r="K50" s="7"/>
      <c r="L50" s="12">
        <f t="shared" si="18"/>
        <v>100.03655181701006</v>
      </c>
      <c r="M50" s="22"/>
      <c r="N50" s="7"/>
      <c r="O50" s="8">
        <v>39448</v>
      </c>
      <c r="P50" s="7"/>
      <c r="Q50" s="31"/>
      <c r="R50" s="24"/>
      <c r="T50" s="51">
        <f t="shared" si="4"/>
        <v>0</v>
      </c>
    </row>
    <row r="51" spans="1:20" hidden="1" outlineLevel="1">
      <c r="A51" s="13">
        <f t="shared" si="23"/>
        <v>41634</v>
      </c>
      <c r="B51">
        <f t="shared" si="23"/>
        <v>168</v>
      </c>
      <c r="C51" s="21"/>
      <c r="D51" s="8">
        <f t="shared" si="24"/>
        <v>51974</v>
      </c>
      <c r="E51" s="7"/>
      <c r="F51" s="8">
        <v>6</v>
      </c>
      <c r="G51" s="8">
        <v>6</v>
      </c>
      <c r="H51" s="31"/>
      <c r="I51" s="31"/>
      <c r="J51" s="8">
        <v>5430</v>
      </c>
      <c r="K51" s="7"/>
      <c r="L51" s="12">
        <f t="shared" si="18"/>
        <v>104.4753145803671</v>
      </c>
      <c r="M51" s="22"/>
      <c r="N51" s="7"/>
      <c r="O51" s="8">
        <v>40029</v>
      </c>
      <c r="P51" s="7"/>
      <c r="Q51" s="31"/>
      <c r="R51" s="24"/>
      <c r="T51" s="51">
        <f t="shared" si="4"/>
        <v>0</v>
      </c>
    </row>
    <row r="52" spans="1:20" s="20" customFormat="1" collapsed="1">
      <c r="A52" s="19"/>
      <c r="C52" s="21">
        <f t="shared" si="13"/>
        <v>24</v>
      </c>
      <c r="D52" s="60">
        <f>A51</f>
        <v>41634</v>
      </c>
      <c r="E52" s="22">
        <f>IF(SUM(D45:D51)&gt;0,AVERAGE(D45:D51),0)</f>
        <v>51999.285714285717</v>
      </c>
      <c r="F52" s="21">
        <f>SUM(F45:F51)</f>
        <v>51</v>
      </c>
      <c r="G52" s="21">
        <f>SUM(G45:G51)</f>
        <v>7</v>
      </c>
      <c r="H52" s="23">
        <f>IF(E52&gt;0,F52/E52*100,0)</f>
        <v>9.8078270305910778E-2</v>
      </c>
      <c r="I52" s="23">
        <f>IF(E52&gt;0,G52/E52*100,0)</f>
        <v>1.346172337532109E-2</v>
      </c>
      <c r="J52" s="21">
        <f>SUM(J45:J51)</f>
        <v>37180</v>
      </c>
      <c r="K52" s="21">
        <f>IF(J52&gt;0,J52+K44,0)</f>
        <v>200140</v>
      </c>
      <c r="L52" s="22">
        <f>IF(E52&gt;0,J52/E52/7*1000,0)</f>
        <v>102.14426022335469</v>
      </c>
      <c r="M52" s="22">
        <f>IF(E52&gt;0,J52/E52*1000,0)</f>
        <v>715.00982156348289</v>
      </c>
      <c r="N52" s="45">
        <f>IF(O52&gt;0,J52/(O52/10),0)</f>
        <v>1.4826216643006396</v>
      </c>
      <c r="O52" s="21">
        <f>SUM(O45:O51)</f>
        <v>250772</v>
      </c>
      <c r="P52" s="21">
        <f>IF(O52&gt;0,O52+P44,0)</f>
        <v>672566</v>
      </c>
      <c r="Q52" s="31">
        <f>IF(E52&gt;0,O52/E52,0)</f>
        <v>4.8226047061086001</v>
      </c>
      <c r="R52" s="24">
        <f t="shared" ref="R52" si="25">IF(O52&gt;0,(O52/7/E52)*100,0)</f>
        <v>68.894352944408567</v>
      </c>
      <c r="S52" s="20">
        <v>94.7</v>
      </c>
      <c r="T52" s="51">
        <f t="shared" si="4"/>
        <v>-25.805647055591436</v>
      </c>
    </row>
    <row r="53" spans="1:20" hidden="1" outlineLevel="1">
      <c r="A53" s="13">
        <f>A51+1</f>
        <v>41635</v>
      </c>
      <c r="B53">
        <f>B51+1</f>
        <v>169</v>
      </c>
      <c r="C53" s="21"/>
      <c r="D53" s="8">
        <f>D51-F51-G51</f>
        <v>51962</v>
      </c>
      <c r="E53" s="7"/>
      <c r="F53" s="8">
        <v>9</v>
      </c>
      <c r="G53" s="8"/>
      <c r="H53" s="31"/>
      <c r="I53" s="31"/>
      <c r="J53" s="8">
        <v>5440</v>
      </c>
      <c r="K53" s="7"/>
      <c r="L53" s="12">
        <f t="shared" si="18"/>
        <v>104.69189022747392</v>
      </c>
      <c r="M53" s="22"/>
      <c r="N53" s="7"/>
      <c r="O53" s="8">
        <v>41474</v>
      </c>
      <c r="P53" s="7"/>
      <c r="Q53" s="31"/>
      <c r="R53" s="24"/>
      <c r="T53" s="51">
        <f t="shared" si="4"/>
        <v>0</v>
      </c>
    </row>
    <row r="54" spans="1:20" hidden="1" outlineLevel="1">
      <c r="A54" s="13">
        <f t="shared" ref="A54:B59" si="26">A53+1</f>
        <v>41636</v>
      </c>
      <c r="B54">
        <f t="shared" si="26"/>
        <v>170</v>
      </c>
      <c r="C54" s="21"/>
      <c r="D54" s="8">
        <f t="shared" ref="D54:D59" si="27">D53-F53-G53</f>
        <v>51953</v>
      </c>
      <c r="E54" s="7"/>
      <c r="F54" s="8">
        <v>6</v>
      </c>
      <c r="G54" s="8"/>
      <c r="H54" s="31"/>
      <c r="I54" s="31"/>
      <c r="J54" s="8">
        <v>4900</v>
      </c>
      <c r="K54" s="7"/>
      <c r="L54" s="12">
        <f t="shared" si="18"/>
        <v>94.316016399437956</v>
      </c>
      <c r="M54" s="22"/>
      <c r="N54" s="7"/>
      <c r="O54" s="8">
        <v>42380</v>
      </c>
      <c r="P54" s="7"/>
      <c r="Q54" s="31"/>
      <c r="R54" s="24"/>
      <c r="T54" s="51">
        <f t="shared" si="4"/>
        <v>0</v>
      </c>
    </row>
    <row r="55" spans="1:20" hidden="1" outlineLevel="1">
      <c r="A55" s="13">
        <f t="shared" si="26"/>
        <v>41637</v>
      </c>
      <c r="B55">
        <f t="shared" si="26"/>
        <v>171</v>
      </c>
      <c r="C55" s="21"/>
      <c r="D55" s="8">
        <f t="shared" si="27"/>
        <v>51947</v>
      </c>
      <c r="E55" s="7"/>
      <c r="F55" s="8"/>
      <c r="G55" s="8"/>
      <c r="H55" s="31"/>
      <c r="I55" s="31"/>
      <c r="J55" s="8">
        <v>5150</v>
      </c>
      <c r="K55" s="7"/>
      <c r="L55" s="12">
        <f t="shared" si="18"/>
        <v>99.139507575028389</v>
      </c>
      <c r="M55" s="22"/>
      <c r="N55" s="7"/>
      <c r="O55" s="8">
        <v>42859</v>
      </c>
      <c r="P55" s="7"/>
      <c r="Q55" s="31"/>
      <c r="R55" s="24"/>
      <c r="T55" s="51">
        <f t="shared" si="4"/>
        <v>0</v>
      </c>
    </row>
    <row r="56" spans="1:20" hidden="1" outlineLevel="1">
      <c r="A56" s="13">
        <f t="shared" si="26"/>
        <v>41638</v>
      </c>
      <c r="B56">
        <f t="shared" si="26"/>
        <v>172</v>
      </c>
      <c r="C56" s="21"/>
      <c r="D56" s="8">
        <f t="shared" si="27"/>
        <v>51947</v>
      </c>
      <c r="E56" s="7"/>
      <c r="F56" s="8">
        <v>14</v>
      </c>
      <c r="G56" s="8">
        <v>3</v>
      </c>
      <c r="H56" s="31"/>
      <c r="I56" s="31"/>
      <c r="J56" s="8">
        <v>5100</v>
      </c>
      <c r="K56" s="7"/>
      <c r="L56" s="12">
        <f t="shared" si="18"/>
        <v>98.176988084008698</v>
      </c>
      <c r="M56" s="22"/>
      <c r="N56" s="7"/>
      <c r="O56" s="8">
        <v>44270</v>
      </c>
      <c r="P56" s="7"/>
      <c r="Q56" s="31"/>
      <c r="R56" s="24"/>
      <c r="T56" s="51">
        <f t="shared" si="4"/>
        <v>0</v>
      </c>
    </row>
    <row r="57" spans="1:20" hidden="1" outlineLevel="1">
      <c r="A57" s="13">
        <f t="shared" si="26"/>
        <v>41639</v>
      </c>
      <c r="B57">
        <f t="shared" si="26"/>
        <v>173</v>
      </c>
      <c r="C57" s="21"/>
      <c r="D57" s="8">
        <f t="shared" si="27"/>
        <v>51930</v>
      </c>
      <c r="E57" s="7"/>
      <c r="F57" s="8">
        <v>5</v>
      </c>
      <c r="G57" s="8"/>
      <c r="H57" s="31"/>
      <c r="I57" s="31"/>
      <c r="J57" s="8">
        <v>5770</v>
      </c>
      <c r="K57" s="7"/>
      <c r="L57" s="12">
        <f t="shared" si="18"/>
        <v>111.1111111111111</v>
      </c>
      <c r="M57" s="22"/>
      <c r="N57" s="7"/>
      <c r="O57" s="8">
        <v>44791</v>
      </c>
      <c r="P57" s="7"/>
      <c r="Q57" s="31"/>
      <c r="R57" s="24"/>
      <c r="T57" s="51">
        <f t="shared" si="4"/>
        <v>0</v>
      </c>
    </row>
    <row r="58" spans="1:20" hidden="1" outlineLevel="1">
      <c r="A58" s="13">
        <f t="shared" si="26"/>
        <v>41640</v>
      </c>
      <c r="B58">
        <f t="shared" si="26"/>
        <v>174</v>
      </c>
      <c r="C58" s="21"/>
      <c r="D58" s="8">
        <f t="shared" si="27"/>
        <v>51925</v>
      </c>
      <c r="E58" s="7"/>
      <c r="F58" s="8"/>
      <c r="G58" s="8"/>
      <c r="H58" s="31"/>
      <c r="I58" s="31"/>
      <c r="J58" s="8">
        <v>5700</v>
      </c>
      <c r="K58" s="7"/>
      <c r="L58" s="12">
        <f t="shared" si="18"/>
        <v>109.7737120847376</v>
      </c>
      <c r="M58" s="22"/>
      <c r="N58" s="7"/>
      <c r="O58" s="8">
        <v>45996</v>
      </c>
      <c r="P58" s="7"/>
      <c r="Q58" s="31"/>
      <c r="R58" s="24"/>
      <c r="T58" s="51">
        <f t="shared" si="4"/>
        <v>0</v>
      </c>
    </row>
    <row r="59" spans="1:20" hidden="1" outlineLevel="1">
      <c r="A59" s="13">
        <f t="shared" si="26"/>
        <v>41641</v>
      </c>
      <c r="B59">
        <f t="shared" si="26"/>
        <v>175</v>
      </c>
      <c r="C59" s="21"/>
      <c r="D59" s="8">
        <f t="shared" si="27"/>
        <v>51925</v>
      </c>
      <c r="E59" s="7"/>
      <c r="F59" s="8"/>
      <c r="G59" s="8"/>
      <c r="H59" s="31"/>
      <c r="I59" s="31"/>
      <c r="J59" s="8">
        <v>5240</v>
      </c>
      <c r="K59" s="7"/>
      <c r="L59" s="12">
        <f t="shared" si="18"/>
        <v>100.91478093403948</v>
      </c>
      <c r="M59" s="22"/>
      <c r="N59" s="7"/>
      <c r="O59" s="8">
        <v>46457</v>
      </c>
      <c r="P59" s="7"/>
      <c r="Q59" s="31"/>
      <c r="R59" s="24"/>
      <c r="T59" s="51">
        <f t="shared" si="4"/>
        <v>0</v>
      </c>
    </row>
    <row r="60" spans="1:20" s="20" customFormat="1" collapsed="1">
      <c r="A60" s="19"/>
      <c r="C60" s="21">
        <f t="shared" si="13"/>
        <v>25</v>
      </c>
      <c r="D60" s="60">
        <f>A59</f>
        <v>41641</v>
      </c>
      <c r="E60" s="22">
        <f>IF(SUM(D53:D59)&gt;0,AVERAGE(D53:D59),0)</f>
        <v>51941.285714285717</v>
      </c>
      <c r="F60" s="21">
        <f>SUM(F53:F59)</f>
        <v>34</v>
      </c>
      <c r="G60" s="21">
        <f>SUM(G53:G59)</f>
        <v>3</v>
      </c>
      <c r="H60" s="23">
        <f>IF(E60&gt;0,F60/E60*100,0)</f>
        <v>6.5458525973007983E-2</v>
      </c>
      <c r="I60" s="23">
        <f>IF(E60&gt;0,G60/E60*100,0)</f>
        <v>5.7757522917359985E-3</v>
      </c>
      <c r="J60" s="21">
        <f>SUM(J53:J59)</f>
        <v>37300</v>
      </c>
      <c r="K60" s="21">
        <f>IF(J60&gt;0,J60+K52,0)</f>
        <v>237440</v>
      </c>
      <c r="L60" s="22">
        <f>IF(E60&gt;0,J60/E60/7*1000,0)</f>
        <v>102.58836213416797</v>
      </c>
      <c r="M60" s="22">
        <f>IF(E60&gt;0,J60/E60*1000,0)</f>
        <v>718.11853493917579</v>
      </c>
      <c r="N60" s="45">
        <f>IF(O60&gt;0,J60/(O60/10),0)</f>
        <v>1.2101470669344347</v>
      </c>
      <c r="O60" s="21">
        <f>SUM(O53:O59)</f>
        <v>308227</v>
      </c>
      <c r="P60" s="21">
        <f>IF(O60&gt;0,O60+P52,0)</f>
        <v>980793</v>
      </c>
      <c r="Q60" s="31">
        <f>IF(E60&gt;0,O60/E60,0)</f>
        <v>5.9341426720830386</v>
      </c>
      <c r="R60" s="24">
        <f t="shared" ref="R60" si="28">IF(O60&gt;0,(O60/7/E60)*100,0)</f>
        <v>84.773466744043418</v>
      </c>
      <c r="S60" s="20">
        <v>96.3</v>
      </c>
      <c r="T60" s="51">
        <f t="shared" si="4"/>
        <v>-11.526533255956579</v>
      </c>
    </row>
    <row r="61" spans="1:20" hidden="1" outlineLevel="1">
      <c r="A61" s="13">
        <f>A59+1</f>
        <v>41642</v>
      </c>
      <c r="B61">
        <f>B59+1</f>
        <v>176</v>
      </c>
      <c r="C61" s="21"/>
      <c r="D61" s="8">
        <f>D59-F59-G59</f>
        <v>51925</v>
      </c>
      <c r="E61" s="7"/>
      <c r="F61" s="8">
        <v>16</v>
      </c>
      <c r="G61" s="8">
        <v>5</v>
      </c>
      <c r="H61" s="31"/>
      <c r="I61" s="31"/>
      <c r="J61" s="8">
        <v>5500</v>
      </c>
      <c r="K61" s="7"/>
      <c r="L61" s="12">
        <f t="shared" si="18"/>
        <v>105.92200288878189</v>
      </c>
      <c r="M61" s="22"/>
      <c r="N61" s="7"/>
      <c r="O61" s="8">
        <v>46607</v>
      </c>
      <c r="P61" s="7"/>
      <c r="Q61" s="31"/>
      <c r="R61" s="24"/>
      <c r="T61" s="51">
        <f t="shared" si="4"/>
        <v>0</v>
      </c>
    </row>
    <row r="62" spans="1:20" hidden="1" outlineLevel="1">
      <c r="A62" s="13">
        <f t="shared" ref="A62:B67" si="29">A61+1</f>
        <v>41643</v>
      </c>
      <c r="B62">
        <f t="shared" si="29"/>
        <v>177</v>
      </c>
      <c r="C62" s="21"/>
      <c r="D62" s="8">
        <f t="shared" ref="D62:D67" si="30">D61-F61-G61</f>
        <v>51904</v>
      </c>
      <c r="E62" s="7"/>
      <c r="F62" s="8">
        <v>10</v>
      </c>
      <c r="G62" s="8">
        <v>5</v>
      </c>
      <c r="H62" s="31"/>
      <c r="I62" s="31"/>
      <c r="J62" s="8">
        <v>5330</v>
      </c>
      <c r="K62" s="7"/>
      <c r="L62" s="12">
        <f t="shared" si="18"/>
        <v>102.68958076448828</v>
      </c>
      <c r="M62" s="22"/>
      <c r="N62" s="7"/>
      <c r="O62" s="8">
        <v>47644</v>
      </c>
      <c r="P62" s="7"/>
      <c r="Q62" s="31"/>
      <c r="R62" s="24"/>
      <c r="T62" s="51">
        <f t="shared" si="4"/>
        <v>0</v>
      </c>
    </row>
    <row r="63" spans="1:20" hidden="1" outlineLevel="1">
      <c r="A63" s="13">
        <f t="shared" si="29"/>
        <v>41644</v>
      </c>
      <c r="B63">
        <f t="shared" si="29"/>
        <v>178</v>
      </c>
      <c r="C63" s="21"/>
      <c r="D63" s="8">
        <f t="shared" si="30"/>
        <v>51889</v>
      </c>
      <c r="E63" s="7"/>
      <c r="F63" s="8">
        <v>5</v>
      </c>
      <c r="G63" s="8"/>
      <c r="H63" s="31"/>
      <c r="I63" s="31"/>
      <c r="J63" s="8">
        <v>5480</v>
      </c>
      <c r="K63" s="7"/>
      <c r="L63" s="12">
        <f t="shared" si="18"/>
        <v>105.61005222686889</v>
      </c>
      <c r="M63" s="22"/>
      <c r="N63" s="7"/>
      <c r="O63" s="8">
        <v>47656</v>
      </c>
      <c r="P63" s="7"/>
      <c r="Q63" s="31"/>
      <c r="R63" s="24"/>
      <c r="T63" s="51">
        <f t="shared" si="4"/>
        <v>0</v>
      </c>
    </row>
    <row r="64" spans="1:20" hidden="1" outlineLevel="1">
      <c r="A64" s="13">
        <f t="shared" si="29"/>
        <v>41645</v>
      </c>
      <c r="B64">
        <f t="shared" si="29"/>
        <v>179</v>
      </c>
      <c r="C64" s="21"/>
      <c r="D64" s="8">
        <f t="shared" si="30"/>
        <v>51884</v>
      </c>
      <c r="E64" s="7"/>
      <c r="F64" s="8"/>
      <c r="G64" s="8"/>
      <c r="H64" s="31"/>
      <c r="I64" s="31"/>
      <c r="J64" s="8">
        <v>5780</v>
      </c>
      <c r="K64" s="7"/>
      <c r="L64" s="12">
        <f t="shared" si="18"/>
        <v>111.40235910878113</v>
      </c>
      <c r="M64" s="22"/>
      <c r="N64" s="7"/>
      <c r="O64" s="8">
        <v>47684</v>
      </c>
      <c r="P64" s="7"/>
      <c r="Q64" s="31"/>
      <c r="R64" s="24"/>
      <c r="T64" s="51">
        <f t="shared" si="4"/>
        <v>0</v>
      </c>
    </row>
    <row r="65" spans="1:20" hidden="1" outlineLevel="1">
      <c r="A65" s="13">
        <f t="shared" si="29"/>
        <v>41646</v>
      </c>
      <c r="B65">
        <f t="shared" si="29"/>
        <v>180</v>
      </c>
      <c r="C65" s="21"/>
      <c r="D65" s="8">
        <f t="shared" si="30"/>
        <v>51884</v>
      </c>
      <c r="E65" s="7"/>
      <c r="F65" s="8"/>
      <c r="G65" s="8"/>
      <c r="H65" s="31"/>
      <c r="I65" s="31"/>
      <c r="J65" s="8">
        <v>6080</v>
      </c>
      <c r="K65" s="7"/>
      <c r="L65" s="12">
        <f t="shared" si="18"/>
        <v>117.1844884742888</v>
      </c>
      <c r="M65" s="22"/>
      <c r="N65" s="7"/>
      <c r="O65" s="8">
        <v>47820</v>
      </c>
      <c r="P65" s="7"/>
      <c r="Q65" s="31"/>
      <c r="R65" s="24"/>
      <c r="T65" s="51">
        <f t="shared" si="4"/>
        <v>0</v>
      </c>
    </row>
    <row r="66" spans="1:20" hidden="1" outlineLevel="1">
      <c r="A66" s="13">
        <f t="shared" si="29"/>
        <v>41647</v>
      </c>
      <c r="B66">
        <f t="shared" si="29"/>
        <v>181</v>
      </c>
      <c r="C66" s="21"/>
      <c r="D66" s="8">
        <f t="shared" si="30"/>
        <v>51884</v>
      </c>
      <c r="E66" s="7"/>
      <c r="F66" s="8">
        <v>12</v>
      </c>
      <c r="G66" s="8"/>
      <c r="H66" s="31"/>
      <c r="I66" s="31"/>
      <c r="J66" s="8">
        <v>6050</v>
      </c>
      <c r="K66" s="7"/>
      <c r="L66" s="12">
        <f t="shared" si="18"/>
        <v>116.60627553773803</v>
      </c>
      <c r="M66" s="22"/>
      <c r="N66" s="7"/>
      <c r="O66" s="8">
        <v>47978</v>
      </c>
      <c r="P66" s="7"/>
      <c r="Q66" s="31"/>
      <c r="R66" s="24"/>
      <c r="T66" s="51">
        <f t="shared" si="4"/>
        <v>0</v>
      </c>
    </row>
    <row r="67" spans="1:20" hidden="1" outlineLevel="1">
      <c r="A67" s="13">
        <f t="shared" si="29"/>
        <v>41648</v>
      </c>
      <c r="B67">
        <f t="shared" si="29"/>
        <v>182</v>
      </c>
      <c r="C67" s="21"/>
      <c r="D67" s="8">
        <f t="shared" si="30"/>
        <v>51872</v>
      </c>
      <c r="E67" s="7"/>
      <c r="F67" s="8">
        <v>2</v>
      </c>
      <c r="G67" s="8">
        <v>9</v>
      </c>
      <c r="H67" s="31"/>
      <c r="I67" s="31"/>
      <c r="J67" s="8">
        <v>6090</v>
      </c>
      <c r="K67" s="7"/>
      <c r="L67" s="12">
        <f t="shared" si="18"/>
        <v>117.40438001233807</v>
      </c>
      <c r="M67" s="22"/>
      <c r="N67" s="7"/>
      <c r="O67" s="8">
        <v>48665</v>
      </c>
      <c r="P67" s="7"/>
      <c r="Q67" s="31"/>
      <c r="R67" s="24"/>
      <c r="T67" s="51">
        <f t="shared" si="4"/>
        <v>0</v>
      </c>
    </row>
    <row r="68" spans="1:20" s="20" customFormat="1" collapsed="1">
      <c r="A68" s="19"/>
      <c r="C68" s="21">
        <f t="shared" si="13"/>
        <v>26</v>
      </c>
      <c r="D68" s="60">
        <f>A67</f>
        <v>41648</v>
      </c>
      <c r="E68" s="22">
        <f>IF(SUM(D61:D67)&gt;0,AVERAGE(D61:D67),0)</f>
        <v>51891.714285714283</v>
      </c>
      <c r="F68" s="21">
        <f>SUM(F61:F67)</f>
        <v>45</v>
      </c>
      <c r="G68" s="21">
        <f>SUM(G61:G67)</f>
        <v>19</v>
      </c>
      <c r="H68" s="23">
        <f>IF(E68&gt;0,F68/E68*100,0)</f>
        <v>8.6719046806261399E-2</v>
      </c>
      <c r="I68" s="23">
        <f>IF(E68&gt;0,G68/E68*100,0)</f>
        <v>3.6614708651532588E-2</v>
      </c>
      <c r="J68" s="21">
        <f>SUM(J61:J67)</f>
        <v>40310</v>
      </c>
      <c r="K68" s="21">
        <f>IF(J68&gt;0,J68+K60,0)</f>
        <v>277750</v>
      </c>
      <c r="L68" s="22">
        <f>IF(E68&gt;0,J68/E68/7*1000,0)</f>
        <v>110.97285005588562</v>
      </c>
      <c r="M68" s="22">
        <f>IF(E68&gt;0,J68/E68*1000,0)</f>
        <v>776.80995039119932</v>
      </c>
      <c r="N68" s="45">
        <f>IF(O68&gt;0,J68/(O68/10),0)</f>
        <v>1.2066911337687918</v>
      </c>
      <c r="O68" s="21">
        <f>SUM(O61:O67)</f>
        <v>334054</v>
      </c>
      <c r="P68" s="21">
        <f>IF(O68&gt;0,O68+P60,0)</f>
        <v>1314847</v>
      </c>
      <c r="Q68" s="31">
        <f>IF(E68&gt;0,O68/E68,0)</f>
        <v>6.4375209915152984</v>
      </c>
      <c r="R68" s="24">
        <f t="shared" ref="R68" si="31">IF(O68&gt;0,(O68/7/E68)*100,0)</f>
        <v>91.964585593075697</v>
      </c>
      <c r="S68" s="20">
        <v>96.5</v>
      </c>
      <c r="T68" s="51">
        <f t="shared" si="4"/>
        <v>-4.5354144069243034</v>
      </c>
    </row>
    <row r="69" spans="1:20" hidden="1" outlineLevel="1">
      <c r="A69" s="13">
        <f>A67+1</f>
        <v>41649</v>
      </c>
      <c r="B69">
        <f>B67+1</f>
        <v>183</v>
      </c>
      <c r="C69" s="21"/>
      <c r="D69" s="8">
        <f>D67-F67-G67</f>
        <v>51861</v>
      </c>
      <c r="E69" s="7"/>
      <c r="F69" s="8">
        <v>6</v>
      </c>
      <c r="G69" s="8">
        <v>3</v>
      </c>
      <c r="H69" s="31"/>
      <c r="I69" s="31"/>
      <c r="J69" s="8">
        <v>6160</v>
      </c>
      <c r="K69" s="7"/>
      <c r="L69" s="12">
        <f t="shared" si="18"/>
        <v>118.77904398295443</v>
      </c>
      <c r="M69" s="22"/>
      <c r="N69" s="7"/>
      <c r="O69" s="8">
        <v>48900</v>
      </c>
      <c r="P69" s="7"/>
      <c r="Q69" s="31"/>
      <c r="R69" s="24"/>
      <c r="T69" s="51">
        <f t="shared" si="4"/>
        <v>0</v>
      </c>
    </row>
    <row r="70" spans="1:20" hidden="1" outlineLevel="1">
      <c r="A70" s="13">
        <f t="shared" ref="A70:B75" si="32">A69+1</f>
        <v>41650</v>
      </c>
      <c r="B70">
        <f t="shared" si="32"/>
        <v>184</v>
      </c>
      <c r="C70" s="21"/>
      <c r="D70" s="8">
        <f t="shared" ref="D70:D75" si="33">D69-F69-G69</f>
        <v>51852</v>
      </c>
      <c r="E70" s="7"/>
      <c r="F70" s="8">
        <v>4</v>
      </c>
      <c r="G70" s="8"/>
      <c r="H70" s="31"/>
      <c r="I70" s="31"/>
      <c r="J70" s="8">
        <v>6190</v>
      </c>
      <c r="K70" s="7"/>
      <c r="L70" s="12">
        <f t="shared" si="18"/>
        <v>119.3782303479133</v>
      </c>
      <c r="M70" s="22"/>
      <c r="N70" s="7"/>
      <c r="O70" s="8">
        <v>48923</v>
      </c>
      <c r="P70" s="7"/>
      <c r="Q70" s="31"/>
      <c r="R70" s="24"/>
      <c r="T70" s="51">
        <f t="shared" si="4"/>
        <v>0</v>
      </c>
    </row>
    <row r="71" spans="1:20" s="9" customFormat="1" hidden="1" outlineLevel="1">
      <c r="A71" s="25">
        <f t="shared" si="32"/>
        <v>41651</v>
      </c>
      <c r="B71" s="9">
        <f t="shared" si="32"/>
        <v>185</v>
      </c>
      <c r="C71" s="21"/>
      <c r="D71" s="8">
        <f t="shared" si="33"/>
        <v>51848</v>
      </c>
      <c r="E71" s="8"/>
      <c r="F71" s="8"/>
      <c r="G71" s="8"/>
      <c r="H71" s="31"/>
      <c r="I71" s="31"/>
      <c r="J71" s="8">
        <v>5940</v>
      </c>
      <c r="K71" s="8"/>
      <c r="L71" s="12">
        <f t="shared" si="18"/>
        <v>114.56565344854189</v>
      </c>
      <c r="M71" s="22"/>
      <c r="N71" s="8"/>
      <c r="O71" s="8">
        <v>49112</v>
      </c>
      <c r="P71" s="8"/>
      <c r="Q71" s="31"/>
      <c r="R71" s="24"/>
      <c r="T71" s="51">
        <f t="shared" si="4"/>
        <v>0</v>
      </c>
    </row>
    <row r="72" spans="1:20" hidden="1" outlineLevel="1">
      <c r="A72" s="13">
        <f t="shared" si="32"/>
        <v>41652</v>
      </c>
      <c r="B72">
        <f t="shared" si="32"/>
        <v>186</v>
      </c>
      <c r="C72" s="21"/>
      <c r="D72" s="8">
        <f t="shared" si="33"/>
        <v>51848</v>
      </c>
      <c r="E72" s="7"/>
      <c r="F72" s="8">
        <v>6</v>
      </c>
      <c r="G72" s="8">
        <v>3</v>
      </c>
      <c r="H72" s="31"/>
      <c r="I72" s="31"/>
      <c r="J72" s="8">
        <v>6350</v>
      </c>
      <c r="K72" s="7"/>
      <c r="L72" s="12">
        <f t="shared" si="18"/>
        <v>122.47338373707761</v>
      </c>
      <c r="M72" s="22"/>
      <c r="N72" s="7"/>
      <c r="O72" s="8">
        <v>49268</v>
      </c>
      <c r="P72" s="7"/>
      <c r="Q72" s="31"/>
      <c r="R72" s="24"/>
      <c r="T72" s="51">
        <f t="shared" si="4"/>
        <v>0</v>
      </c>
    </row>
    <row r="73" spans="1:20" hidden="1" outlineLevel="1">
      <c r="A73" s="13">
        <f t="shared" si="32"/>
        <v>41653</v>
      </c>
      <c r="B73">
        <f t="shared" si="32"/>
        <v>187</v>
      </c>
      <c r="C73" s="21"/>
      <c r="D73" s="8">
        <f t="shared" si="33"/>
        <v>51839</v>
      </c>
      <c r="E73" s="7"/>
      <c r="F73" s="8">
        <v>7</v>
      </c>
      <c r="G73" s="8">
        <v>4</v>
      </c>
      <c r="H73" s="31"/>
      <c r="I73" s="31"/>
      <c r="J73" s="8">
        <v>5470</v>
      </c>
      <c r="K73" s="7"/>
      <c r="L73" s="12">
        <f t="shared" si="18"/>
        <v>105.51901078338702</v>
      </c>
      <c r="M73" s="22"/>
      <c r="N73" s="7"/>
      <c r="O73" s="8">
        <v>49288</v>
      </c>
      <c r="P73" s="7"/>
      <c r="Q73" s="31"/>
      <c r="R73" s="24"/>
      <c r="T73" s="51">
        <f t="shared" si="4"/>
        <v>0</v>
      </c>
    </row>
    <row r="74" spans="1:20" hidden="1" outlineLevel="1">
      <c r="A74" s="13">
        <f t="shared" si="32"/>
        <v>41654</v>
      </c>
      <c r="B74">
        <f t="shared" si="32"/>
        <v>188</v>
      </c>
      <c r="C74" s="21"/>
      <c r="D74" s="8">
        <f t="shared" si="33"/>
        <v>51828</v>
      </c>
      <c r="E74" s="7"/>
      <c r="F74" s="8">
        <v>7</v>
      </c>
      <c r="G74" s="8"/>
      <c r="H74" s="31"/>
      <c r="I74" s="31"/>
      <c r="J74" s="8">
        <v>6100</v>
      </c>
      <c r="K74" s="7"/>
      <c r="L74" s="12">
        <f t="shared" si="18"/>
        <v>117.69699776182759</v>
      </c>
      <c r="M74" s="22"/>
      <c r="N74" s="7"/>
      <c r="O74" s="8">
        <v>49302</v>
      </c>
      <c r="P74" s="7"/>
      <c r="Q74" s="31"/>
      <c r="R74" s="24"/>
      <c r="T74" s="51">
        <f t="shared" si="4"/>
        <v>0</v>
      </c>
    </row>
    <row r="75" spans="1:20" hidden="1" outlineLevel="1">
      <c r="A75" s="13">
        <f t="shared" si="32"/>
        <v>41655</v>
      </c>
      <c r="B75">
        <f t="shared" si="32"/>
        <v>189</v>
      </c>
      <c r="C75" s="21"/>
      <c r="D75" s="8">
        <f t="shared" si="33"/>
        <v>51821</v>
      </c>
      <c r="E75" s="7"/>
      <c r="F75" s="8">
        <v>7</v>
      </c>
      <c r="G75" s="8">
        <v>1</v>
      </c>
      <c r="H75" s="31"/>
      <c r="I75" s="31"/>
      <c r="J75" s="8">
        <v>6900</v>
      </c>
      <c r="K75" s="7"/>
      <c r="L75" s="12">
        <f t="shared" si="18"/>
        <v>133.15065321008856</v>
      </c>
      <c r="M75" s="22"/>
      <c r="N75" s="7"/>
      <c r="O75" s="8">
        <v>49409</v>
      </c>
      <c r="P75" s="7"/>
      <c r="Q75" s="31"/>
      <c r="R75" s="24"/>
      <c r="T75" s="51">
        <f t="shared" si="4"/>
        <v>0</v>
      </c>
    </row>
    <row r="76" spans="1:20" s="27" customFormat="1" collapsed="1">
      <c r="A76" s="26"/>
      <c r="C76" s="21">
        <f t="shared" si="13"/>
        <v>27</v>
      </c>
      <c r="D76" s="60">
        <f>A75</f>
        <v>41655</v>
      </c>
      <c r="E76" s="22">
        <f>IF(SUM(D69:D75)&gt;0,AVERAGE(D69:D75),0)</f>
        <v>51842.428571428572</v>
      </c>
      <c r="F76" s="28">
        <f>SUM(F69:F75)</f>
        <v>37</v>
      </c>
      <c r="G76" s="28">
        <f>SUM(G69:G75)</f>
        <v>11</v>
      </c>
      <c r="H76" s="23">
        <f>IF(E76&gt;0,F76/E76*100,0)</f>
        <v>7.1370113282832312E-2</v>
      </c>
      <c r="I76" s="23">
        <f>IF(E76&gt;0,G76/E76*100,0)</f>
        <v>2.1218141786787988E-2</v>
      </c>
      <c r="J76" s="28">
        <f>SUM(J69:J75)</f>
        <v>43110</v>
      </c>
      <c r="K76" s="28">
        <f>IF(J76&gt;0,J76+K68,0)</f>
        <v>320860</v>
      </c>
      <c r="L76" s="22">
        <f>IF(E76&gt;0,J76/E76/7*1000,0)</f>
        <v>118.79403797771819</v>
      </c>
      <c r="M76" s="22">
        <f>IF(E76&gt;0,J76/E76*1000,0)</f>
        <v>831.55826584402735</v>
      </c>
      <c r="N76" s="45">
        <f>IF(O76&gt;0,J76/(O76/10),0)</f>
        <v>1.2524622169539981</v>
      </c>
      <c r="O76" s="28">
        <f>SUM(O69:O75)</f>
        <v>344202</v>
      </c>
      <c r="P76" s="28">
        <f>IF(O76&gt;0,O76+P68,0)</f>
        <v>1659049</v>
      </c>
      <c r="Q76" s="31">
        <f>IF(E76&gt;0,O76/E76,0)</f>
        <v>6.639388035723635</v>
      </c>
      <c r="R76" s="24">
        <f t="shared" ref="R76" si="34">IF(O76&gt;0,(O76/7/E76)*100,0)</f>
        <v>94.84840051033764</v>
      </c>
      <c r="S76" s="27">
        <v>96.5</v>
      </c>
      <c r="T76" s="51">
        <f t="shared" si="4"/>
        <v>-1.6515994896623596</v>
      </c>
    </row>
    <row r="77" spans="1:20" hidden="1" outlineLevel="1">
      <c r="A77" s="13">
        <f>A75+1</f>
        <v>41656</v>
      </c>
      <c r="B77">
        <f>B75+1</f>
        <v>190</v>
      </c>
      <c r="C77" s="21"/>
      <c r="D77" s="8">
        <f>D75-F75-G75</f>
        <v>51813</v>
      </c>
      <c r="E77" s="7"/>
      <c r="F77" s="8">
        <v>7</v>
      </c>
      <c r="G77" s="8">
        <v>10</v>
      </c>
      <c r="H77" s="7"/>
      <c r="I77" s="7"/>
      <c r="J77" s="8">
        <v>6360</v>
      </c>
      <c r="K77" s="7"/>
      <c r="L77" s="12">
        <f t="shared" si="18"/>
        <v>122.74911701696485</v>
      </c>
      <c r="M77" s="22"/>
      <c r="N77" s="7"/>
      <c r="O77" s="8">
        <v>49589</v>
      </c>
      <c r="P77" s="7"/>
      <c r="Q77" s="31"/>
      <c r="R77" s="24"/>
      <c r="T77" s="51">
        <f t="shared" ref="T77:T140" si="35">R77-S77</f>
        <v>0</v>
      </c>
    </row>
    <row r="78" spans="1:20" hidden="1" outlineLevel="1">
      <c r="A78" s="13">
        <f t="shared" ref="A78:B139" si="36">A77+1</f>
        <v>41657</v>
      </c>
      <c r="B78">
        <f t="shared" ref="B78:B83" si="37">B77+1</f>
        <v>191</v>
      </c>
      <c r="C78" s="21"/>
      <c r="D78" s="8">
        <f t="shared" ref="D78:D83" si="38">D77-F77-G77</f>
        <v>51796</v>
      </c>
      <c r="E78" s="7"/>
      <c r="F78" s="8">
        <v>4</v>
      </c>
      <c r="G78" s="8"/>
      <c r="H78" s="7"/>
      <c r="I78" s="7"/>
      <c r="J78" s="8">
        <v>6600</v>
      </c>
      <c r="K78" s="7"/>
      <c r="L78" s="12">
        <f t="shared" si="18"/>
        <v>127.42296702448067</v>
      </c>
      <c r="M78" s="22"/>
      <c r="N78" s="7"/>
      <c r="O78" s="8">
        <v>49619</v>
      </c>
      <c r="P78" s="7"/>
      <c r="Q78" s="31"/>
      <c r="R78" s="24"/>
      <c r="T78" s="51">
        <f t="shared" si="35"/>
        <v>0</v>
      </c>
    </row>
    <row r="79" spans="1:20" hidden="1" outlineLevel="1">
      <c r="A79" s="13">
        <f t="shared" si="36"/>
        <v>41658</v>
      </c>
      <c r="B79">
        <f t="shared" si="37"/>
        <v>192</v>
      </c>
      <c r="C79" s="21"/>
      <c r="D79" s="8">
        <f t="shared" si="38"/>
        <v>51792</v>
      </c>
      <c r="E79" s="7"/>
      <c r="F79" s="8"/>
      <c r="G79" s="8"/>
      <c r="H79" s="7"/>
      <c r="I79" s="7"/>
      <c r="J79" s="8">
        <v>6000</v>
      </c>
      <c r="K79" s="7"/>
      <c r="L79" s="12">
        <f t="shared" si="18"/>
        <v>115.84800741427247</v>
      </c>
      <c r="M79" s="22"/>
      <c r="N79" s="7"/>
      <c r="O79" s="8">
        <v>49817</v>
      </c>
      <c r="P79" s="7"/>
      <c r="Q79" s="31"/>
      <c r="R79" s="24"/>
      <c r="T79" s="51">
        <f t="shared" si="35"/>
        <v>0</v>
      </c>
    </row>
    <row r="80" spans="1:20" hidden="1" outlineLevel="1">
      <c r="A80" s="13">
        <f t="shared" si="36"/>
        <v>41659</v>
      </c>
      <c r="B80">
        <f t="shared" si="37"/>
        <v>193</v>
      </c>
      <c r="C80" s="21"/>
      <c r="D80" s="8">
        <f t="shared" si="38"/>
        <v>51792</v>
      </c>
      <c r="E80" s="7"/>
      <c r="F80" s="8">
        <v>17</v>
      </c>
      <c r="G80" s="8"/>
      <c r="H80" s="7"/>
      <c r="I80" s="7"/>
      <c r="J80" s="8">
        <v>6380</v>
      </c>
      <c r="K80" s="7"/>
      <c r="L80" s="12">
        <f t="shared" si="18"/>
        <v>123.18504788384305</v>
      </c>
      <c r="M80" s="22"/>
      <c r="N80" s="7"/>
      <c r="O80" s="8">
        <v>49829</v>
      </c>
      <c r="P80" s="7"/>
      <c r="Q80" s="31"/>
      <c r="R80" s="24"/>
      <c r="T80" s="51">
        <f t="shared" si="35"/>
        <v>0</v>
      </c>
    </row>
    <row r="81" spans="1:20" hidden="1" outlineLevel="1">
      <c r="A81" s="13">
        <f t="shared" si="36"/>
        <v>41660</v>
      </c>
      <c r="B81">
        <f t="shared" si="37"/>
        <v>194</v>
      </c>
      <c r="C81" s="21"/>
      <c r="D81" s="8">
        <f t="shared" si="38"/>
        <v>51775</v>
      </c>
      <c r="E81" s="7"/>
      <c r="F81" s="8">
        <v>9</v>
      </c>
      <c r="G81" s="8">
        <v>10</v>
      </c>
      <c r="H81" s="7"/>
      <c r="I81" s="7"/>
      <c r="J81" s="8">
        <v>6370</v>
      </c>
      <c r="K81" s="7"/>
      <c r="L81" s="12">
        <f t="shared" si="18"/>
        <v>123.03235152100434</v>
      </c>
      <c r="M81" s="22"/>
      <c r="N81" s="7"/>
      <c r="O81" s="8">
        <v>50286</v>
      </c>
      <c r="P81" s="7"/>
      <c r="Q81" s="31"/>
      <c r="R81" s="24"/>
      <c r="T81" s="51">
        <f t="shared" si="35"/>
        <v>0</v>
      </c>
    </row>
    <row r="82" spans="1:20" hidden="1" outlineLevel="1">
      <c r="A82" s="13">
        <f t="shared" si="36"/>
        <v>41661</v>
      </c>
      <c r="B82">
        <f t="shared" si="37"/>
        <v>195</v>
      </c>
      <c r="C82" s="21"/>
      <c r="D82" s="8">
        <f t="shared" si="38"/>
        <v>51756</v>
      </c>
      <c r="E82" s="7"/>
      <c r="F82" s="8">
        <v>2</v>
      </c>
      <c r="G82" s="8"/>
      <c r="H82" s="7"/>
      <c r="I82" s="7"/>
      <c r="J82" s="8">
        <v>5530</v>
      </c>
      <c r="K82" s="7"/>
      <c r="L82" s="12">
        <f t="shared" si="18"/>
        <v>106.84751526393076</v>
      </c>
      <c r="M82" s="22"/>
      <c r="N82" s="7"/>
      <c r="O82" s="8">
        <v>50544</v>
      </c>
      <c r="P82" s="7"/>
      <c r="Q82" s="31"/>
      <c r="R82" s="24"/>
      <c r="T82" s="51">
        <f t="shared" si="35"/>
        <v>0</v>
      </c>
    </row>
    <row r="83" spans="1:20" hidden="1" outlineLevel="1">
      <c r="A83" s="13">
        <f t="shared" si="36"/>
        <v>41662</v>
      </c>
      <c r="B83">
        <f t="shared" si="37"/>
        <v>196</v>
      </c>
      <c r="C83" s="21"/>
      <c r="D83" s="8">
        <f t="shared" si="38"/>
        <v>51754</v>
      </c>
      <c r="E83" s="7"/>
      <c r="F83" s="8">
        <v>2</v>
      </c>
      <c r="G83" s="8"/>
      <c r="H83" s="7"/>
      <c r="I83" s="7"/>
      <c r="J83" s="8">
        <v>6500</v>
      </c>
      <c r="K83" s="7"/>
      <c r="L83" s="12">
        <f t="shared" si="18"/>
        <v>125.59415697337403</v>
      </c>
      <c r="M83" s="22"/>
      <c r="N83" s="7"/>
      <c r="O83" s="8">
        <v>48622</v>
      </c>
      <c r="P83" s="7"/>
      <c r="Q83" s="31"/>
      <c r="R83" s="24"/>
      <c r="T83" s="51">
        <f t="shared" si="35"/>
        <v>0</v>
      </c>
    </row>
    <row r="84" spans="1:20" s="20" customFormat="1" collapsed="1">
      <c r="A84" s="19"/>
      <c r="C84" s="21">
        <f t="shared" si="13"/>
        <v>28</v>
      </c>
      <c r="D84" s="60">
        <f>A83</f>
        <v>41662</v>
      </c>
      <c r="E84" s="22">
        <f>IF(SUM(D77:D83)&gt;0,AVERAGE(D77:D83),0)</f>
        <v>51782.571428571428</v>
      </c>
      <c r="F84" s="21">
        <f>SUM(F77:F83)</f>
        <v>41</v>
      </c>
      <c r="G84" s="21">
        <f>SUM(G77:G83)</f>
        <v>20</v>
      </c>
      <c r="H84" s="23">
        <f>IF(E84&gt;0,F84/E84*100,0)</f>
        <v>7.9177219031223961E-2</v>
      </c>
      <c r="I84" s="23">
        <f>IF(E84&gt;0,G84/E84*100,0)</f>
        <v>3.8623033673767786E-2</v>
      </c>
      <c r="J84" s="21">
        <f>SUM(J77:J83)</f>
        <v>43740</v>
      </c>
      <c r="K84" s="21">
        <f>IF(J84&gt;0,J84+K76,0)</f>
        <v>364600</v>
      </c>
      <c r="L84" s="22">
        <f>IF(E84&gt;0,J84/E84/7*1000,0)</f>
        <v>120.66939234932879</v>
      </c>
      <c r="M84" s="22">
        <f>IF(E84&gt;0,J84/E84*1000,0)</f>
        <v>844.68574644530145</v>
      </c>
      <c r="N84" s="45">
        <f>IF(O84&gt;0,J84/(O84/10),0)</f>
        <v>1.2557923205457271</v>
      </c>
      <c r="O84" s="21">
        <f>SUM(O77:O83)</f>
        <v>348306</v>
      </c>
      <c r="P84" s="21">
        <f>IF(O84&gt;0,O84+P76,0)</f>
        <v>2007355</v>
      </c>
      <c r="Q84" s="31">
        <f>IF(E84&gt;0,O84/E84,0)</f>
        <v>6.7263171833876818</v>
      </c>
      <c r="R84" s="24">
        <f t="shared" ref="R84" si="39">IF(O84&gt;0,(O84/7/E84)*100,0)</f>
        <v>96.090245476966885</v>
      </c>
      <c r="S84" s="20">
        <v>96.5</v>
      </c>
      <c r="T84" s="51">
        <f t="shared" si="35"/>
        <v>-0.40975452303311499</v>
      </c>
    </row>
    <row r="85" spans="1:20" hidden="1" outlineLevel="1">
      <c r="A85" s="13">
        <f>A83+1</f>
        <v>41663</v>
      </c>
      <c r="B85">
        <f>B83+1</f>
        <v>197</v>
      </c>
      <c r="C85" s="21"/>
      <c r="D85" s="8">
        <f>D83-F83-G83</f>
        <v>51752</v>
      </c>
      <c r="E85" s="7"/>
      <c r="F85" s="8">
        <v>6</v>
      </c>
      <c r="G85" s="8">
        <v>17</v>
      </c>
      <c r="H85" s="7"/>
      <c r="I85" s="7"/>
      <c r="J85" s="8">
        <v>6670</v>
      </c>
      <c r="K85" s="7"/>
      <c r="L85" s="12">
        <f t="shared" si="18"/>
        <v>128.88390786829495</v>
      </c>
      <c r="M85" s="7"/>
      <c r="N85" s="7"/>
      <c r="O85" s="8">
        <v>50101</v>
      </c>
      <c r="P85" s="7"/>
      <c r="Q85" s="24"/>
      <c r="R85" s="24"/>
      <c r="T85" s="51">
        <f t="shared" si="35"/>
        <v>0</v>
      </c>
    </row>
    <row r="86" spans="1:20" hidden="1" outlineLevel="1">
      <c r="A86" s="13">
        <f t="shared" si="36"/>
        <v>41664</v>
      </c>
      <c r="B86">
        <f>B85+1</f>
        <v>198</v>
      </c>
      <c r="C86" s="21"/>
      <c r="D86" s="8">
        <f t="shared" ref="D86:D91" si="40">D85-F85-G85</f>
        <v>51729</v>
      </c>
      <c r="E86" s="7"/>
      <c r="F86" s="8">
        <v>5</v>
      </c>
      <c r="G86" s="8"/>
      <c r="H86" s="7"/>
      <c r="I86" s="7"/>
      <c r="J86" s="8">
        <v>5940</v>
      </c>
      <c r="K86" s="7"/>
      <c r="L86" s="12">
        <f t="shared" si="18"/>
        <v>114.82920605463086</v>
      </c>
      <c r="M86" s="7"/>
      <c r="N86" s="7"/>
      <c r="O86" s="8">
        <v>50110</v>
      </c>
      <c r="P86" s="7"/>
      <c r="Q86" s="24"/>
      <c r="R86" s="24"/>
      <c r="T86" s="51">
        <f t="shared" si="35"/>
        <v>0</v>
      </c>
    </row>
    <row r="87" spans="1:20" hidden="1" outlineLevel="1">
      <c r="A87" s="13">
        <f t="shared" si="36"/>
        <v>41665</v>
      </c>
      <c r="B87">
        <f t="shared" si="36"/>
        <v>199</v>
      </c>
      <c r="C87" s="21"/>
      <c r="D87" s="8">
        <f t="shared" si="40"/>
        <v>51724</v>
      </c>
      <c r="E87" s="7"/>
      <c r="F87" s="8"/>
      <c r="G87" s="8"/>
      <c r="H87" s="7"/>
      <c r="I87" s="7"/>
      <c r="J87" s="8">
        <v>5870</v>
      </c>
      <c r="K87" s="7"/>
      <c r="L87" s="12">
        <f t="shared" si="18"/>
        <v>113.4869692985848</v>
      </c>
      <c r="M87" s="7"/>
      <c r="N87" s="7"/>
      <c r="O87" s="8">
        <v>50121</v>
      </c>
      <c r="P87" s="7"/>
      <c r="Q87" s="24"/>
      <c r="R87" s="24"/>
      <c r="T87" s="51">
        <f t="shared" si="35"/>
        <v>0</v>
      </c>
    </row>
    <row r="88" spans="1:20" hidden="1" outlineLevel="1">
      <c r="A88" s="13">
        <f t="shared" si="36"/>
        <v>41666</v>
      </c>
      <c r="B88">
        <f t="shared" si="36"/>
        <v>200</v>
      </c>
      <c r="C88" s="21"/>
      <c r="D88" s="8">
        <f t="shared" si="40"/>
        <v>51724</v>
      </c>
      <c r="E88" s="7"/>
      <c r="F88" s="8">
        <v>6</v>
      </c>
      <c r="G88" s="8">
        <v>10</v>
      </c>
      <c r="H88" s="7"/>
      <c r="I88" s="7"/>
      <c r="J88" s="8">
        <v>6090</v>
      </c>
      <c r="K88" s="7"/>
      <c r="L88" s="12">
        <f t="shared" si="18"/>
        <v>117.7403139741706</v>
      </c>
      <c r="M88" s="7"/>
      <c r="N88" s="7"/>
      <c r="O88" s="8">
        <v>49354</v>
      </c>
      <c r="P88" s="7"/>
      <c r="Q88" s="24"/>
      <c r="R88" s="24"/>
      <c r="T88" s="51">
        <f t="shared" si="35"/>
        <v>0</v>
      </c>
    </row>
    <row r="89" spans="1:20" hidden="1" outlineLevel="1">
      <c r="A89" s="13">
        <f t="shared" si="36"/>
        <v>41667</v>
      </c>
      <c r="B89">
        <f t="shared" si="36"/>
        <v>201</v>
      </c>
      <c r="C89" s="21"/>
      <c r="D89" s="8">
        <f t="shared" si="40"/>
        <v>51708</v>
      </c>
      <c r="E89" s="7"/>
      <c r="F89" s="8">
        <v>1</v>
      </c>
      <c r="G89" s="8"/>
      <c r="H89" s="7"/>
      <c r="I89" s="7"/>
      <c r="J89" s="8">
        <v>5690</v>
      </c>
      <c r="K89" s="7"/>
      <c r="L89" s="12">
        <f t="shared" si="18"/>
        <v>110.04099945849771</v>
      </c>
      <c r="M89" s="7"/>
      <c r="N89" s="7"/>
      <c r="O89" s="8">
        <v>51485</v>
      </c>
      <c r="P89" s="7"/>
      <c r="Q89" s="24"/>
      <c r="R89" s="24"/>
      <c r="T89" s="51">
        <f t="shared" si="35"/>
        <v>0</v>
      </c>
    </row>
    <row r="90" spans="1:20" hidden="1" outlineLevel="1">
      <c r="A90" s="13">
        <f t="shared" si="36"/>
        <v>41668</v>
      </c>
      <c r="B90">
        <f t="shared" si="36"/>
        <v>202</v>
      </c>
      <c r="C90" s="21"/>
      <c r="D90" s="8">
        <f t="shared" si="40"/>
        <v>51707</v>
      </c>
      <c r="E90" s="7"/>
      <c r="F90" s="8">
        <v>5</v>
      </c>
      <c r="G90" s="8">
        <v>10</v>
      </c>
      <c r="H90" s="7"/>
      <c r="I90" s="7"/>
      <c r="J90" s="8">
        <v>6560</v>
      </c>
      <c r="K90" s="7"/>
      <c r="L90" s="12">
        <f t="shared" si="18"/>
        <v>126.8687024967606</v>
      </c>
      <c r="M90" s="7"/>
      <c r="N90" s="7"/>
      <c r="O90" s="8">
        <v>50209</v>
      </c>
      <c r="P90" s="7"/>
      <c r="Q90" s="24"/>
      <c r="R90" s="24"/>
      <c r="T90" s="51">
        <f t="shared" si="35"/>
        <v>0</v>
      </c>
    </row>
    <row r="91" spans="1:20" hidden="1" outlineLevel="1">
      <c r="A91" s="13">
        <f t="shared" si="36"/>
        <v>41669</v>
      </c>
      <c r="B91">
        <f t="shared" si="36"/>
        <v>203</v>
      </c>
      <c r="C91" s="21"/>
      <c r="D91" s="8">
        <f t="shared" si="40"/>
        <v>51692</v>
      </c>
      <c r="E91" s="7"/>
      <c r="F91" s="8">
        <v>6</v>
      </c>
      <c r="G91" s="8"/>
      <c r="H91" s="7"/>
      <c r="I91" s="7"/>
      <c r="J91" s="8">
        <v>6580</v>
      </c>
      <c r="K91" s="7"/>
      <c r="L91" s="12">
        <f t="shared" si="18"/>
        <v>127.29242435966881</v>
      </c>
      <c r="M91" s="7"/>
      <c r="N91" s="7"/>
      <c r="O91" s="8">
        <v>50126</v>
      </c>
      <c r="P91" s="7"/>
      <c r="Q91" s="24"/>
      <c r="R91" s="24"/>
      <c r="T91" s="51">
        <f t="shared" si="35"/>
        <v>0</v>
      </c>
    </row>
    <row r="92" spans="1:20" s="20" customFormat="1" collapsed="1">
      <c r="A92" s="19"/>
      <c r="C92" s="21">
        <f t="shared" ref="C92:C140" si="41">C84+1</f>
        <v>29</v>
      </c>
      <c r="D92" s="60">
        <f>A91</f>
        <v>41669</v>
      </c>
      <c r="E92" s="22">
        <f>IF(SUM(D85:D91)&gt;0,AVERAGE(D85:D91),0)</f>
        <v>51719.428571428572</v>
      </c>
      <c r="F92" s="21">
        <f>SUM(F85:F91)</f>
        <v>29</v>
      </c>
      <c r="G92" s="21">
        <f>SUM(G85:G91)</f>
        <v>37</v>
      </c>
      <c r="H92" s="23">
        <f>IF(E92&gt;0,F92/E92*100,0)</f>
        <v>5.6071771867991026E-2</v>
      </c>
      <c r="I92" s="23">
        <f>IF(E92&gt;0,G92/E92*100,0)</f>
        <v>7.1539846866057522E-2</v>
      </c>
      <c r="J92" s="21">
        <f>SUM(J85:J91)</f>
        <v>43400</v>
      </c>
      <c r="K92" s="21">
        <f>IF(J92&gt;0,J92+K84,0)</f>
        <v>408000</v>
      </c>
      <c r="L92" s="22">
        <f>IF(E92&gt;0,J92/E92/7*1000,0)</f>
        <v>119.87758123501531</v>
      </c>
      <c r="M92" s="22">
        <f>IF(E92&gt;0,J92/E92*1000,0)</f>
        <v>839.14306864510718</v>
      </c>
      <c r="N92" s="45">
        <f>IF(O92&gt;0,J92/(O92/10),0)</f>
        <v>1.2346873168594563</v>
      </c>
      <c r="O92" s="21">
        <f>SUM(O85:O91)</f>
        <v>351506</v>
      </c>
      <c r="P92" s="21">
        <f>IF(O92&gt;0,O92+P84,0)</f>
        <v>2358861</v>
      </c>
      <c r="Q92" s="31">
        <f>IF(E92&gt;0,O92/E92,0)</f>
        <v>6.7964014628379497</v>
      </c>
      <c r="R92" s="24">
        <f t="shared" ref="R92" si="42">IF(O92&gt;0,(O92/7/E92)*100,0)</f>
        <v>97.09144946911357</v>
      </c>
      <c r="S92" s="20">
        <v>96.4</v>
      </c>
      <c r="T92" s="51">
        <f t="shared" si="35"/>
        <v>0.69144946911356442</v>
      </c>
    </row>
    <row r="93" spans="1:20" hidden="1" outlineLevel="1">
      <c r="A93" s="13">
        <f>A91+1</f>
        <v>41670</v>
      </c>
      <c r="B93">
        <f>B91+1</f>
        <v>204</v>
      </c>
      <c r="C93" s="21"/>
      <c r="D93" s="8">
        <f>D91-F91-G91</f>
        <v>51686</v>
      </c>
      <c r="E93" s="7"/>
      <c r="F93" s="8">
        <v>9</v>
      </c>
      <c r="G93" s="8">
        <v>1</v>
      </c>
      <c r="H93" s="7"/>
      <c r="I93" s="7"/>
      <c r="J93" s="8">
        <v>5330</v>
      </c>
      <c r="K93" s="7"/>
      <c r="L93" s="12">
        <f t="shared" si="18"/>
        <v>103.12270247262315</v>
      </c>
      <c r="M93" s="7"/>
      <c r="N93" s="7"/>
      <c r="O93" s="8">
        <v>50147</v>
      </c>
      <c r="P93" s="7"/>
      <c r="Q93" s="24"/>
      <c r="R93" s="24"/>
      <c r="T93" s="51">
        <f t="shared" si="35"/>
        <v>0</v>
      </c>
    </row>
    <row r="94" spans="1:20" hidden="1" outlineLevel="1">
      <c r="A94" s="13">
        <f t="shared" si="36"/>
        <v>41671</v>
      </c>
      <c r="B94">
        <f>B93+1</f>
        <v>205</v>
      </c>
      <c r="C94" s="21"/>
      <c r="D94" s="8">
        <f t="shared" ref="D94:D99" si="43">D93-F93-G93</f>
        <v>51676</v>
      </c>
      <c r="E94" s="7"/>
      <c r="F94" s="8">
        <v>4</v>
      </c>
      <c r="G94" s="8"/>
      <c r="H94" s="7"/>
      <c r="I94" s="7"/>
      <c r="J94" s="8">
        <v>5400</v>
      </c>
      <c r="K94" s="7"/>
      <c r="L94" s="12">
        <f t="shared" si="18"/>
        <v>104.4972521092964</v>
      </c>
      <c r="M94" s="7"/>
      <c r="N94" s="7"/>
      <c r="O94" s="8">
        <v>50368</v>
      </c>
      <c r="P94" s="7"/>
      <c r="Q94" s="24"/>
      <c r="R94" s="24"/>
      <c r="T94" s="51">
        <f t="shared" si="35"/>
        <v>0</v>
      </c>
    </row>
    <row r="95" spans="1:20" hidden="1" outlineLevel="1">
      <c r="A95" s="13">
        <f t="shared" si="36"/>
        <v>41672</v>
      </c>
      <c r="B95">
        <f t="shared" si="36"/>
        <v>206</v>
      </c>
      <c r="C95" s="21"/>
      <c r="D95" s="8">
        <f t="shared" si="43"/>
        <v>51672</v>
      </c>
      <c r="E95" s="7"/>
      <c r="F95" s="8"/>
      <c r="G95" s="8"/>
      <c r="H95" s="7"/>
      <c r="I95" s="7"/>
      <c r="J95" s="8">
        <v>6490</v>
      </c>
      <c r="K95" s="7"/>
      <c r="L95" s="12">
        <f t="shared" si="18"/>
        <v>125.59993807090881</v>
      </c>
      <c r="M95" s="7"/>
      <c r="N95" s="7"/>
      <c r="O95" s="8">
        <v>50062</v>
      </c>
      <c r="P95" s="7"/>
      <c r="Q95" s="24"/>
      <c r="R95" s="24"/>
      <c r="T95" s="51">
        <f t="shared" si="35"/>
        <v>0</v>
      </c>
    </row>
    <row r="96" spans="1:20" hidden="1" outlineLevel="1">
      <c r="A96" s="13">
        <f t="shared" si="36"/>
        <v>41673</v>
      </c>
      <c r="B96">
        <f t="shared" si="36"/>
        <v>207</v>
      </c>
      <c r="C96" s="21"/>
      <c r="D96" s="8">
        <f t="shared" si="43"/>
        <v>51672</v>
      </c>
      <c r="E96" s="7"/>
      <c r="F96" s="8">
        <v>8</v>
      </c>
      <c r="G96" s="8"/>
      <c r="H96" s="7"/>
      <c r="I96" s="7"/>
      <c r="J96" s="8">
        <v>5600</v>
      </c>
      <c r="K96" s="7"/>
      <c r="L96" s="12">
        <f t="shared" si="18"/>
        <v>108.37590958352686</v>
      </c>
      <c r="M96" s="7"/>
      <c r="N96" s="7"/>
      <c r="O96" s="8">
        <v>49932</v>
      </c>
      <c r="P96" s="7"/>
      <c r="Q96" s="24"/>
      <c r="R96" s="24"/>
      <c r="T96" s="51">
        <f t="shared" si="35"/>
        <v>0</v>
      </c>
    </row>
    <row r="97" spans="1:20" hidden="1" outlineLevel="1">
      <c r="A97" s="13">
        <f t="shared" si="36"/>
        <v>41674</v>
      </c>
      <c r="B97">
        <f t="shared" si="36"/>
        <v>208</v>
      </c>
      <c r="C97" s="21"/>
      <c r="D97" s="8">
        <f t="shared" si="43"/>
        <v>51664</v>
      </c>
      <c r="E97" s="7"/>
      <c r="F97" s="8">
        <v>8</v>
      </c>
      <c r="G97" s="8"/>
      <c r="H97" s="7"/>
      <c r="I97" s="7"/>
      <c r="J97" s="8">
        <v>5970</v>
      </c>
      <c r="K97" s="7"/>
      <c r="L97" s="12">
        <f t="shared" si="18"/>
        <v>115.5543511923196</v>
      </c>
      <c r="M97" s="7"/>
      <c r="N97" s="7"/>
      <c r="O97" s="8">
        <v>50027</v>
      </c>
      <c r="P97" s="7"/>
      <c r="Q97" s="24"/>
      <c r="R97" s="24"/>
      <c r="T97" s="51">
        <f t="shared" si="35"/>
        <v>0</v>
      </c>
    </row>
    <row r="98" spans="1:20" hidden="1" outlineLevel="1">
      <c r="A98" s="13">
        <f t="shared" si="36"/>
        <v>41675</v>
      </c>
      <c r="B98">
        <f t="shared" si="36"/>
        <v>209</v>
      </c>
      <c r="C98" s="21"/>
      <c r="D98" s="8">
        <f t="shared" si="43"/>
        <v>51656</v>
      </c>
      <c r="E98" s="7"/>
      <c r="F98" s="8">
        <v>5</v>
      </c>
      <c r="G98" s="8"/>
      <c r="H98" s="7"/>
      <c r="I98" s="7"/>
      <c r="J98" s="8">
        <v>6380</v>
      </c>
      <c r="K98" s="7"/>
      <c r="L98" s="12">
        <f t="shared" si="18"/>
        <v>123.50936967632028</v>
      </c>
      <c r="M98" s="7"/>
      <c r="N98" s="7"/>
      <c r="O98" s="8">
        <v>50209</v>
      </c>
      <c r="P98" s="7"/>
      <c r="Q98" s="24"/>
      <c r="R98" s="24"/>
      <c r="T98" s="51">
        <f t="shared" si="35"/>
        <v>0</v>
      </c>
    </row>
    <row r="99" spans="1:20" hidden="1" outlineLevel="1">
      <c r="A99" s="13">
        <f t="shared" si="36"/>
        <v>41676</v>
      </c>
      <c r="B99">
        <f t="shared" si="36"/>
        <v>210</v>
      </c>
      <c r="C99" s="21"/>
      <c r="D99" s="8">
        <f t="shared" si="43"/>
        <v>51651</v>
      </c>
      <c r="E99" s="7"/>
      <c r="F99" s="8">
        <v>5</v>
      </c>
      <c r="G99" s="8">
        <v>22</v>
      </c>
      <c r="H99" s="7"/>
      <c r="I99" s="7"/>
      <c r="J99" s="8">
        <v>6280</v>
      </c>
      <c r="K99" s="7"/>
      <c r="L99" s="12">
        <f t="shared" si="18"/>
        <v>121.58525488373894</v>
      </c>
      <c r="M99" s="7"/>
      <c r="N99" s="7"/>
      <c r="O99" s="8">
        <v>51073</v>
      </c>
      <c r="P99" s="7"/>
      <c r="Q99" s="24"/>
      <c r="R99" s="24"/>
      <c r="T99" s="51">
        <f t="shared" si="35"/>
        <v>0</v>
      </c>
    </row>
    <row r="100" spans="1:20" s="20" customFormat="1" collapsed="1">
      <c r="A100" s="19"/>
      <c r="C100" s="21">
        <f t="shared" si="41"/>
        <v>30</v>
      </c>
      <c r="D100" s="60">
        <f>A99</f>
        <v>41676</v>
      </c>
      <c r="E100" s="22">
        <f>IF(SUM(D93:D99)&gt;0,AVERAGE(D93:D99),0)</f>
        <v>51668.142857142855</v>
      </c>
      <c r="F100" s="21">
        <f>SUM(F93:F99)</f>
        <v>39</v>
      </c>
      <c r="G100" s="21">
        <f>SUM(G93:G99)</f>
        <v>23</v>
      </c>
      <c r="H100" s="23">
        <f>IF(E100&gt;0,F100/E100*100,0)</f>
        <v>7.5481714347332016E-2</v>
      </c>
      <c r="I100" s="23">
        <f>IF(E100&gt;0,G100/E100*100,0)</f>
        <v>4.4514857179195802E-2</v>
      </c>
      <c r="J100" s="21">
        <f>SUM(J93:J99)</f>
        <v>41450</v>
      </c>
      <c r="K100" s="21">
        <f>IF(J100&gt;0,J100+K92,0)</f>
        <v>449450</v>
      </c>
      <c r="L100" s="22">
        <f>IF(E100&gt;0,J100/E100/7*1000,0)</f>
        <v>114.60502050171839</v>
      </c>
      <c r="M100" s="22">
        <f>IF(E100&gt;0,J100/E100*1000,0)</f>
        <v>802.23514351202869</v>
      </c>
      <c r="N100" s="45">
        <f>IF(O100&gt;0,J100/(O100/10),0)</f>
        <v>1.1781659835483118</v>
      </c>
      <c r="O100" s="21">
        <f>SUM(O93:O99)</f>
        <v>351818</v>
      </c>
      <c r="P100" s="21">
        <f>IF(O100&gt;0,O100+P92,0)</f>
        <v>2710679</v>
      </c>
      <c r="Q100" s="31">
        <f>IF(E100&gt;0,O100/E100,0)</f>
        <v>6.8091860969870908</v>
      </c>
      <c r="R100" s="24">
        <f t="shared" ref="R100" si="44">IF(O100&gt;0,(O100/7/E100)*100,0)</f>
        <v>97.274087099815574</v>
      </c>
      <c r="S100" s="20">
        <v>96.1</v>
      </c>
      <c r="T100" s="51">
        <f t="shared" si="35"/>
        <v>1.1740870998155799</v>
      </c>
    </row>
    <row r="101" spans="1:20" hidden="1" outlineLevel="1">
      <c r="A101" s="13">
        <f>A99+1</f>
        <v>41677</v>
      </c>
      <c r="B101">
        <f>B99+1</f>
        <v>211</v>
      </c>
      <c r="C101" s="21"/>
      <c r="D101" s="8">
        <f>D99-F99-G99</f>
        <v>51624</v>
      </c>
      <c r="E101" s="7"/>
      <c r="F101" s="8">
        <v>4</v>
      </c>
      <c r="G101" s="8"/>
      <c r="H101" s="7"/>
      <c r="I101" s="7"/>
      <c r="J101" s="8">
        <v>6230</v>
      </c>
      <c r="K101" s="7"/>
      <c r="L101" s="12">
        <f t="shared" si="18"/>
        <v>120.68030373469705</v>
      </c>
      <c r="M101" s="7"/>
      <c r="N101" s="7"/>
      <c r="O101" s="8">
        <v>50444</v>
      </c>
      <c r="P101" s="7"/>
      <c r="Q101" s="24"/>
      <c r="R101" s="24"/>
      <c r="T101" s="51">
        <f t="shared" si="35"/>
        <v>0</v>
      </c>
    </row>
    <row r="102" spans="1:20" hidden="1" outlineLevel="1">
      <c r="A102" s="13">
        <f t="shared" si="36"/>
        <v>41678</v>
      </c>
      <c r="B102">
        <f>B101+1</f>
        <v>212</v>
      </c>
      <c r="C102" s="21"/>
      <c r="D102" s="8">
        <f t="shared" ref="D102:D107" si="45">D101-F101-G101</f>
        <v>51620</v>
      </c>
      <c r="E102" s="7"/>
      <c r="F102" s="8">
        <v>5</v>
      </c>
      <c r="G102" s="8"/>
      <c r="H102" s="7"/>
      <c r="I102" s="7"/>
      <c r="J102" s="8">
        <v>6480</v>
      </c>
      <c r="K102" s="7"/>
      <c r="L102" s="12">
        <f t="shared" ref="L102:L107" si="46">IF(D102&gt;0,J102/D102*1000,0)</f>
        <v>125.53273924835334</v>
      </c>
      <c r="M102" s="7"/>
      <c r="N102" s="7"/>
      <c r="O102" s="8">
        <v>49025</v>
      </c>
      <c r="P102" s="7"/>
      <c r="Q102" s="24"/>
      <c r="R102" s="24"/>
      <c r="T102" s="51">
        <f t="shared" si="35"/>
        <v>0</v>
      </c>
    </row>
    <row r="103" spans="1:20" hidden="1" outlineLevel="1">
      <c r="A103" s="13">
        <f t="shared" si="36"/>
        <v>41679</v>
      </c>
      <c r="B103">
        <f t="shared" si="36"/>
        <v>213</v>
      </c>
      <c r="C103" s="21"/>
      <c r="D103" s="8">
        <f t="shared" si="45"/>
        <v>51615</v>
      </c>
      <c r="E103" s="7"/>
      <c r="F103" s="8"/>
      <c r="G103" s="8"/>
      <c r="H103" s="7"/>
      <c r="I103" s="7"/>
      <c r="J103" s="8">
        <v>4580</v>
      </c>
      <c r="K103" s="7"/>
      <c r="L103" s="12">
        <f t="shared" si="46"/>
        <v>88.733895185508089</v>
      </c>
      <c r="M103" s="7"/>
      <c r="N103" s="7"/>
      <c r="O103" s="8">
        <v>49632</v>
      </c>
      <c r="P103" s="7"/>
      <c r="Q103" s="24"/>
      <c r="R103" s="24"/>
      <c r="T103" s="51">
        <f t="shared" si="35"/>
        <v>0</v>
      </c>
    </row>
    <row r="104" spans="1:20" hidden="1" outlineLevel="1">
      <c r="A104" s="13">
        <f t="shared" si="36"/>
        <v>41680</v>
      </c>
      <c r="B104">
        <f t="shared" si="36"/>
        <v>214</v>
      </c>
      <c r="C104" s="21"/>
      <c r="D104" s="8">
        <f t="shared" si="45"/>
        <v>51615</v>
      </c>
      <c r="E104" s="7"/>
      <c r="F104" s="8">
        <v>12</v>
      </c>
      <c r="G104" s="8">
        <v>19</v>
      </c>
      <c r="H104" s="7"/>
      <c r="I104" s="7"/>
      <c r="J104" s="8">
        <v>5610</v>
      </c>
      <c r="K104" s="7"/>
      <c r="L104" s="12">
        <f t="shared" si="46"/>
        <v>108.6893344957861</v>
      </c>
      <c r="M104" s="7"/>
      <c r="N104" s="7"/>
      <c r="O104" s="8">
        <v>49818</v>
      </c>
      <c r="P104" s="7"/>
      <c r="Q104" s="24"/>
      <c r="R104" s="24"/>
      <c r="T104" s="51">
        <f t="shared" si="35"/>
        <v>0</v>
      </c>
    </row>
    <row r="105" spans="1:20" hidden="1" outlineLevel="1">
      <c r="A105" s="13">
        <f t="shared" si="36"/>
        <v>41681</v>
      </c>
      <c r="B105">
        <f t="shared" si="36"/>
        <v>215</v>
      </c>
      <c r="C105" s="21"/>
      <c r="D105" s="8">
        <f t="shared" si="45"/>
        <v>51584</v>
      </c>
      <c r="E105" s="7"/>
      <c r="F105" s="8">
        <v>7</v>
      </c>
      <c r="G105" s="8"/>
      <c r="H105" s="7"/>
      <c r="I105" s="7"/>
      <c r="J105" s="8">
        <v>5430</v>
      </c>
      <c r="K105" s="7"/>
      <c r="L105" s="12">
        <f t="shared" si="46"/>
        <v>105.26519851116625</v>
      </c>
      <c r="M105" s="7"/>
      <c r="N105" s="7"/>
      <c r="O105" s="8">
        <v>49836</v>
      </c>
      <c r="P105" s="7"/>
      <c r="Q105" s="24"/>
      <c r="R105" s="24"/>
      <c r="T105" s="51">
        <f t="shared" si="35"/>
        <v>0</v>
      </c>
    </row>
    <row r="106" spans="1:20" hidden="1" outlineLevel="1">
      <c r="A106" s="13">
        <f t="shared" si="36"/>
        <v>41682</v>
      </c>
      <c r="B106">
        <f t="shared" si="36"/>
        <v>216</v>
      </c>
      <c r="C106" s="21"/>
      <c r="D106" s="8">
        <f t="shared" si="45"/>
        <v>51577</v>
      </c>
      <c r="E106" s="7"/>
      <c r="F106" s="8">
        <v>7</v>
      </c>
      <c r="G106" s="8">
        <v>9</v>
      </c>
      <c r="H106" s="7"/>
      <c r="I106" s="7"/>
      <c r="J106" s="8">
        <v>6890</v>
      </c>
      <c r="K106" s="7"/>
      <c r="L106" s="12">
        <f t="shared" si="46"/>
        <v>133.58667623165366</v>
      </c>
      <c r="M106" s="7"/>
      <c r="N106" s="7"/>
      <c r="O106" s="8">
        <v>49890</v>
      </c>
      <c r="P106" s="7"/>
      <c r="Q106" s="24"/>
      <c r="R106" s="24"/>
      <c r="T106" s="51">
        <f t="shared" si="35"/>
        <v>0</v>
      </c>
    </row>
    <row r="107" spans="1:20" hidden="1" outlineLevel="1">
      <c r="A107" s="13">
        <f t="shared" si="36"/>
        <v>41683</v>
      </c>
      <c r="B107">
        <f t="shared" si="36"/>
        <v>217</v>
      </c>
      <c r="C107" s="21"/>
      <c r="D107" s="8">
        <f t="shared" si="45"/>
        <v>51561</v>
      </c>
      <c r="E107" s="7"/>
      <c r="F107" s="8">
        <v>7</v>
      </c>
      <c r="G107" s="8">
        <v>10</v>
      </c>
      <c r="H107" s="7"/>
      <c r="I107" s="7"/>
      <c r="J107" s="8">
        <v>6060</v>
      </c>
      <c r="K107" s="7"/>
      <c r="L107" s="12">
        <f t="shared" si="46"/>
        <v>117.53069180194332</v>
      </c>
      <c r="M107" s="7"/>
      <c r="N107" s="7"/>
      <c r="O107" s="8">
        <v>49721</v>
      </c>
      <c r="P107" s="7"/>
      <c r="Q107" s="24"/>
      <c r="R107" s="24"/>
      <c r="T107" s="51">
        <f t="shared" si="35"/>
        <v>0</v>
      </c>
    </row>
    <row r="108" spans="1:20" s="20" customFormat="1" collapsed="1">
      <c r="A108" s="19"/>
      <c r="C108" s="21">
        <f t="shared" si="41"/>
        <v>31</v>
      </c>
      <c r="D108" s="60">
        <f>A107</f>
        <v>41683</v>
      </c>
      <c r="E108" s="22">
        <f>IF(SUM(D101:D107)&gt;0,AVERAGE(D101:D107),0)</f>
        <v>51599.428571428572</v>
      </c>
      <c r="F108" s="21">
        <f>SUM(F101:F107)</f>
        <v>42</v>
      </c>
      <c r="G108" s="21">
        <f>SUM(G101:G107)</f>
        <v>38</v>
      </c>
      <c r="H108" s="23">
        <f>IF(E108&gt;0,F108/E108*100,0)</f>
        <v>8.1396250235329301E-2</v>
      </c>
      <c r="I108" s="23">
        <f>IF(E108&gt;0,G108/E108*100,0)</f>
        <v>7.3644226403393173E-2</v>
      </c>
      <c r="J108" s="21">
        <f>SUM(J101:J107)</f>
        <v>41280</v>
      </c>
      <c r="K108" s="21">
        <f>IF(J108&gt;0,J108+K100,0)</f>
        <v>490730</v>
      </c>
      <c r="L108" s="22">
        <f>IF(E108&gt;0,J108/E108/7*1000,0)</f>
        <v>114.28697992225827</v>
      </c>
      <c r="M108" s="22">
        <f>IF(E108&gt;0,J108/E108*1000,0)</f>
        <v>800.00885945580785</v>
      </c>
      <c r="N108" s="45">
        <f>IF(O108&gt;0,J108/(O108/10),0)</f>
        <v>1.1849606448390486</v>
      </c>
      <c r="O108" s="21">
        <f>SUM(O101:O107)</f>
        <v>348366</v>
      </c>
      <c r="P108" s="21">
        <f>IF(O108&gt;0,O108+P100,0)</f>
        <v>3059045</v>
      </c>
      <c r="Q108" s="31">
        <f>IF(E108&gt;0,O108/E108,0)</f>
        <v>6.7513538355906491</v>
      </c>
      <c r="R108" s="24">
        <f t="shared" ref="R108" si="47">IF(O108&gt;0,(O108/7/E108)*100,0)</f>
        <v>96.447911937009266</v>
      </c>
      <c r="S108" s="20">
        <v>96</v>
      </c>
      <c r="T108" s="51">
        <f t="shared" si="35"/>
        <v>0.44791193700926613</v>
      </c>
    </row>
    <row r="109" spans="1:20" hidden="1" outlineLevel="1">
      <c r="A109" s="13">
        <f>A107+1</f>
        <v>41684</v>
      </c>
      <c r="B109">
        <f>B107+1</f>
        <v>218</v>
      </c>
      <c r="C109" s="21"/>
      <c r="D109" s="8">
        <f>D107-F107-G107</f>
        <v>51544</v>
      </c>
      <c r="E109" s="7"/>
      <c r="F109" s="8">
        <v>7</v>
      </c>
      <c r="G109" s="8">
        <v>6</v>
      </c>
      <c r="H109" s="7"/>
      <c r="I109" s="7"/>
      <c r="J109" s="8">
        <v>5990</v>
      </c>
      <c r="K109" s="7"/>
      <c r="L109" s="12">
        <f t="shared" ref="L109:L115" si="48">IF(D109&gt;0,J109/D109*1000,0)</f>
        <v>116.21139220859848</v>
      </c>
      <c r="M109" s="7"/>
      <c r="N109" s="7"/>
      <c r="O109" s="8">
        <v>49478</v>
      </c>
      <c r="P109" s="7"/>
      <c r="Q109" s="24"/>
      <c r="R109" s="24"/>
      <c r="T109" s="51">
        <f t="shared" si="35"/>
        <v>0</v>
      </c>
    </row>
    <row r="110" spans="1:20" hidden="1" outlineLevel="1">
      <c r="A110" s="13">
        <f t="shared" si="36"/>
        <v>41685</v>
      </c>
      <c r="B110">
        <f>B109+1</f>
        <v>219</v>
      </c>
      <c r="C110" s="21"/>
      <c r="D110" s="8">
        <f t="shared" ref="D110:D115" si="49">D109-F109-G109</f>
        <v>51531</v>
      </c>
      <c r="E110" s="7"/>
      <c r="F110" s="8">
        <v>3</v>
      </c>
      <c r="G110" s="8"/>
      <c r="H110" s="7"/>
      <c r="I110" s="7"/>
      <c r="J110" s="8">
        <v>6070</v>
      </c>
      <c r="K110" s="7"/>
      <c r="L110" s="12">
        <f t="shared" si="48"/>
        <v>117.79317304147018</v>
      </c>
      <c r="M110" s="7"/>
      <c r="N110" s="7"/>
      <c r="O110" s="8">
        <v>49729</v>
      </c>
      <c r="P110" s="7"/>
      <c r="Q110" s="24"/>
      <c r="R110" s="24"/>
      <c r="T110" s="51">
        <f t="shared" si="35"/>
        <v>0</v>
      </c>
    </row>
    <row r="111" spans="1:20" hidden="1" outlineLevel="1">
      <c r="A111" s="13">
        <f t="shared" si="36"/>
        <v>41686</v>
      </c>
      <c r="B111">
        <f t="shared" si="36"/>
        <v>220</v>
      </c>
      <c r="C111" s="21"/>
      <c r="D111" s="8">
        <f t="shared" si="49"/>
        <v>51528</v>
      </c>
      <c r="E111" s="7"/>
      <c r="F111" s="8"/>
      <c r="G111" s="8"/>
      <c r="H111" s="7"/>
      <c r="I111" s="7"/>
      <c r="J111" s="8">
        <v>6020</v>
      </c>
      <c r="K111" s="7"/>
      <c r="L111" s="12">
        <f t="shared" si="48"/>
        <v>116.82968483154791</v>
      </c>
      <c r="M111" s="7"/>
      <c r="N111" s="7"/>
      <c r="O111" s="8">
        <v>49503</v>
      </c>
      <c r="P111" s="7"/>
      <c r="Q111" s="24"/>
      <c r="R111" s="24"/>
      <c r="T111" s="51">
        <f t="shared" si="35"/>
        <v>0</v>
      </c>
    </row>
    <row r="112" spans="1:20" hidden="1" outlineLevel="1">
      <c r="A112" s="13">
        <f t="shared" si="36"/>
        <v>41687</v>
      </c>
      <c r="B112">
        <f t="shared" si="36"/>
        <v>221</v>
      </c>
      <c r="C112" s="21"/>
      <c r="D112" s="8">
        <f t="shared" si="49"/>
        <v>51528</v>
      </c>
      <c r="E112" s="7"/>
      <c r="F112" s="8">
        <v>11</v>
      </c>
      <c r="G112" s="8"/>
      <c r="H112" s="7"/>
      <c r="I112" s="7"/>
      <c r="J112" s="8">
        <v>6280</v>
      </c>
      <c r="K112" s="7"/>
      <c r="L112" s="12">
        <f t="shared" si="48"/>
        <v>121.87548517310977</v>
      </c>
      <c r="M112" s="7"/>
      <c r="N112" s="7"/>
      <c r="O112" s="8">
        <v>49033</v>
      </c>
      <c r="P112" s="7"/>
      <c r="Q112" s="24"/>
      <c r="R112" s="24"/>
      <c r="T112" s="51">
        <f t="shared" si="35"/>
        <v>0</v>
      </c>
    </row>
    <row r="113" spans="1:20" hidden="1" outlineLevel="1">
      <c r="A113" s="13">
        <f t="shared" si="36"/>
        <v>41688</v>
      </c>
      <c r="B113">
        <f t="shared" si="36"/>
        <v>222</v>
      </c>
      <c r="C113" s="21"/>
      <c r="D113" s="8">
        <f t="shared" si="49"/>
        <v>51517</v>
      </c>
      <c r="E113" s="7"/>
      <c r="F113" s="8">
        <v>3</v>
      </c>
      <c r="G113" s="8"/>
      <c r="H113" s="7"/>
      <c r="I113" s="7"/>
      <c r="J113" s="8">
        <v>6370</v>
      </c>
      <c r="K113" s="7"/>
      <c r="L113" s="12">
        <f t="shared" si="48"/>
        <v>123.64850437719588</v>
      </c>
      <c r="M113" s="7"/>
      <c r="N113" s="7"/>
      <c r="O113" s="8">
        <v>49304</v>
      </c>
      <c r="P113" s="7"/>
      <c r="Q113" s="24"/>
      <c r="R113" s="24"/>
      <c r="T113" s="51">
        <f t="shared" si="35"/>
        <v>0</v>
      </c>
    </row>
    <row r="114" spans="1:20" hidden="1" outlineLevel="1">
      <c r="A114" s="13">
        <f t="shared" si="36"/>
        <v>41689</v>
      </c>
      <c r="B114">
        <f t="shared" si="36"/>
        <v>223</v>
      </c>
      <c r="C114" s="21"/>
      <c r="D114" s="8">
        <f t="shared" si="49"/>
        <v>51514</v>
      </c>
      <c r="E114" s="7"/>
      <c r="F114" s="8">
        <v>3</v>
      </c>
      <c r="G114" s="8"/>
      <c r="H114" s="7"/>
      <c r="I114" s="7"/>
      <c r="J114" s="8">
        <v>6410</v>
      </c>
      <c r="K114" s="7"/>
      <c r="L114" s="12">
        <f t="shared" si="48"/>
        <v>124.43219319020072</v>
      </c>
      <c r="M114" s="7"/>
      <c r="N114" s="7"/>
      <c r="O114" s="8">
        <v>49027</v>
      </c>
      <c r="P114" s="7"/>
      <c r="Q114" s="24"/>
      <c r="R114" s="24"/>
      <c r="T114" s="51">
        <f t="shared" si="35"/>
        <v>0</v>
      </c>
    </row>
    <row r="115" spans="1:20" hidden="1" outlineLevel="1">
      <c r="A115" s="13">
        <f t="shared" si="36"/>
        <v>41690</v>
      </c>
      <c r="B115">
        <f t="shared" si="36"/>
        <v>224</v>
      </c>
      <c r="C115" s="21"/>
      <c r="D115" s="8">
        <f t="shared" si="49"/>
        <v>51511</v>
      </c>
      <c r="E115" s="7"/>
      <c r="F115" s="8">
        <v>1</v>
      </c>
      <c r="G115" s="8"/>
      <c r="H115" s="7"/>
      <c r="I115" s="7"/>
      <c r="J115" s="8">
        <v>6080</v>
      </c>
      <c r="K115" s="7"/>
      <c r="L115" s="12">
        <f t="shared" si="48"/>
        <v>118.03304148628447</v>
      </c>
      <c r="M115" s="7"/>
      <c r="N115" s="7"/>
      <c r="O115" s="8">
        <v>49015</v>
      </c>
      <c r="P115" s="7"/>
      <c r="Q115" s="24"/>
      <c r="R115" s="24"/>
      <c r="T115" s="51">
        <f t="shared" si="35"/>
        <v>0</v>
      </c>
    </row>
    <row r="116" spans="1:20" s="20" customFormat="1" collapsed="1">
      <c r="A116" s="19"/>
      <c r="C116" s="21">
        <f t="shared" si="41"/>
        <v>32</v>
      </c>
      <c r="D116" s="60">
        <f>A115</f>
        <v>41690</v>
      </c>
      <c r="E116" s="22">
        <f>IF(SUM(D109:D115)&gt;0,AVERAGE(D109:D115),0)</f>
        <v>51524.714285714283</v>
      </c>
      <c r="F116" s="21">
        <f>SUM(F109:F115)</f>
        <v>28</v>
      </c>
      <c r="G116" s="21">
        <f>SUM(G109:G115)</f>
        <v>6</v>
      </c>
      <c r="H116" s="23">
        <f>IF(E116&gt;0,F116/E116*100,0)</f>
        <v>5.4342853498875715E-2</v>
      </c>
      <c r="I116" s="23">
        <f>IF(E116&gt;0,G116/E116*100,0)</f>
        <v>1.1644897178330511E-2</v>
      </c>
      <c r="J116" s="21">
        <f>SUM(J109:J115)</f>
        <v>43220</v>
      </c>
      <c r="K116" s="21">
        <f>IF(J116&gt;0,J116+K108,0)</f>
        <v>533950</v>
      </c>
      <c r="L116" s="22">
        <f>IF(E116&gt;0,J116/E116/7*1000,0)</f>
        <v>119.83153715415349</v>
      </c>
      <c r="M116" s="22">
        <f>IF(E116&gt;0,J116/E116*1000,0)</f>
        <v>838.82076007907449</v>
      </c>
      <c r="N116" s="45">
        <f>IF(O116&gt;0,J116/(O116/10),0)</f>
        <v>1.2524305324133773</v>
      </c>
      <c r="O116" s="21">
        <f>SUM(O109:O115)</f>
        <v>345089</v>
      </c>
      <c r="P116" s="21">
        <f>IF(O116&gt;0,O116+P108,0)</f>
        <v>3404134</v>
      </c>
      <c r="Q116" s="31">
        <f>IF(E116&gt;0,O116/E116,0)</f>
        <v>6.6975432039548295</v>
      </c>
      <c r="R116" s="24">
        <f t="shared" ref="R116" si="50">IF(O116&gt;0,(O116/7/E116)*100,0)</f>
        <v>95.679188627926138</v>
      </c>
      <c r="S116" s="20">
        <v>95.7</v>
      </c>
      <c r="T116" s="51">
        <f t="shared" si="35"/>
        <v>-2.0811372073865186E-2</v>
      </c>
    </row>
    <row r="117" spans="1:20" hidden="1" outlineLevel="1">
      <c r="A117" s="13">
        <f>A115+1</f>
        <v>41691</v>
      </c>
      <c r="B117">
        <f>B115+1</f>
        <v>225</v>
      </c>
      <c r="C117" s="21"/>
      <c r="D117" s="8">
        <f>D115-F115-G115</f>
        <v>51510</v>
      </c>
      <c r="E117" s="7"/>
      <c r="F117" s="8">
        <v>4</v>
      </c>
      <c r="G117" s="8">
        <v>30</v>
      </c>
      <c r="H117" s="7"/>
      <c r="I117" s="7"/>
      <c r="J117" s="8">
        <v>6290</v>
      </c>
      <c r="K117" s="7"/>
      <c r="L117" s="12">
        <f t="shared" ref="L117:L123" si="51">IF(D117&gt;0,J117/D117*1000,0)</f>
        <v>122.11221122112212</v>
      </c>
      <c r="M117" s="7"/>
      <c r="N117" s="7"/>
      <c r="O117" s="8">
        <v>49092</v>
      </c>
      <c r="P117" s="7"/>
      <c r="Q117" s="24"/>
      <c r="R117" s="24"/>
      <c r="T117" s="51">
        <f t="shared" si="35"/>
        <v>0</v>
      </c>
    </row>
    <row r="118" spans="1:20" hidden="1" outlineLevel="1">
      <c r="A118" s="13">
        <f t="shared" si="36"/>
        <v>41692</v>
      </c>
      <c r="B118">
        <f>B117+1</f>
        <v>226</v>
      </c>
      <c r="C118" s="21"/>
      <c r="D118" s="8">
        <f t="shared" ref="D118:D123" si="52">D117-F117-G117</f>
        <v>51476</v>
      </c>
      <c r="E118" s="7"/>
      <c r="F118" s="8">
        <v>4</v>
      </c>
      <c r="G118" s="8"/>
      <c r="H118" s="7"/>
      <c r="I118" s="7"/>
      <c r="J118" s="8">
        <v>6280</v>
      </c>
      <c r="K118" s="7"/>
      <c r="L118" s="12">
        <f t="shared" si="51"/>
        <v>121.99860128992151</v>
      </c>
      <c r="M118" s="7"/>
      <c r="N118" s="7"/>
      <c r="O118" s="8">
        <v>48078</v>
      </c>
      <c r="P118" s="7"/>
      <c r="Q118" s="24"/>
      <c r="R118" s="24"/>
      <c r="T118" s="51">
        <f t="shared" si="35"/>
        <v>0</v>
      </c>
    </row>
    <row r="119" spans="1:20" hidden="1" outlineLevel="1">
      <c r="A119" s="13">
        <f t="shared" si="36"/>
        <v>41693</v>
      </c>
      <c r="B119">
        <f t="shared" si="36"/>
        <v>227</v>
      </c>
      <c r="C119" s="21"/>
      <c r="D119" s="8">
        <f t="shared" si="52"/>
        <v>51472</v>
      </c>
      <c r="E119" s="7"/>
      <c r="F119" s="8"/>
      <c r="G119" s="8"/>
      <c r="H119" s="7"/>
      <c r="I119" s="7"/>
      <c r="J119" s="8">
        <v>6250</v>
      </c>
      <c r="K119" s="7"/>
      <c r="L119" s="12">
        <f t="shared" si="51"/>
        <v>121.42524090767796</v>
      </c>
      <c r="M119" s="7"/>
      <c r="N119" s="7"/>
      <c r="O119" s="8">
        <v>48882</v>
      </c>
      <c r="P119" s="7"/>
      <c r="Q119" s="24"/>
      <c r="R119" s="24"/>
      <c r="T119" s="51">
        <f t="shared" si="35"/>
        <v>0</v>
      </c>
    </row>
    <row r="120" spans="1:20" hidden="1" outlineLevel="1">
      <c r="A120" s="13">
        <f t="shared" si="36"/>
        <v>41694</v>
      </c>
      <c r="B120">
        <f t="shared" si="36"/>
        <v>228</v>
      </c>
      <c r="C120" s="21"/>
      <c r="D120" s="8">
        <f t="shared" si="52"/>
        <v>51472</v>
      </c>
      <c r="E120" s="7"/>
      <c r="F120" s="8">
        <v>7</v>
      </c>
      <c r="G120" s="8"/>
      <c r="H120" s="7"/>
      <c r="I120" s="7"/>
      <c r="J120" s="8">
        <v>6440</v>
      </c>
      <c r="K120" s="7"/>
      <c r="L120" s="12">
        <f t="shared" si="51"/>
        <v>125.11656823127137</v>
      </c>
      <c r="M120" s="7"/>
      <c r="N120" s="7"/>
      <c r="O120" s="8">
        <v>48395</v>
      </c>
      <c r="P120" s="7"/>
      <c r="Q120" s="24"/>
      <c r="R120" s="24"/>
      <c r="T120" s="51">
        <f t="shared" si="35"/>
        <v>0</v>
      </c>
    </row>
    <row r="121" spans="1:20" hidden="1" outlineLevel="1">
      <c r="A121" s="13">
        <f t="shared" si="36"/>
        <v>41695</v>
      </c>
      <c r="B121">
        <f t="shared" si="36"/>
        <v>229</v>
      </c>
      <c r="C121" s="21"/>
      <c r="D121" s="8">
        <f t="shared" si="52"/>
        <v>51465</v>
      </c>
      <c r="E121" s="7"/>
      <c r="F121" s="8">
        <v>5</v>
      </c>
      <c r="G121" s="8"/>
      <c r="H121" s="7"/>
      <c r="I121" s="7"/>
      <c r="J121" s="8">
        <v>6260</v>
      </c>
      <c r="K121" s="7"/>
      <c r="L121" s="12">
        <f t="shared" si="51"/>
        <v>121.6360633440202</v>
      </c>
      <c r="M121" s="7"/>
      <c r="N121" s="7"/>
      <c r="O121" s="8">
        <v>48046</v>
      </c>
      <c r="P121" s="7"/>
      <c r="Q121" s="24"/>
      <c r="R121" s="24"/>
      <c r="T121" s="51">
        <f t="shared" si="35"/>
        <v>0</v>
      </c>
    </row>
    <row r="122" spans="1:20" hidden="1" outlineLevel="1">
      <c r="A122" s="13">
        <f t="shared" si="36"/>
        <v>41696</v>
      </c>
      <c r="B122">
        <f t="shared" si="36"/>
        <v>230</v>
      </c>
      <c r="C122" s="21"/>
      <c r="D122" s="8">
        <f t="shared" si="52"/>
        <v>51460</v>
      </c>
      <c r="E122" s="7"/>
      <c r="F122" s="8">
        <v>5</v>
      </c>
      <c r="G122" s="8"/>
      <c r="H122" s="7"/>
      <c r="I122" s="7"/>
      <c r="J122" s="8">
        <v>6390</v>
      </c>
      <c r="K122" s="7"/>
      <c r="L122" s="12">
        <f t="shared" si="51"/>
        <v>124.17411581811115</v>
      </c>
      <c r="M122" s="7"/>
      <c r="N122" s="7"/>
      <c r="O122" s="8">
        <v>47386</v>
      </c>
      <c r="P122" s="7"/>
      <c r="Q122" s="24"/>
      <c r="R122" s="24"/>
      <c r="T122" s="51">
        <f t="shared" si="35"/>
        <v>0</v>
      </c>
    </row>
    <row r="123" spans="1:20" hidden="1" outlineLevel="1">
      <c r="A123" s="13">
        <f t="shared" si="36"/>
        <v>41697</v>
      </c>
      <c r="B123">
        <f t="shared" si="36"/>
        <v>231</v>
      </c>
      <c r="C123" s="21"/>
      <c r="D123" s="8">
        <f t="shared" si="52"/>
        <v>51455</v>
      </c>
      <c r="E123" s="7"/>
      <c r="F123" s="8">
        <v>6</v>
      </c>
      <c r="G123" s="8"/>
      <c r="H123" s="7"/>
      <c r="I123" s="7"/>
      <c r="J123" s="8">
        <v>6190</v>
      </c>
      <c r="K123" s="7"/>
      <c r="L123" s="12">
        <f t="shared" si="51"/>
        <v>120.29929064230882</v>
      </c>
      <c r="M123" s="7"/>
      <c r="N123" s="7"/>
      <c r="O123" s="8">
        <v>49124</v>
      </c>
      <c r="P123" s="7"/>
      <c r="Q123" s="24"/>
      <c r="R123" s="24"/>
      <c r="T123" s="51">
        <f t="shared" si="35"/>
        <v>0</v>
      </c>
    </row>
    <row r="124" spans="1:20" s="20" customFormat="1" collapsed="1">
      <c r="A124" s="19"/>
      <c r="C124" s="21">
        <f t="shared" si="41"/>
        <v>33</v>
      </c>
      <c r="D124" s="60">
        <f>A123</f>
        <v>41697</v>
      </c>
      <c r="E124" s="22">
        <f>IF(SUM(D117:D123)&gt;0,AVERAGE(D117:D123),0)</f>
        <v>51472.857142857145</v>
      </c>
      <c r="F124" s="21">
        <f>SUM(F117:F123)</f>
        <v>31</v>
      </c>
      <c r="G124" s="21">
        <f>SUM(G117:G123)</f>
        <v>30</v>
      </c>
      <c r="H124" s="23">
        <f>IF(E124&gt;0,F124/E124*100,0)</f>
        <v>6.0225916571840912E-2</v>
      </c>
      <c r="I124" s="23">
        <f>IF(E124&gt;0,G124/E124*100,0)</f>
        <v>5.8283145069523465E-2</v>
      </c>
      <c r="J124" s="21">
        <f>SUM(J117:J123)</f>
        <v>44100</v>
      </c>
      <c r="K124" s="21">
        <f>IF(J124&gt;0,J124+K116,0)</f>
        <v>578050</v>
      </c>
      <c r="L124" s="22">
        <f>IF(E124&gt;0,J124/E124/7*1000,0)</f>
        <v>122.39460464599927</v>
      </c>
      <c r="M124" s="22">
        <f>IF(E124&gt;0,J124/E124*1000,0)</f>
        <v>856.76223252199486</v>
      </c>
      <c r="N124" s="45">
        <f>IF(O124&gt;0,J124/(O124/10),0)</f>
        <v>1.3008734435978442</v>
      </c>
      <c r="O124" s="21">
        <f>SUM(O117:O123)</f>
        <v>339003</v>
      </c>
      <c r="P124" s="21">
        <f>IF(O124&gt;0,O124+P116,0)</f>
        <v>3743137</v>
      </c>
      <c r="Q124" s="31">
        <f>IF(E124&gt;0,O124/E124,0)</f>
        <v>6.5860536760012209</v>
      </c>
      <c r="R124" s="24">
        <f t="shared" ref="R124" si="53">IF(O124&gt;0,(O124/7/E124)*100,0)</f>
        <v>94.086481085731734</v>
      </c>
      <c r="S124" s="20">
        <v>95.3</v>
      </c>
      <c r="T124" s="51">
        <f t="shared" si="35"/>
        <v>-1.2135189142682634</v>
      </c>
    </row>
    <row r="125" spans="1:20" hidden="1" outlineLevel="1">
      <c r="A125" s="13">
        <f>A123+1</f>
        <v>41698</v>
      </c>
      <c r="B125">
        <f>B123+1</f>
        <v>232</v>
      </c>
      <c r="C125" s="21"/>
      <c r="D125" s="8">
        <f>D123-F123-G123</f>
        <v>51449</v>
      </c>
      <c r="E125" s="7"/>
      <c r="F125" s="8">
        <v>8</v>
      </c>
      <c r="G125" s="8"/>
      <c r="H125" s="7"/>
      <c r="I125" s="7"/>
      <c r="J125" s="8">
        <v>6000</v>
      </c>
      <c r="K125" s="7"/>
      <c r="L125" s="12">
        <f t="shared" ref="L125:L131" si="54">IF(D125&gt;0,J125/D125*1000,0)</f>
        <v>116.62034247507241</v>
      </c>
      <c r="M125" s="24"/>
      <c r="N125" s="7"/>
      <c r="O125" s="8">
        <v>48012</v>
      </c>
      <c r="P125" s="7"/>
      <c r="Q125" s="24"/>
      <c r="R125" s="24"/>
      <c r="T125" s="51">
        <f t="shared" si="35"/>
        <v>0</v>
      </c>
    </row>
    <row r="126" spans="1:20" hidden="1" outlineLevel="1">
      <c r="A126" s="13">
        <f t="shared" si="36"/>
        <v>41699</v>
      </c>
      <c r="B126">
        <f>B125+1</f>
        <v>233</v>
      </c>
      <c r="C126" s="21"/>
      <c r="D126" s="8">
        <f t="shared" ref="D126:D131" si="55">D125-F125-G125</f>
        <v>51441</v>
      </c>
      <c r="E126" s="7"/>
      <c r="F126" s="8">
        <v>8</v>
      </c>
      <c r="G126" s="8"/>
      <c r="H126" s="7"/>
      <c r="I126" s="7"/>
      <c r="J126" s="8">
        <v>6280</v>
      </c>
      <c r="K126" s="7"/>
      <c r="L126" s="12">
        <f t="shared" si="54"/>
        <v>122.08160805583094</v>
      </c>
      <c r="M126" s="24"/>
      <c r="N126" s="7"/>
      <c r="O126" s="8">
        <v>48020</v>
      </c>
      <c r="P126" s="7"/>
      <c r="Q126" s="24"/>
      <c r="R126" s="24"/>
      <c r="T126" s="51">
        <f t="shared" si="35"/>
        <v>0</v>
      </c>
    </row>
    <row r="127" spans="1:20" hidden="1" outlineLevel="1">
      <c r="A127" s="13">
        <f t="shared" si="36"/>
        <v>41700</v>
      </c>
      <c r="B127">
        <f t="shared" si="36"/>
        <v>234</v>
      </c>
      <c r="C127" s="21"/>
      <c r="D127" s="8">
        <f t="shared" si="55"/>
        <v>51433</v>
      </c>
      <c r="E127" s="7"/>
      <c r="F127" s="8"/>
      <c r="G127" s="8"/>
      <c r="H127" s="7"/>
      <c r="I127" s="7"/>
      <c r="J127" s="8">
        <v>6160</v>
      </c>
      <c r="K127" s="7"/>
      <c r="L127" s="12">
        <f t="shared" si="54"/>
        <v>119.76746446833744</v>
      </c>
      <c r="M127" s="24"/>
      <c r="N127" s="7"/>
      <c r="O127" s="8">
        <v>47876</v>
      </c>
      <c r="P127" s="7"/>
      <c r="Q127" s="24"/>
      <c r="R127" s="24"/>
      <c r="T127" s="51">
        <f t="shared" si="35"/>
        <v>0</v>
      </c>
    </row>
    <row r="128" spans="1:20" hidden="1" outlineLevel="1">
      <c r="A128" s="13">
        <f t="shared" si="36"/>
        <v>41701</v>
      </c>
      <c r="B128">
        <f t="shared" si="36"/>
        <v>235</v>
      </c>
      <c r="C128" s="21"/>
      <c r="D128" s="8">
        <f t="shared" si="55"/>
        <v>51433</v>
      </c>
      <c r="E128" s="7"/>
      <c r="F128" s="8">
        <v>19</v>
      </c>
      <c r="G128" s="8"/>
      <c r="H128" s="7"/>
      <c r="I128" s="7"/>
      <c r="J128" s="8">
        <v>6250</v>
      </c>
      <c r="K128" s="7"/>
      <c r="L128" s="12">
        <f t="shared" si="54"/>
        <v>121.51731378686836</v>
      </c>
      <c r="M128" s="24"/>
      <c r="N128" s="7"/>
      <c r="O128" s="8">
        <v>47975</v>
      </c>
      <c r="P128" s="7"/>
      <c r="Q128" s="24"/>
      <c r="R128" s="24"/>
      <c r="T128" s="51">
        <f t="shared" si="35"/>
        <v>0</v>
      </c>
    </row>
    <row r="129" spans="1:20" hidden="1" outlineLevel="1">
      <c r="A129" s="13">
        <f t="shared" si="36"/>
        <v>41702</v>
      </c>
      <c r="B129">
        <f t="shared" si="36"/>
        <v>236</v>
      </c>
      <c r="C129" s="21"/>
      <c r="D129" s="8">
        <f t="shared" si="55"/>
        <v>51414</v>
      </c>
      <c r="E129" s="7"/>
      <c r="F129" s="8">
        <v>7</v>
      </c>
      <c r="G129" s="8"/>
      <c r="H129" s="7"/>
      <c r="I129" s="7"/>
      <c r="J129" s="8">
        <v>6260</v>
      </c>
      <c r="K129" s="7"/>
      <c r="L129" s="12">
        <f t="shared" si="54"/>
        <v>121.7567199595441</v>
      </c>
      <c r="M129" s="24"/>
      <c r="N129" s="7"/>
      <c r="O129" s="8">
        <v>48096</v>
      </c>
      <c r="P129" s="7"/>
      <c r="Q129" s="24"/>
      <c r="R129" s="24"/>
      <c r="T129" s="51">
        <f t="shared" si="35"/>
        <v>0</v>
      </c>
    </row>
    <row r="130" spans="1:20" hidden="1" outlineLevel="1">
      <c r="A130" s="13">
        <f t="shared" si="36"/>
        <v>41703</v>
      </c>
      <c r="B130">
        <f t="shared" si="36"/>
        <v>237</v>
      </c>
      <c r="C130" s="21"/>
      <c r="D130" s="8">
        <f t="shared" si="55"/>
        <v>51407</v>
      </c>
      <c r="E130" s="7"/>
      <c r="F130" s="8">
        <v>13</v>
      </c>
      <c r="G130" s="8">
        <v>48</v>
      </c>
      <c r="H130" s="7"/>
      <c r="I130" s="7"/>
      <c r="J130" s="8">
        <v>6390</v>
      </c>
      <c r="K130" s="7"/>
      <c r="L130" s="12">
        <f t="shared" si="54"/>
        <v>124.30213784115003</v>
      </c>
      <c r="M130" s="24"/>
      <c r="N130" s="7"/>
      <c r="O130" s="8">
        <v>48062</v>
      </c>
      <c r="P130" s="7"/>
      <c r="Q130" s="24"/>
      <c r="R130" s="24"/>
      <c r="T130" s="51">
        <f t="shared" si="35"/>
        <v>0</v>
      </c>
    </row>
    <row r="131" spans="1:20" hidden="1" outlineLevel="1">
      <c r="A131" s="13">
        <f t="shared" si="36"/>
        <v>41704</v>
      </c>
      <c r="B131">
        <f t="shared" si="36"/>
        <v>238</v>
      </c>
      <c r="C131" s="21"/>
      <c r="D131" s="8">
        <f t="shared" si="55"/>
        <v>51346</v>
      </c>
      <c r="E131" s="7"/>
      <c r="F131" s="8">
        <v>12</v>
      </c>
      <c r="G131" s="8"/>
      <c r="H131" s="7"/>
      <c r="I131" s="7"/>
      <c r="J131" s="8">
        <v>6470</v>
      </c>
      <c r="K131" s="7"/>
      <c r="L131" s="12">
        <f t="shared" si="54"/>
        <v>126.00786818836909</v>
      </c>
      <c r="M131" s="24"/>
      <c r="N131" s="7"/>
      <c r="O131" s="8">
        <v>47916</v>
      </c>
      <c r="P131" s="7"/>
      <c r="Q131" s="24"/>
      <c r="R131" s="24"/>
      <c r="T131" s="51">
        <f t="shared" si="35"/>
        <v>0</v>
      </c>
    </row>
    <row r="132" spans="1:20" s="20" customFormat="1" collapsed="1">
      <c r="A132" s="19"/>
      <c r="C132" s="21">
        <f t="shared" si="41"/>
        <v>34</v>
      </c>
      <c r="D132" s="60">
        <f>A131</f>
        <v>41704</v>
      </c>
      <c r="E132" s="22">
        <f>IF(SUM(D125:D131)&gt;0,AVERAGE(D125:D131),0)</f>
        <v>51417.571428571428</v>
      </c>
      <c r="F132" s="21">
        <f>SUM(F125:F131)</f>
        <v>67</v>
      </c>
      <c r="G132" s="21">
        <f>SUM(G125:G131)</f>
        <v>48</v>
      </c>
      <c r="H132" s="23">
        <f>IF(E132&gt;0,F132/E132*100,0)</f>
        <v>0.13030564870819594</v>
      </c>
      <c r="I132" s="23">
        <f>IF(E132&gt;0,G132/E132*100,0)</f>
        <v>9.3353300567065742E-2</v>
      </c>
      <c r="J132" s="21">
        <f>SUM(J125:J131)</f>
        <v>43810</v>
      </c>
      <c r="K132" s="21">
        <f>IF(J132&gt;0,J132+K124,0)</f>
        <v>621860</v>
      </c>
      <c r="L132" s="22">
        <f>IF(E132&gt;0,J132/E132/7*1000,0)</f>
        <v>121.7204791024747</v>
      </c>
      <c r="M132" s="22">
        <f>IF(E132&gt;0,J132/E132*1000,0)</f>
        <v>852.04335371732282</v>
      </c>
      <c r="N132" s="45">
        <f>IF(O132&gt;0,J132/(O132/10),0)</f>
        <v>1.3040359331700189</v>
      </c>
      <c r="O132" s="21">
        <f>SUM(O125:O131)</f>
        <v>335957</v>
      </c>
      <c r="P132" s="21">
        <f>IF(O132&gt;0,O132+P124,0)</f>
        <v>4079094</v>
      </c>
      <c r="Q132" s="31">
        <f>IF(E132&gt;0,O132/E132,0)</f>
        <v>6.5338947497103552</v>
      </c>
      <c r="R132" s="24">
        <f t="shared" ref="R132" si="56">IF(O132&gt;0,(O132/7/E132)*100,0)</f>
        <v>93.341353567290781</v>
      </c>
      <c r="S132" s="20">
        <v>94.8</v>
      </c>
      <c r="T132" s="51">
        <f t="shared" si="35"/>
        <v>-1.4586464327092159</v>
      </c>
    </row>
    <row r="133" spans="1:20" hidden="1" outlineLevel="1">
      <c r="A133" s="13">
        <f>A131+1</f>
        <v>41705</v>
      </c>
      <c r="B133">
        <f>B131+1</f>
        <v>239</v>
      </c>
      <c r="C133" s="21"/>
      <c r="D133" s="8">
        <f>D131-F131-G131</f>
        <v>51334</v>
      </c>
      <c r="E133" s="7"/>
      <c r="F133" s="8">
        <v>10</v>
      </c>
      <c r="G133" s="8"/>
      <c r="H133" s="7"/>
      <c r="I133" s="7"/>
      <c r="J133" s="8">
        <v>6220</v>
      </c>
      <c r="K133" s="7"/>
      <c r="L133" s="12">
        <f t="shared" ref="L133:L139" si="57">IF(D133&gt;0,J133/D133*1000,0)</f>
        <v>121.16725756808353</v>
      </c>
      <c r="M133" s="24"/>
      <c r="N133" s="7"/>
      <c r="O133" s="8">
        <v>48266</v>
      </c>
      <c r="P133" s="7"/>
      <c r="Q133" s="24"/>
      <c r="R133" s="24"/>
      <c r="T133" s="51">
        <f t="shared" si="35"/>
        <v>0</v>
      </c>
    </row>
    <row r="134" spans="1:20" hidden="1" outlineLevel="1">
      <c r="A134" s="13">
        <f t="shared" si="36"/>
        <v>41706</v>
      </c>
      <c r="B134">
        <f>B133+1</f>
        <v>240</v>
      </c>
      <c r="C134" s="21"/>
      <c r="D134" s="8">
        <f t="shared" ref="D134:D139" si="58">D133-F133-G133</f>
        <v>51324</v>
      </c>
      <c r="E134" s="7"/>
      <c r="F134" s="8"/>
      <c r="G134" s="8"/>
      <c r="H134" s="7"/>
      <c r="I134" s="7"/>
      <c r="J134" s="8">
        <v>6150</v>
      </c>
      <c r="K134" s="7"/>
      <c r="L134" s="12">
        <f t="shared" si="57"/>
        <v>119.82698152910919</v>
      </c>
      <c r="M134" s="24"/>
      <c r="N134" s="7"/>
      <c r="O134" s="8">
        <v>49034</v>
      </c>
      <c r="P134" s="7"/>
      <c r="Q134" s="24"/>
      <c r="R134" s="24"/>
      <c r="T134" s="51">
        <f t="shared" si="35"/>
        <v>0</v>
      </c>
    </row>
    <row r="135" spans="1:20" hidden="1" outlineLevel="1">
      <c r="A135" s="13">
        <f t="shared" si="36"/>
        <v>41707</v>
      </c>
      <c r="B135">
        <f t="shared" si="36"/>
        <v>241</v>
      </c>
      <c r="C135" s="21"/>
      <c r="D135" s="8">
        <f t="shared" si="58"/>
        <v>51324</v>
      </c>
      <c r="E135" s="7"/>
      <c r="F135" s="8"/>
      <c r="G135" s="8"/>
      <c r="H135" s="7"/>
      <c r="I135" s="7"/>
      <c r="J135" s="8">
        <v>6220</v>
      </c>
      <c r="K135" s="7"/>
      <c r="L135" s="12">
        <f t="shared" si="57"/>
        <v>121.19086587171692</v>
      </c>
      <c r="M135" s="24"/>
      <c r="N135" s="7"/>
      <c r="O135" s="8">
        <v>48437</v>
      </c>
      <c r="P135" s="7"/>
      <c r="Q135" s="24"/>
      <c r="R135" s="24"/>
      <c r="T135" s="51">
        <f t="shared" si="35"/>
        <v>0</v>
      </c>
    </row>
    <row r="136" spans="1:20" hidden="1" outlineLevel="1">
      <c r="A136" s="13">
        <f t="shared" si="36"/>
        <v>41708</v>
      </c>
      <c r="B136">
        <f t="shared" si="36"/>
        <v>242</v>
      </c>
      <c r="C136" s="21"/>
      <c r="D136" s="8">
        <f t="shared" si="58"/>
        <v>51324</v>
      </c>
      <c r="E136" s="7"/>
      <c r="F136" s="8">
        <v>25</v>
      </c>
      <c r="G136" s="8"/>
      <c r="H136" s="7"/>
      <c r="I136" s="7"/>
      <c r="J136" s="8">
        <v>6330</v>
      </c>
      <c r="K136" s="7"/>
      <c r="L136" s="12">
        <f t="shared" si="57"/>
        <v>123.33411269581482</v>
      </c>
      <c r="M136" s="24"/>
      <c r="N136" s="7"/>
      <c r="O136" s="8">
        <v>49040</v>
      </c>
      <c r="P136" s="7"/>
      <c r="Q136" s="24"/>
      <c r="R136" s="24"/>
      <c r="T136" s="51">
        <f t="shared" si="35"/>
        <v>0</v>
      </c>
    </row>
    <row r="137" spans="1:20" hidden="1" outlineLevel="1">
      <c r="A137" s="13">
        <f t="shared" si="36"/>
        <v>41709</v>
      </c>
      <c r="B137">
        <f t="shared" si="36"/>
        <v>243</v>
      </c>
      <c r="C137" s="21"/>
      <c r="D137" s="8">
        <f t="shared" si="58"/>
        <v>51299</v>
      </c>
      <c r="E137" s="7"/>
      <c r="F137" s="8">
        <v>7</v>
      </c>
      <c r="G137" s="8"/>
      <c r="H137" s="7"/>
      <c r="I137" s="7"/>
      <c r="J137" s="8">
        <v>6160</v>
      </c>
      <c r="K137" s="7"/>
      <c r="L137" s="12">
        <f t="shared" si="57"/>
        <v>120.08031345640266</v>
      </c>
      <c r="M137" s="24"/>
      <c r="N137" s="7"/>
      <c r="O137" s="8">
        <v>48531</v>
      </c>
      <c r="P137" s="7"/>
      <c r="Q137" s="24"/>
      <c r="R137" s="24"/>
      <c r="T137" s="51">
        <f t="shared" si="35"/>
        <v>0</v>
      </c>
    </row>
    <row r="138" spans="1:20" hidden="1" outlineLevel="1">
      <c r="A138" s="13">
        <f t="shared" si="36"/>
        <v>41710</v>
      </c>
      <c r="B138">
        <f t="shared" si="36"/>
        <v>244</v>
      </c>
      <c r="C138" s="21"/>
      <c r="D138" s="8">
        <f t="shared" si="58"/>
        <v>51292</v>
      </c>
      <c r="E138" s="7"/>
      <c r="F138" s="8">
        <v>7</v>
      </c>
      <c r="G138" s="8"/>
      <c r="H138" s="7"/>
      <c r="I138" s="7"/>
      <c r="J138" s="8">
        <v>6390</v>
      </c>
      <c r="K138" s="7"/>
      <c r="L138" s="12">
        <f t="shared" si="57"/>
        <v>124.58083131872417</v>
      </c>
      <c r="M138" s="24"/>
      <c r="N138" s="7"/>
      <c r="O138" s="8">
        <v>48695</v>
      </c>
      <c r="P138" s="7"/>
      <c r="Q138" s="24"/>
      <c r="R138" s="24"/>
      <c r="T138" s="51">
        <f t="shared" si="35"/>
        <v>0</v>
      </c>
    </row>
    <row r="139" spans="1:20" hidden="1" outlineLevel="1">
      <c r="A139" s="13">
        <f t="shared" si="36"/>
        <v>41711</v>
      </c>
      <c r="B139">
        <f t="shared" si="36"/>
        <v>245</v>
      </c>
      <c r="C139" s="21"/>
      <c r="D139" s="8">
        <f t="shared" si="58"/>
        <v>51285</v>
      </c>
      <c r="E139" s="7"/>
      <c r="F139" s="8">
        <v>6</v>
      </c>
      <c r="G139" s="8"/>
      <c r="H139" s="7"/>
      <c r="I139" s="7"/>
      <c r="J139" s="8">
        <v>6010</v>
      </c>
      <c r="K139" s="7"/>
      <c r="L139" s="12">
        <f t="shared" si="57"/>
        <v>117.18826167495369</v>
      </c>
      <c r="M139" s="24"/>
      <c r="N139" s="7"/>
      <c r="O139" s="8">
        <v>48677</v>
      </c>
      <c r="P139" s="7"/>
      <c r="Q139" s="24"/>
      <c r="R139" s="24"/>
      <c r="T139" s="51">
        <f t="shared" si="35"/>
        <v>0</v>
      </c>
    </row>
    <row r="140" spans="1:20" collapsed="1">
      <c r="A140" s="13"/>
      <c r="C140" s="21">
        <f t="shared" si="41"/>
        <v>35</v>
      </c>
      <c r="D140" s="60">
        <f>A139</f>
        <v>41711</v>
      </c>
      <c r="E140" s="22">
        <f>IF(SUM(D133:D139)&gt;0,AVERAGE(D133:D139),0)</f>
        <v>51311.714285714283</v>
      </c>
      <c r="F140" s="21">
        <f>SUM(F133:F139)</f>
        <v>55</v>
      </c>
      <c r="G140" s="21">
        <f>SUM(G133:G139)</f>
        <v>0</v>
      </c>
      <c r="H140" s="23">
        <f>IF(E140&gt;0,F140/E140*100,0)</f>
        <v>0.10718799939863358</v>
      </c>
      <c r="I140" s="23">
        <f>IF(E140&gt;0,G140/E140*100,0)</f>
        <v>0</v>
      </c>
      <c r="J140" s="21">
        <f>SUM(J133:J139)</f>
        <v>43480</v>
      </c>
      <c r="K140" s="21">
        <f>IF(J140&gt;0,J140+K132,0)</f>
        <v>665340</v>
      </c>
      <c r="L140" s="22">
        <f>IF(E140&gt;0,J140/E140/7*1000,0)</f>
        <v>121.05283672344383</v>
      </c>
      <c r="M140" s="22">
        <f>IF(E140&gt;0,J140/E140*1000,0)</f>
        <v>847.36985706410678</v>
      </c>
      <c r="N140" s="45">
        <f>IF(O140&gt;0,J140/(O140/10),0)</f>
        <v>1.2762709874368909</v>
      </c>
      <c r="O140" s="21">
        <f>SUM(O133:O139)</f>
        <v>340680</v>
      </c>
      <c r="P140" s="21">
        <f>IF(O140&gt;0,O140+P132,0)</f>
        <v>4419774</v>
      </c>
      <c r="Q140" s="31">
        <f>IF(E140&gt;0,O140/E140,0)</f>
        <v>6.639419570022997</v>
      </c>
      <c r="R140" s="24">
        <f t="shared" ref="R140" si="59">IF(O140&gt;0,(O140/7/E140)*100,0)</f>
        <v>94.848851000328523</v>
      </c>
      <c r="S140">
        <v>94.4</v>
      </c>
      <c r="T140" s="51">
        <f t="shared" si="35"/>
        <v>0.4488510003285171</v>
      </c>
    </row>
    <row r="141" spans="1:20" hidden="1" outlineLevel="1">
      <c r="A141" s="13">
        <f>A139+1</f>
        <v>41712</v>
      </c>
      <c r="B141">
        <f>B139+1</f>
        <v>246</v>
      </c>
      <c r="C141" s="7"/>
      <c r="D141" s="8">
        <f>D139-F139-G139</f>
        <v>51279</v>
      </c>
      <c r="E141" s="7"/>
      <c r="F141" s="8">
        <v>10</v>
      </c>
      <c r="G141" s="8">
        <v>37</v>
      </c>
      <c r="H141" s="7"/>
      <c r="I141" s="7"/>
      <c r="J141" s="8">
        <v>5800</v>
      </c>
      <c r="K141" s="7"/>
      <c r="L141" s="12">
        <f t="shared" ref="L141:L147" si="60">IF(D141&gt;0,J141/D141*1000,0)</f>
        <v>113.10672985042609</v>
      </c>
      <c r="M141" s="24"/>
      <c r="N141" s="7"/>
      <c r="O141" s="8">
        <v>51104</v>
      </c>
      <c r="P141" s="7"/>
      <c r="Q141" s="24"/>
      <c r="R141" s="24"/>
      <c r="T141" s="51">
        <f t="shared" ref="T141:T204" si="61">R141-S141</f>
        <v>0</v>
      </c>
    </row>
    <row r="142" spans="1:20" hidden="1" outlineLevel="1">
      <c r="A142" s="13">
        <f t="shared" ref="A142:B203" si="62">A141+1</f>
        <v>41713</v>
      </c>
      <c r="B142">
        <f>B141+1</f>
        <v>247</v>
      </c>
      <c r="C142" s="7"/>
      <c r="D142" s="8">
        <f t="shared" ref="D142:D147" si="63">D141-F141-G141</f>
        <v>51232</v>
      </c>
      <c r="E142" s="7"/>
      <c r="F142" s="8">
        <v>10</v>
      </c>
      <c r="G142" s="8"/>
      <c r="H142" s="7"/>
      <c r="I142" s="7"/>
      <c r="J142" s="8">
        <v>6430</v>
      </c>
      <c r="K142" s="7"/>
      <c r="L142" s="12">
        <f t="shared" si="60"/>
        <v>125.50749531542785</v>
      </c>
      <c r="M142" s="24"/>
      <c r="N142" s="7"/>
      <c r="O142" s="8">
        <v>47135</v>
      </c>
      <c r="P142" s="7"/>
      <c r="Q142" s="24"/>
      <c r="R142" s="24"/>
      <c r="T142" s="51">
        <f t="shared" si="61"/>
        <v>0</v>
      </c>
    </row>
    <row r="143" spans="1:20" hidden="1" outlineLevel="1">
      <c r="A143" s="13">
        <f t="shared" si="62"/>
        <v>41714</v>
      </c>
      <c r="B143">
        <f t="shared" si="62"/>
        <v>248</v>
      </c>
      <c r="C143" s="7"/>
      <c r="D143" s="8">
        <f t="shared" si="63"/>
        <v>51222</v>
      </c>
      <c r="E143" s="7"/>
      <c r="F143" s="8"/>
      <c r="G143" s="8"/>
      <c r="H143" s="7"/>
      <c r="I143" s="7"/>
      <c r="J143" s="8">
        <v>6120</v>
      </c>
      <c r="K143" s="7"/>
      <c r="L143" s="12">
        <f t="shared" si="60"/>
        <v>119.47991097575262</v>
      </c>
      <c r="M143" s="24"/>
      <c r="N143" s="7"/>
      <c r="O143" s="8">
        <v>48290</v>
      </c>
      <c r="P143" s="7"/>
      <c r="Q143" s="24"/>
      <c r="R143" s="24"/>
      <c r="T143" s="51">
        <f t="shared" si="61"/>
        <v>0</v>
      </c>
    </row>
    <row r="144" spans="1:20" hidden="1" outlineLevel="1">
      <c r="A144" s="13">
        <f t="shared" si="62"/>
        <v>41715</v>
      </c>
      <c r="B144">
        <f t="shared" si="62"/>
        <v>249</v>
      </c>
      <c r="C144" s="7"/>
      <c r="D144" s="8">
        <f t="shared" si="63"/>
        <v>51222</v>
      </c>
      <c r="E144" s="7"/>
      <c r="F144" s="8">
        <v>20</v>
      </c>
      <c r="G144" s="8"/>
      <c r="H144" s="7"/>
      <c r="I144" s="7"/>
      <c r="J144" s="8">
        <v>6320</v>
      </c>
      <c r="K144" s="7"/>
      <c r="L144" s="12">
        <f t="shared" si="60"/>
        <v>123.38448322986217</v>
      </c>
      <c r="M144" s="24"/>
      <c r="N144" s="7"/>
      <c r="O144" s="8">
        <v>48704</v>
      </c>
      <c r="P144" s="7"/>
      <c r="Q144" s="24"/>
      <c r="R144" s="24"/>
      <c r="T144" s="51">
        <f t="shared" si="61"/>
        <v>0</v>
      </c>
    </row>
    <row r="145" spans="1:20" hidden="1" outlineLevel="1">
      <c r="A145" s="13">
        <f t="shared" si="62"/>
        <v>41716</v>
      </c>
      <c r="B145">
        <f t="shared" si="62"/>
        <v>250</v>
      </c>
      <c r="C145" s="7"/>
      <c r="D145" s="8">
        <f t="shared" si="63"/>
        <v>51202</v>
      </c>
      <c r="E145" s="7"/>
      <c r="F145" s="8">
        <v>10</v>
      </c>
      <c r="G145" s="8"/>
      <c r="H145" s="7"/>
      <c r="I145" s="7"/>
      <c r="J145" s="8">
        <v>6390</v>
      </c>
      <c r="K145" s="7"/>
      <c r="L145" s="12">
        <f t="shared" si="60"/>
        <v>124.79981250732394</v>
      </c>
      <c r="M145" s="24"/>
      <c r="N145" s="7"/>
      <c r="O145" s="8">
        <v>49231</v>
      </c>
      <c r="P145" s="7"/>
      <c r="Q145" s="24"/>
      <c r="R145" s="24"/>
      <c r="T145" s="51">
        <f t="shared" si="61"/>
        <v>0</v>
      </c>
    </row>
    <row r="146" spans="1:20" hidden="1" outlineLevel="1">
      <c r="A146" s="13">
        <f t="shared" si="62"/>
        <v>41717</v>
      </c>
      <c r="B146">
        <f t="shared" si="62"/>
        <v>251</v>
      </c>
      <c r="C146" s="7"/>
      <c r="D146" s="8">
        <f t="shared" si="63"/>
        <v>51192</v>
      </c>
      <c r="E146" s="7"/>
      <c r="F146" s="8">
        <v>8</v>
      </c>
      <c r="G146" s="8">
        <v>41</v>
      </c>
      <c r="H146" s="7"/>
      <c r="I146" s="7"/>
      <c r="J146" s="8">
        <v>6080</v>
      </c>
      <c r="K146" s="7"/>
      <c r="L146" s="12">
        <f t="shared" si="60"/>
        <v>118.76855758712298</v>
      </c>
      <c r="M146" s="24"/>
      <c r="N146" s="7"/>
      <c r="O146" s="8">
        <v>49182</v>
      </c>
      <c r="P146" s="7"/>
      <c r="Q146" s="24"/>
      <c r="R146" s="24"/>
      <c r="T146" s="51">
        <f t="shared" si="61"/>
        <v>0</v>
      </c>
    </row>
    <row r="147" spans="1:20" hidden="1" outlineLevel="1">
      <c r="A147" s="13">
        <f t="shared" si="62"/>
        <v>41718</v>
      </c>
      <c r="B147">
        <f t="shared" si="62"/>
        <v>252</v>
      </c>
      <c r="C147" s="7"/>
      <c r="D147" s="8">
        <f t="shared" si="63"/>
        <v>51143</v>
      </c>
      <c r="E147" s="7"/>
      <c r="F147" s="8">
        <v>8</v>
      </c>
      <c r="G147" s="8"/>
      <c r="H147" s="7"/>
      <c r="I147" s="7"/>
      <c r="J147" s="8">
        <v>6450</v>
      </c>
      <c r="K147" s="7"/>
      <c r="L147" s="12">
        <f t="shared" si="60"/>
        <v>126.11696615372584</v>
      </c>
      <c r="M147" s="24"/>
      <c r="N147" s="7"/>
      <c r="O147" s="8">
        <v>49035</v>
      </c>
      <c r="P147" s="7"/>
      <c r="Q147" s="24"/>
      <c r="R147" s="24"/>
      <c r="T147" s="51">
        <f t="shared" si="61"/>
        <v>0</v>
      </c>
    </row>
    <row r="148" spans="1:20" collapsed="1">
      <c r="A148" s="13"/>
      <c r="C148" s="21">
        <f t="shared" ref="C148:C204" si="64">C140+1</f>
        <v>36</v>
      </c>
      <c r="D148" s="60">
        <f>A147</f>
        <v>41718</v>
      </c>
      <c r="E148" s="22">
        <f>IF(SUM(D141:D147)&gt;0,AVERAGE(D141:D147),0)</f>
        <v>51213.142857142855</v>
      </c>
      <c r="F148" s="21">
        <f>SUM(F141:F147)</f>
        <v>66</v>
      </c>
      <c r="G148" s="21">
        <f>SUM(G141:G147)</f>
        <v>78</v>
      </c>
      <c r="H148" s="23">
        <f>IF(E148&gt;0,F148/E148*100,0)</f>
        <v>0.12887316871785146</v>
      </c>
      <c r="I148" s="23">
        <f>IF(E148&gt;0,G148/E148*100,0)</f>
        <v>0.152304653939279</v>
      </c>
      <c r="J148" s="21">
        <f>SUM(J141:J147)</f>
        <v>43590</v>
      </c>
      <c r="K148" s="21">
        <f>IF(J148&gt;0,J148+K140,0)</f>
        <v>708930</v>
      </c>
      <c r="L148" s="22">
        <f>IF(E148&gt;0,J148/E148/7*1000,0)</f>
        <v>121.59267152405074</v>
      </c>
      <c r="M148" s="22">
        <f>IF(E148&gt;0,J148/E148*1000,0)</f>
        <v>851.14870066835522</v>
      </c>
      <c r="N148" s="45">
        <f>IF(O148&gt;0,J148/(O148/10),0)</f>
        <v>1.272028504644261</v>
      </c>
      <c r="O148" s="21">
        <f>SUM(O141:O147)</f>
        <v>342681</v>
      </c>
      <c r="P148" s="21">
        <f>IF(O148&gt;0,O148+P140,0)</f>
        <v>4762455</v>
      </c>
      <c r="Q148" s="31">
        <f>IF(E148&gt;0,O148/E148,0)</f>
        <v>6.6912706559700084</v>
      </c>
      <c r="R148" s="24">
        <f t="shared" ref="R148" si="65">IF(O148&gt;0,(O148/7/E148)*100,0)</f>
        <v>95.58958079957155</v>
      </c>
      <c r="S148">
        <v>94.1</v>
      </c>
      <c r="T148" s="51">
        <f t="shared" si="61"/>
        <v>1.4895807995715558</v>
      </c>
    </row>
    <row r="149" spans="1:20" hidden="1" outlineLevel="1">
      <c r="A149" s="13">
        <f>A147+1</f>
        <v>41719</v>
      </c>
      <c r="B149">
        <f>B147+1</f>
        <v>253</v>
      </c>
      <c r="C149" s="21"/>
      <c r="D149" s="8">
        <f>D147-F147-G147</f>
        <v>51135</v>
      </c>
      <c r="E149" s="7"/>
      <c r="F149" s="8">
        <v>10</v>
      </c>
      <c r="G149" s="8"/>
      <c r="H149" s="7"/>
      <c r="I149" s="7"/>
      <c r="J149" s="8">
        <v>6360</v>
      </c>
      <c r="K149" s="7"/>
      <c r="L149" s="12">
        <f t="shared" ref="L149:L155" si="66">IF(D149&gt;0,J149/D149*1000,0)</f>
        <v>124.37665004400117</v>
      </c>
      <c r="M149" s="24"/>
      <c r="N149" s="7"/>
      <c r="O149" s="8">
        <v>49221</v>
      </c>
      <c r="P149" s="7"/>
      <c r="Q149" s="24"/>
      <c r="R149" s="24"/>
      <c r="T149" s="51">
        <f t="shared" si="61"/>
        <v>0</v>
      </c>
    </row>
    <row r="150" spans="1:20" hidden="1" outlineLevel="1">
      <c r="A150" s="13">
        <f t="shared" si="62"/>
        <v>41720</v>
      </c>
      <c r="B150">
        <f>B149+1</f>
        <v>254</v>
      </c>
      <c r="C150" s="21"/>
      <c r="D150" s="8">
        <f t="shared" ref="D150:D155" si="67">D149-F149-G149</f>
        <v>51125</v>
      </c>
      <c r="E150" s="7"/>
      <c r="F150" s="8"/>
      <c r="G150" s="8"/>
      <c r="H150" s="7"/>
      <c r="I150" s="7"/>
      <c r="J150" s="8">
        <v>6290</v>
      </c>
      <c r="K150" s="7"/>
      <c r="L150" s="12">
        <f t="shared" si="66"/>
        <v>123.03178484107579</v>
      </c>
      <c r="M150" s="24"/>
      <c r="N150" s="7"/>
      <c r="O150" s="8">
        <v>48593</v>
      </c>
      <c r="P150" s="7"/>
      <c r="Q150" s="24"/>
      <c r="R150" s="24"/>
      <c r="T150" s="51">
        <f t="shared" si="61"/>
        <v>0</v>
      </c>
    </row>
    <row r="151" spans="1:20" hidden="1" outlineLevel="1">
      <c r="A151" s="13">
        <f t="shared" si="62"/>
        <v>41721</v>
      </c>
      <c r="B151">
        <f t="shared" si="62"/>
        <v>255</v>
      </c>
      <c r="C151" s="21"/>
      <c r="D151" s="8">
        <f t="shared" si="67"/>
        <v>51125</v>
      </c>
      <c r="E151" s="7"/>
      <c r="F151" s="8"/>
      <c r="G151" s="8"/>
      <c r="H151" s="7"/>
      <c r="I151" s="7"/>
      <c r="J151" s="8">
        <v>6060</v>
      </c>
      <c r="K151" s="7"/>
      <c r="L151" s="12">
        <f t="shared" si="66"/>
        <v>118.53300733496333</v>
      </c>
      <c r="M151" s="24"/>
      <c r="N151" s="7"/>
      <c r="O151" s="8">
        <v>49218</v>
      </c>
      <c r="P151" s="7"/>
      <c r="Q151" s="24"/>
      <c r="R151" s="24"/>
      <c r="T151" s="51">
        <f t="shared" si="61"/>
        <v>0</v>
      </c>
    </row>
    <row r="152" spans="1:20" hidden="1" outlineLevel="1">
      <c r="A152" s="13">
        <f t="shared" si="62"/>
        <v>41722</v>
      </c>
      <c r="B152">
        <f t="shared" si="62"/>
        <v>256</v>
      </c>
      <c r="C152" s="21"/>
      <c r="D152" s="8">
        <f t="shared" si="67"/>
        <v>51125</v>
      </c>
      <c r="E152" s="7"/>
      <c r="F152" s="8"/>
      <c r="G152" s="8"/>
      <c r="H152" s="7"/>
      <c r="I152" s="7"/>
      <c r="J152" s="8">
        <v>6110</v>
      </c>
      <c r="K152" s="7"/>
      <c r="L152" s="12">
        <f t="shared" si="66"/>
        <v>119.51100244498777</v>
      </c>
      <c r="M152" s="24"/>
      <c r="N152" s="7"/>
      <c r="O152" s="8">
        <v>49230</v>
      </c>
      <c r="P152" s="7"/>
      <c r="Q152" s="24"/>
      <c r="R152" s="24"/>
      <c r="T152" s="51">
        <f t="shared" si="61"/>
        <v>0</v>
      </c>
    </row>
    <row r="153" spans="1:20" hidden="1" outlineLevel="1">
      <c r="A153" s="13">
        <f t="shared" si="62"/>
        <v>41723</v>
      </c>
      <c r="B153">
        <f t="shared" si="62"/>
        <v>257</v>
      </c>
      <c r="C153" s="21"/>
      <c r="D153" s="8">
        <f t="shared" si="67"/>
        <v>51125</v>
      </c>
      <c r="E153" s="7"/>
      <c r="F153" s="8"/>
      <c r="G153" s="8"/>
      <c r="H153" s="7"/>
      <c r="I153" s="7"/>
      <c r="J153" s="8">
        <v>6600</v>
      </c>
      <c r="K153" s="7"/>
      <c r="L153" s="12">
        <f t="shared" si="66"/>
        <v>129.09535452322737</v>
      </c>
      <c r="M153" s="24"/>
      <c r="N153" s="7"/>
      <c r="O153" s="8">
        <v>49031</v>
      </c>
      <c r="P153" s="7"/>
      <c r="Q153" s="24"/>
      <c r="R153" s="24"/>
      <c r="T153" s="51">
        <f t="shared" si="61"/>
        <v>0</v>
      </c>
    </row>
    <row r="154" spans="1:20" hidden="1" outlineLevel="1">
      <c r="A154" s="13">
        <f t="shared" si="62"/>
        <v>41724</v>
      </c>
      <c r="B154">
        <f t="shared" si="62"/>
        <v>258</v>
      </c>
      <c r="C154" s="21"/>
      <c r="D154" s="8">
        <f t="shared" si="67"/>
        <v>51125</v>
      </c>
      <c r="E154" s="7"/>
      <c r="F154" s="8"/>
      <c r="G154" s="8"/>
      <c r="H154" s="7"/>
      <c r="I154" s="7"/>
      <c r="J154" s="8">
        <v>6300</v>
      </c>
      <c r="K154" s="7"/>
      <c r="L154" s="12">
        <f t="shared" si="66"/>
        <v>123.22738386308069</v>
      </c>
      <c r="M154" s="24"/>
      <c r="N154" s="7"/>
      <c r="O154" s="8">
        <v>48683</v>
      </c>
      <c r="P154" s="7"/>
      <c r="Q154" s="24"/>
      <c r="R154" s="24"/>
      <c r="T154" s="51">
        <f t="shared" si="61"/>
        <v>0</v>
      </c>
    </row>
    <row r="155" spans="1:20" hidden="1" outlineLevel="1">
      <c r="A155" s="13">
        <f t="shared" si="62"/>
        <v>41725</v>
      </c>
      <c r="B155">
        <f t="shared" si="62"/>
        <v>259</v>
      </c>
      <c r="C155" s="21"/>
      <c r="D155" s="8">
        <f t="shared" si="67"/>
        <v>51125</v>
      </c>
      <c r="E155" s="7"/>
      <c r="F155" s="8">
        <v>52</v>
      </c>
      <c r="G155" s="8"/>
      <c r="H155" s="7"/>
      <c r="I155" s="7"/>
      <c r="J155" s="8">
        <v>6110</v>
      </c>
      <c r="K155" s="7"/>
      <c r="L155" s="12">
        <f t="shared" si="66"/>
        <v>119.51100244498777</v>
      </c>
      <c r="M155" s="24"/>
      <c r="N155" s="7"/>
      <c r="O155" s="8">
        <v>48931</v>
      </c>
      <c r="P155" s="7"/>
      <c r="Q155" s="24"/>
      <c r="R155" s="24"/>
      <c r="T155" s="51">
        <f t="shared" si="61"/>
        <v>0</v>
      </c>
    </row>
    <row r="156" spans="1:20" collapsed="1">
      <c r="A156" s="13"/>
      <c r="C156" s="21">
        <f t="shared" si="64"/>
        <v>37</v>
      </c>
      <c r="D156" s="60">
        <f>A155</f>
        <v>41725</v>
      </c>
      <c r="E156" s="22">
        <f>IF(SUM(D149:D155)&gt;0,AVERAGE(D149:D155),0)</f>
        <v>51126.428571428572</v>
      </c>
      <c r="F156" s="21">
        <f>SUM(F149:F155)</f>
        <v>62</v>
      </c>
      <c r="G156" s="21">
        <f>SUM(G149:G155)</f>
        <v>0</v>
      </c>
      <c r="H156" s="23">
        <f>IF(E156&gt;0,F156/E156*100,0)</f>
        <v>0.12126800508543246</v>
      </c>
      <c r="I156" s="23">
        <f>IF(E156&gt;0,G156/E156*100,0)</f>
        <v>0</v>
      </c>
      <c r="J156" s="21">
        <f>SUM(J149:J155)</f>
        <v>43830</v>
      </c>
      <c r="K156" s="21">
        <f>IF(J156&gt;0,J156+K148,0)</f>
        <v>752760</v>
      </c>
      <c r="L156" s="22">
        <f>IF(E156&gt;0,J156/E156/7*1000,0)</f>
        <v>122.46950836162453</v>
      </c>
      <c r="M156" s="22">
        <f>IF(E156&gt;0,J156/E156*1000,0)</f>
        <v>857.28655853137184</v>
      </c>
      <c r="N156" s="45">
        <f>IF(O156&gt;0,J156/(O156/10),0)</f>
        <v>1.2781891299973462</v>
      </c>
      <c r="O156" s="21">
        <f>SUM(O149:O155)</f>
        <v>342907</v>
      </c>
      <c r="P156" s="21">
        <f>IF(O156&gt;0,O156+P148,0)</f>
        <v>5105362</v>
      </c>
      <c r="Q156" s="31">
        <f>IF(E156&gt;0,O156/E156,0)</f>
        <v>6.7070399709403858</v>
      </c>
      <c r="R156" s="24">
        <f t="shared" ref="R156" si="68">IF(O156&gt;0,(O156/7/E156)*100,0)</f>
        <v>95.814856727719786</v>
      </c>
      <c r="S156">
        <v>93.6</v>
      </c>
      <c r="T156" s="51">
        <f t="shared" si="61"/>
        <v>2.2148567277197913</v>
      </c>
    </row>
    <row r="157" spans="1:20" hidden="1" outlineLevel="1">
      <c r="A157" s="13">
        <f>A155+1</f>
        <v>41726</v>
      </c>
      <c r="B157">
        <f>B155+1</f>
        <v>260</v>
      </c>
      <c r="C157" s="21"/>
      <c r="D157" s="8">
        <f>D155-F155-G155</f>
        <v>51073</v>
      </c>
      <c r="E157" s="7"/>
      <c r="F157" s="8"/>
      <c r="G157" s="8"/>
      <c r="H157" s="7"/>
      <c r="I157" s="7"/>
      <c r="J157" s="8">
        <v>6360</v>
      </c>
      <c r="K157" s="7"/>
      <c r="L157" s="12">
        <f t="shared" ref="L157:L163" si="69">IF(D157&gt;0,J157/D157*1000,0)</f>
        <v>124.52763691187124</v>
      </c>
      <c r="M157" s="24"/>
      <c r="N157" s="7"/>
      <c r="O157" s="8">
        <v>52231</v>
      </c>
      <c r="P157" s="7"/>
      <c r="Q157" s="24"/>
      <c r="R157" s="24"/>
      <c r="T157" s="51">
        <f t="shared" si="61"/>
        <v>0</v>
      </c>
    </row>
    <row r="158" spans="1:20" hidden="1" outlineLevel="1">
      <c r="A158" s="13">
        <f t="shared" si="62"/>
        <v>41727</v>
      </c>
      <c r="B158">
        <f>B157+1</f>
        <v>261</v>
      </c>
      <c r="C158" s="21"/>
      <c r="D158" s="8">
        <f t="shared" ref="D158:D163" si="70">D157-F157-G157</f>
        <v>51073</v>
      </c>
      <c r="E158" s="7"/>
      <c r="F158" s="8"/>
      <c r="G158" s="8"/>
      <c r="H158" s="7"/>
      <c r="I158" s="7"/>
      <c r="J158" s="8">
        <v>6120</v>
      </c>
      <c r="K158" s="7"/>
      <c r="L158" s="12">
        <f t="shared" si="69"/>
        <v>119.82848080198931</v>
      </c>
      <c r="M158" s="24"/>
      <c r="N158" s="7"/>
      <c r="O158" s="8">
        <v>45231</v>
      </c>
      <c r="P158" s="7"/>
      <c r="Q158" s="24"/>
      <c r="R158" s="24"/>
      <c r="T158" s="51">
        <f t="shared" si="61"/>
        <v>0</v>
      </c>
    </row>
    <row r="159" spans="1:20" hidden="1" outlineLevel="1">
      <c r="A159" s="13">
        <f t="shared" si="62"/>
        <v>41728</v>
      </c>
      <c r="B159">
        <f t="shared" si="62"/>
        <v>262</v>
      </c>
      <c r="C159" s="21"/>
      <c r="D159" s="8">
        <f t="shared" si="70"/>
        <v>51073</v>
      </c>
      <c r="E159" s="7"/>
      <c r="F159" s="8"/>
      <c r="G159" s="8"/>
      <c r="H159" s="7"/>
      <c r="I159" s="7"/>
      <c r="J159" s="8">
        <v>6480</v>
      </c>
      <c r="K159" s="7"/>
      <c r="L159" s="12">
        <f t="shared" si="69"/>
        <v>126.8772149668122</v>
      </c>
      <c r="M159" s="24"/>
      <c r="N159" s="7"/>
      <c r="O159" s="8">
        <v>49060</v>
      </c>
      <c r="P159" s="7"/>
      <c r="Q159" s="24"/>
      <c r="R159" s="24"/>
      <c r="T159" s="51">
        <f t="shared" si="61"/>
        <v>0</v>
      </c>
    </row>
    <row r="160" spans="1:20" hidden="1" outlineLevel="1">
      <c r="A160" s="13">
        <f t="shared" si="62"/>
        <v>41729</v>
      </c>
      <c r="B160">
        <f t="shared" si="62"/>
        <v>263</v>
      </c>
      <c r="C160" s="21"/>
      <c r="D160" s="8">
        <f t="shared" si="70"/>
        <v>51073</v>
      </c>
      <c r="E160" s="7"/>
      <c r="F160" s="8"/>
      <c r="G160" s="8"/>
      <c r="H160" s="7"/>
      <c r="I160" s="7"/>
      <c r="J160" s="8">
        <v>6290</v>
      </c>
      <c r="K160" s="7"/>
      <c r="L160" s="12">
        <f t="shared" si="69"/>
        <v>123.15704971315567</v>
      </c>
      <c r="M160" s="24"/>
      <c r="N160" s="7"/>
      <c r="O160" s="8">
        <v>49093</v>
      </c>
      <c r="P160" s="7"/>
      <c r="Q160" s="24"/>
      <c r="R160" s="24"/>
      <c r="T160" s="51">
        <f t="shared" si="61"/>
        <v>0</v>
      </c>
    </row>
    <row r="161" spans="1:20" hidden="1" outlineLevel="1">
      <c r="A161" s="13">
        <f t="shared" si="62"/>
        <v>41730</v>
      </c>
      <c r="B161">
        <f t="shared" si="62"/>
        <v>264</v>
      </c>
      <c r="C161" s="21"/>
      <c r="D161" s="8">
        <f t="shared" si="70"/>
        <v>51073</v>
      </c>
      <c r="E161" s="7"/>
      <c r="F161" s="8">
        <v>34</v>
      </c>
      <c r="G161" s="8">
        <v>33</v>
      </c>
      <c r="H161" s="7"/>
      <c r="I161" s="7"/>
      <c r="J161" s="8">
        <v>6390</v>
      </c>
      <c r="K161" s="7"/>
      <c r="L161" s="12">
        <f t="shared" si="69"/>
        <v>125.11503142560649</v>
      </c>
      <c r="M161" s="24"/>
      <c r="N161" s="7"/>
      <c r="O161" s="8">
        <v>49107</v>
      </c>
      <c r="P161" s="7"/>
      <c r="Q161" s="24"/>
      <c r="R161" s="24"/>
      <c r="T161" s="51">
        <f t="shared" si="61"/>
        <v>0</v>
      </c>
    </row>
    <row r="162" spans="1:20" hidden="1" outlineLevel="1">
      <c r="A162" s="13">
        <f t="shared" si="62"/>
        <v>41731</v>
      </c>
      <c r="B162">
        <f t="shared" si="62"/>
        <v>265</v>
      </c>
      <c r="C162" s="21"/>
      <c r="D162" s="8">
        <f t="shared" si="70"/>
        <v>51006</v>
      </c>
      <c r="E162" s="7"/>
      <c r="F162" s="8"/>
      <c r="G162" s="8"/>
      <c r="H162" s="7"/>
      <c r="I162" s="7"/>
      <c r="J162" s="8">
        <v>6400</v>
      </c>
      <c r="K162" s="7"/>
      <c r="L162" s="12">
        <f t="shared" si="69"/>
        <v>125.47543426263577</v>
      </c>
      <c r="M162" s="24"/>
      <c r="N162" s="7"/>
      <c r="O162" s="8">
        <v>48787</v>
      </c>
      <c r="P162" s="7"/>
      <c r="Q162" s="24"/>
      <c r="R162" s="24"/>
      <c r="T162" s="51">
        <f t="shared" si="61"/>
        <v>0</v>
      </c>
    </row>
    <row r="163" spans="1:20" hidden="1" outlineLevel="1">
      <c r="A163" s="13">
        <f t="shared" si="62"/>
        <v>41732</v>
      </c>
      <c r="B163">
        <f t="shared" si="62"/>
        <v>266</v>
      </c>
      <c r="C163" s="21"/>
      <c r="D163" s="8">
        <f t="shared" si="70"/>
        <v>51006</v>
      </c>
      <c r="E163" s="7"/>
      <c r="F163" s="8">
        <v>19</v>
      </c>
      <c r="G163" s="8"/>
      <c r="H163" s="7"/>
      <c r="I163" s="7"/>
      <c r="J163" s="8">
        <v>6200</v>
      </c>
      <c r="K163" s="7"/>
      <c r="L163" s="12">
        <f t="shared" si="69"/>
        <v>121.55432694192839</v>
      </c>
      <c r="M163" s="24"/>
      <c r="N163" s="7"/>
      <c r="O163" s="8">
        <v>49048</v>
      </c>
      <c r="P163" s="7"/>
      <c r="Q163" s="24"/>
      <c r="R163" s="24"/>
      <c r="T163" s="51">
        <f t="shared" si="61"/>
        <v>0</v>
      </c>
    </row>
    <row r="164" spans="1:20" collapsed="1">
      <c r="A164" s="13"/>
      <c r="C164" s="21">
        <f t="shared" si="64"/>
        <v>38</v>
      </c>
      <c r="D164" s="60">
        <f>A163</f>
        <v>41732</v>
      </c>
      <c r="E164" s="22">
        <f>IF(SUM(D157:D163)&gt;0,AVERAGE(D157:D163),0)</f>
        <v>51053.857142857145</v>
      </c>
      <c r="F164" s="21">
        <f>SUM(F157:F163)</f>
        <v>53</v>
      </c>
      <c r="G164" s="21">
        <f>SUM(G157:G163)</f>
        <v>33</v>
      </c>
      <c r="H164" s="23">
        <f>IF(E164&gt;0,F164/E164*100,0)</f>
        <v>0.10381194089155149</v>
      </c>
      <c r="I164" s="23">
        <f>IF(E164&gt;0,G164/E164*100,0)</f>
        <v>6.4637623573984893E-2</v>
      </c>
      <c r="J164" s="21">
        <f>SUM(J157:J163)</f>
        <v>44240</v>
      </c>
      <c r="K164" s="21">
        <f>IF(J164&gt;0,J164+K156,0)</f>
        <v>797000</v>
      </c>
      <c r="L164" s="22">
        <f>IF(E164&gt;0,J164/E164/7*1000,0)</f>
        <v>123.79084272351045</v>
      </c>
      <c r="M164" s="22">
        <f>IF(E164&gt;0,J164/E164*1000,0)</f>
        <v>866.53589906457319</v>
      </c>
      <c r="N164" s="45">
        <f>IF(O164&gt;0,J164/(O164/10),0)</f>
        <v>1.2914639023578558</v>
      </c>
      <c r="O164" s="21">
        <f>SUM(O157:O163)</f>
        <v>342557</v>
      </c>
      <c r="P164" s="21">
        <f>IF(O164&gt;0,O164+P156,0)</f>
        <v>5447919</v>
      </c>
      <c r="Q164" s="31">
        <f>IF(E164&gt;0,O164/E164,0)</f>
        <v>6.7097183086768313</v>
      </c>
      <c r="R164" s="24">
        <f t="shared" ref="R164" si="71">IF(O164&gt;0,(O164/7/E164)*100,0)</f>
        <v>95.853118695383301</v>
      </c>
      <c r="S164">
        <v>93</v>
      </c>
      <c r="T164" s="51">
        <f t="shared" si="61"/>
        <v>2.8531186953833014</v>
      </c>
    </row>
    <row r="165" spans="1:20" hidden="1" outlineLevel="1">
      <c r="A165" s="13">
        <f>A163+1</f>
        <v>41733</v>
      </c>
      <c r="B165">
        <f>B163+1</f>
        <v>267</v>
      </c>
      <c r="C165" s="21"/>
      <c r="D165" s="8">
        <f>D163-F163-G163</f>
        <v>50987</v>
      </c>
      <c r="E165" s="7"/>
      <c r="F165" s="8"/>
      <c r="G165" s="8">
        <v>41</v>
      </c>
      <c r="H165" s="7"/>
      <c r="I165" s="7"/>
      <c r="J165" s="8">
        <v>6330</v>
      </c>
      <c r="K165" s="7"/>
      <c r="L165" s="14">
        <f t="shared" ref="L165:L171" si="72">IF(D165&gt;0,J165/D165,0)</f>
        <v>0.12414929295702826</v>
      </c>
      <c r="M165" s="24"/>
      <c r="N165" s="7"/>
      <c r="O165" s="8">
        <v>48927</v>
      </c>
      <c r="P165" s="7"/>
      <c r="Q165" s="24"/>
      <c r="R165" s="24"/>
      <c r="T165" s="51">
        <f t="shared" si="61"/>
        <v>0</v>
      </c>
    </row>
    <row r="166" spans="1:20" hidden="1" outlineLevel="1">
      <c r="A166" s="13">
        <f t="shared" si="62"/>
        <v>41734</v>
      </c>
      <c r="B166">
        <f>B165+1</f>
        <v>268</v>
      </c>
      <c r="C166" s="21"/>
      <c r="D166" s="8">
        <f t="shared" ref="D166:D171" si="73">D165-F165-G165</f>
        <v>50946</v>
      </c>
      <c r="E166" s="7"/>
      <c r="F166" s="8"/>
      <c r="G166" s="8"/>
      <c r="H166" s="7"/>
      <c r="I166" s="7"/>
      <c r="J166" s="8">
        <v>6420</v>
      </c>
      <c r="K166" s="7"/>
      <c r="L166" s="14">
        <f t="shared" si="72"/>
        <v>0.12601578141561653</v>
      </c>
      <c r="M166" s="24"/>
      <c r="N166" s="7"/>
      <c r="O166" s="8">
        <v>49053</v>
      </c>
      <c r="P166" s="7"/>
      <c r="Q166" s="24"/>
      <c r="R166" s="24"/>
      <c r="T166" s="51">
        <f t="shared" si="61"/>
        <v>0</v>
      </c>
    </row>
    <row r="167" spans="1:20" hidden="1" outlineLevel="1">
      <c r="A167" s="13">
        <f t="shared" si="62"/>
        <v>41735</v>
      </c>
      <c r="B167">
        <f t="shared" si="62"/>
        <v>269</v>
      </c>
      <c r="C167" s="21"/>
      <c r="D167" s="8">
        <f t="shared" si="73"/>
        <v>50946</v>
      </c>
      <c r="E167" s="7"/>
      <c r="F167" s="8"/>
      <c r="G167" s="8"/>
      <c r="H167" s="7"/>
      <c r="I167" s="7"/>
      <c r="J167" s="8">
        <v>6400</v>
      </c>
      <c r="K167" s="7"/>
      <c r="L167" s="14">
        <f t="shared" si="72"/>
        <v>0.12562320888784204</v>
      </c>
      <c r="M167" s="24"/>
      <c r="N167" s="7"/>
      <c r="O167" s="8">
        <v>49696</v>
      </c>
      <c r="P167" s="7"/>
      <c r="Q167" s="24"/>
      <c r="R167" s="24"/>
      <c r="T167" s="51">
        <f t="shared" si="61"/>
        <v>0</v>
      </c>
    </row>
    <row r="168" spans="1:20" hidden="1" outlineLevel="1">
      <c r="A168" s="13">
        <f t="shared" si="62"/>
        <v>41736</v>
      </c>
      <c r="B168">
        <f t="shared" si="62"/>
        <v>270</v>
      </c>
      <c r="C168" s="21"/>
      <c r="D168" s="8">
        <f t="shared" si="73"/>
        <v>50946</v>
      </c>
      <c r="E168" s="7"/>
      <c r="F168" s="8">
        <v>19</v>
      </c>
      <c r="G168" s="8"/>
      <c r="H168" s="7"/>
      <c r="I168" s="7"/>
      <c r="J168" s="8">
        <v>6480</v>
      </c>
      <c r="K168" s="7"/>
      <c r="L168" s="14">
        <f t="shared" si="72"/>
        <v>0.12719349899894006</v>
      </c>
      <c r="M168" s="24"/>
      <c r="N168" s="7"/>
      <c r="O168" s="8">
        <v>48914</v>
      </c>
      <c r="P168" s="7"/>
      <c r="Q168" s="24"/>
      <c r="R168" s="24"/>
      <c r="T168" s="51">
        <f t="shared" si="61"/>
        <v>0</v>
      </c>
    </row>
    <row r="169" spans="1:20" hidden="1" outlineLevel="1">
      <c r="A169" s="13">
        <f t="shared" si="62"/>
        <v>41737</v>
      </c>
      <c r="B169">
        <f t="shared" si="62"/>
        <v>271</v>
      </c>
      <c r="C169" s="21"/>
      <c r="D169" s="8">
        <f t="shared" si="73"/>
        <v>50927</v>
      </c>
      <c r="E169" s="7"/>
      <c r="F169" s="8"/>
      <c r="G169" s="8"/>
      <c r="H169" s="7"/>
      <c r="I169" s="7"/>
      <c r="J169" s="8">
        <v>5910</v>
      </c>
      <c r="K169" s="7"/>
      <c r="L169" s="14">
        <f t="shared" si="72"/>
        <v>0.11604846152335696</v>
      </c>
      <c r="M169" s="24"/>
      <c r="N169" s="7"/>
      <c r="O169" s="8">
        <v>49054</v>
      </c>
      <c r="P169" s="7"/>
      <c r="Q169" s="24"/>
      <c r="R169" s="24"/>
      <c r="T169" s="51">
        <f t="shared" si="61"/>
        <v>0</v>
      </c>
    </row>
    <row r="170" spans="1:20" hidden="1" outlineLevel="1">
      <c r="A170" s="13">
        <f t="shared" si="62"/>
        <v>41738</v>
      </c>
      <c r="B170">
        <f t="shared" si="62"/>
        <v>272</v>
      </c>
      <c r="C170" s="21"/>
      <c r="D170" s="8">
        <f t="shared" si="73"/>
        <v>50927</v>
      </c>
      <c r="E170" s="7"/>
      <c r="F170" s="8"/>
      <c r="G170" s="8"/>
      <c r="H170" s="7"/>
      <c r="I170" s="7"/>
      <c r="J170" s="8">
        <v>6420</v>
      </c>
      <c r="K170" s="7"/>
      <c r="L170" s="14">
        <f t="shared" si="72"/>
        <v>0.12606279576648929</v>
      </c>
      <c r="M170" s="24"/>
      <c r="N170" s="7"/>
      <c r="O170" s="8">
        <v>45073</v>
      </c>
      <c r="P170" s="7"/>
      <c r="Q170" s="24"/>
      <c r="R170" s="24"/>
      <c r="T170" s="51">
        <f t="shared" si="61"/>
        <v>0</v>
      </c>
    </row>
    <row r="171" spans="1:20" hidden="1" outlineLevel="1">
      <c r="A171" s="13">
        <f t="shared" si="62"/>
        <v>41739</v>
      </c>
      <c r="B171">
        <f t="shared" si="62"/>
        <v>273</v>
      </c>
      <c r="C171" s="21"/>
      <c r="D171" s="8">
        <f t="shared" si="73"/>
        <v>50927</v>
      </c>
      <c r="E171" s="7"/>
      <c r="F171" s="8">
        <v>17</v>
      </c>
      <c r="G171" s="8"/>
      <c r="H171" s="7"/>
      <c r="I171" s="7"/>
      <c r="J171" s="8">
        <v>5830</v>
      </c>
      <c r="K171" s="7"/>
      <c r="L171" s="14">
        <f t="shared" si="72"/>
        <v>0.11447758556364993</v>
      </c>
      <c r="M171" s="24"/>
      <c r="N171" s="7"/>
      <c r="O171" s="8">
        <v>48981</v>
      </c>
      <c r="P171" s="7"/>
      <c r="Q171" s="24"/>
      <c r="R171" s="24"/>
      <c r="T171" s="51">
        <f t="shared" si="61"/>
        <v>0</v>
      </c>
    </row>
    <row r="172" spans="1:20" collapsed="1">
      <c r="A172" s="13"/>
      <c r="C172" s="21">
        <f t="shared" si="64"/>
        <v>39</v>
      </c>
      <c r="D172" s="60">
        <f>A171</f>
        <v>41739</v>
      </c>
      <c r="E172" s="22">
        <f>IF(SUM(D165:D171)&gt;0,AVERAGE(D165:D171),0)</f>
        <v>50943.714285714283</v>
      </c>
      <c r="F172" s="21">
        <f>SUM(F165:F171)</f>
        <v>36</v>
      </c>
      <c r="G172" s="21">
        <f>SUM(G165:G171)</f>
        <v>41</v>
      </c>
      <c r="H172" s="23">
        <f>IF(E172&gt;0,F172/E172*100,0)</f>
        <v>7.0666225470126701E-2</v>
      </c>
      <c r="I172" s="23">
        <f>IF(E172&gt;0,G172/E172*100,0)</f>
        <v>8.0480979007644296E-2</v>
      </c>
      <c r="J172" s="21">
        <f>SUM(J165:J171)</f>
        <v>43790</v>
      </c>
      <c r="K172" s="21">
        <f>IF(J172&gt;0,J172+K164,0)</f>
        <v>840790</v>
      </c>
      <c r="L172" s="22">
        <f>IF(E172&gt;0,J172/E172/7*1000,0)</f>
        <v>122.79658783082729</v>
      </c>
      <c r="M172" s="22">
        <f>IF(E172&gt;0,J172/E172*1000,0)</f>
        <v>859.57611481579113</v>
      </c>
      <c r="N172" s="45">
        <f>IF(O172&gt;0,J172/(O172/10),0)</f>
        <v>1.2890861883202138</v>
      </c>
      <c r="O172" s="21">
        <f>SUM(O165:O171)</f>
        <v>339698</v>
      </c>
      <c r="P172" s="21">
        <f>IF(O172&gt;0,O172+P164,0)</f>
        <v>5787617</v>
      </c>
      <c r="Q172" s="31">
        <f>IF(E172&gt;0,O172/E172,0)</f>
        <v>6.6681042943753051</v>
      </c>
      <c r="R172" s="24">
        <f t="shared" ref="R172" si="74">IF(O172&gt;0,(O172/7/E172)*100,0)</f>
        <v>95.25863277679008</v>
      </c>
      <c r="S172">
        <v>92.9</v>
      </c>
      <c r="T172" s="51">
        <f t="shared" si="61"/>
        <v>2.3586327767900741</v>
      </c>
    </row>
    <row r="173" spans="1:20" hidden="1" outlineLevel="1">
      <c r="A173" s="13">
        <f>A171+1</f>
        <v>41740</v>
      </c>
      <c r="B173">
        <f>B171+1</f>
        <v>274</v>
      </c>
      <c r="C173" s="21"/>
      <c r="D173" s="8">
        <f>D171-F171-G171</f>
        <v>50910</v>
      </c>
      <c r="E173" s="7"/>
      <c r="F173" s="8"/>
      <c r="G173" s="8">
        <v>33</v>
      </c>
      <c r="H173" s="7"/>
      <c r="I173" s="7"/>
      <c r="J173" s="8">
        <v>5850</v>
      </c>
      <c r="K173" s="7"/>
      <c r="L173" s="14">
        <f t="shared" ref="L173:L179" si="75">IF(D173&gt;0,J173/D173,0)</f>
        <v>0.11490866234531526</v>
      </c>
      <c r="M173" s="24"/>
      <c r="N173" s="7"/>
      <c r="O173" s="8">
        <v>52915</v>
      </c>
      <c r="P173" s="7"/>
      <c r="Q173" s="24"/>
      <c r="R173" s="53">
        <f>O173/D173</f>
        <v>1.0393832252995483</v>
      </c>
      <c r="T173" s="51">
        <f t="shared" si="61"/>
        <v>1.0393832252995483</v>
      </c>
    </row>
    <row r="174" spans="1:20" hidden="1" outlineLevel="1">
      <c r="A174" s="13">
        <f t="shared" si="62"/>
        <v>41741</v>
      </c>
      <c r="B174">
        <f>B173+1</f>
        <v>275</v>
      </c>
      <c r="C174" s="21"/>
      <c r="D174" s="8">
        <f t="shared" ref="D174:D179" si="76">D173-F173-G173</f>
        <v>50877</v>
      </c>
      <c r="E174" s="7"/>
      <c r="F174" s="8"/>
      <c r="G174" s="8"/>
      <c r="H174" s="7"/>
      <c r="I174" s="7"/>
      <c r="J174" s="8">
        <v>6160</v>
      </c>
      <c r="K174" s="7"/>
      <c r="L174" s="14">
        <f t="shared" si="75"/>
        <v>0.12107632132397743</v>
      </c>
      <c r="M174" s="24"/>
      <c r="N174" s="7"/>
      <c r="O174" s="8">
        <v>48954</v>
      </c>
      <c r="P174" s="7"/>
      <c r="Q174" s="24"/>
      <c r="R174" s="53">
        <f t="shared" ref="R174:R179" si="77">O174/D174</f>
        <v>0.96220296008019346</v>
      </c>
      <c r="T174" s="51">
        <f t="shared" si="61"/>
        <v>0.96220296008019346</v>
      </c>
    </row>
    <row r="175" spans="1:20" hidden="1" outlineLevel="1">
      <c r="A175" s="13">
        <f t="shared" si="62"/>
        <v>41742</v>
      </c>
      <c r="B175">
        <f t="shared" si="62"/>
        <v>276</v>
      </c>
      <c r="C175" s="21"/>
      <c r="D175" s="8">
        <f t="shared" si="76"/>
        <v>50877</v>
      </c>
      <c r="E175" s="7"/>
      <c r="F175" s="8"/>
      <c r="G175" s="8"/>
      <c r="H175" s="7"/>
      <c r="I175" s="7"/>
      <c r="J175" s="8">
        <v>5960</v>
      </c>
      <c r="K175" s="7"/>
      <c r="L175" s="14">
        <f t="shared" si="75"/>
        <v>0.1171452719303418</v>
      </c>
      <c r="M175" s="24"/>
      <c r="N175" s="7"/>
      <c r="O175" s="8">
        <v>49173</v>
      </c>
      <c r="P175" s="7"/>
      <c r="Q175" s="24"/>
      <c r="R175" s="53">
        <f t="shared" si="77"/>
        <v>0.96650745916622438</v>
      </c>
      <c r="T175" s="51">
        <f t="shared" si="61"/>
        <v>0.96650745916622438</v>
      </c>
    </row>
    <row r="176" spans="1:20" hidden="1" outlineLevel="1">
      <c r="A176" s="13">
        <f t="shared" si="62"/>
        <v>41743</v>
      </c>
      <c r="B176">
        <f t="shared" si="62"/>
        <v>277</v>
      </c>
      <c r="C176" s="21"/>
      <c r="D176" s="8">
        <f t="shared" si="76"/>
        <v>50877</v>
      </c>
      <c r="E176" s="7"/>
      <c r="F176" s="8">
        <v>36</v>
      </c>
      <c r="G176" s="8"/>
      <c r="H176" s="7"/>
      <c r="I176" s="7"/>
      <c r="J176" s="8">
        <v>5960</v>
      </c>
      <c r="K176" s="7"/>
      <c r="L176" s="14">
        <f t="shared" si="75"/>
        <v>0.1171452719303418</v>
      </c>
      <c r="M176" s="24"/>
      <c r="N176" s="7"/>
      <c r="O176" s="8">
        <v>49043</v>
      </c>
      <c r="P176" s="7"/>
      <c r="Q176" s="24"/>
      <c r="R176" s="53">
        <f t="shared" si="77"/>
        <v>0.96395227706036124</v>
      </c>
      <c r="T176" s="51">
        <f t="shared" si="61"/>
        <v>0.96395227706036124</v>
      </c>
    </row>
    <row r="177" spans="1:20" hidden="1" outlineLevel="1">
      <c r="A177" s="13">
        <f t="shared" si="62"/>
        <v>41744</v>
      </c>
      <c r="B177">
        <f t="shared" si="62"/>
        <v>278</v>
      </c>
      <c r="C177" s="21"/>
      <c r="D177" s="8">
        <f t="shared" si="76"/>
        <v>50841</v>
      </c>
      <c r="E177" s="7"/>
      <c r="F177" s="8"/>
      <c r="G177" s="8"/>
      <c r="H177" s="7"/>
      <c r="I177" s="7"/>
      <c r="J177" s="8">
        <v>6260</v>
      </c>
      <c r="K177" s="7"/>
      <c r="L177" s="14">
        <f t="shared" si="75"/>
        <v>0.12312897071261383</v>
      </c>
      <c r="M177" s="24"/>
      <c r="N177" s="7"/>
      <c r="O177" s="8">
        <v>48743</v>
      </c>
      <c r="P177" s="7"/>
      <c r="Q177" s="24"/>
      <c r="R177" s="53">
        <f t="shared" si="77"/>
        <v>0.95873409256308884</v>
      </c>
      <c r="T177" s="51">
        <f t="shared" si="61"/>
        <v>0.95873409256308884</v>
      </c>
    </row>
    <row r="178" spans="1:20" hidden="1" outlineLevel="1">
      <c r="A178" s="13">
        <f t="shared" si="62"/>
        <v>41745</v>
      </c>
      <c r="B178">
        <f t="shared" si="62"/>
        <v>279</v>
      </c>
      <c r="C178" s="21"/>
      <c r="D178" s="8">
        <f t="shared" si="76"/>
        <v>50841</v>
      </c>
      <c r="E178" s="7"/>
      <c r="F178" s="8"/>
      <c r="G178" s="8"/>
      <c r="H178" s="7"/>
      <c r="I178" s="7"/>
      <c r="J178" s="8">
        <v>5950</v>
      </c>
      <c r="K178" s="7"/>
      <c r="L178" s="14">
        <f t="shared" si="75"/>
        <v>0.11703152967093487</v>
      </c>
      <c r="M178" s="24"/>
      <c r="N178" s="7"/>
      <c r="O178" s="8">
        <v>49758</v>
      </c>
      <c r="P178" s="7"/>
      <c r="Q178" s="24"/>
      <c r="R178" s="53">
        <f t="shared" si="77"/>
        <v>0.97869829468342484</v>
      </c>
      <c r="T178" s="51">
        <f t="shared" si="61"/>
        <v>0.97869829468342484</v>
      </c>
    </row>
    <row r="179" spans="1:20" hidden="1" outlineLevel="1">
      <c r="A179" s="13">
        <f t="shared" si="62"/>
        <v>41746</v>
      </c>
      <c r="B179">
        <f t="shared" si="62"/>
        <v>280</v>
      </c>
      <c r="C179" s="21"/>
      <c r="D179" s="8">
        <f t="shared" si="76"/>
        <v>50841</v>
      </c>
      <c r="E179" s="7"/>
      <c r="F179" s="8">
        <v>32</v>
      </c>
      <c r="G179" s="8"/>
      <c r="H179" s="7"/>
      <c r="I179" s="7"/>
      <c r="J179" s="8">
        <v>5930</v>
      </c>
      <c r="K179" s="7"/>
      <c r="L179" s="14">
        <f t="shared" si="75"/>
        <v>0.11663814637792333</v>
      </c>
      <c r="M179" s="24"/>
      <c r="N179" s="7"/>
      <c r="O179" s="8">
        <v>48602</v>
      </c>
      <c r="P179" s="7"/>
      <c r="Q179" s="24"/>
      <c r="R179" s="53">
        <f t="shared" si="77"/>
        <v>0.95596074034735745</v>
      </c>
      <c r="T179" s="51">
        <f t="shared" si="61"/>
        <v>0.95596074034735745</v>
      </c>
    </row>
    <row r="180" spans="1:20" collapsed="1">
      <c r="A180" s="13"/>
      <c r="C180" s="21">
        <f t="shared" si="64"/>
        <v>40</v>
      </c>
      <c r="D180" s="60">
        <f>A179</f>
        <v>41746</v>
      </c>
      <c r="E180" s="22">
        <f>IF(SUM(D173:D179)&gt;0,AVERAGE(D173:D179),0)</f>
        <v>50866.285714285717</v>
      </c>
      <c r="F180" s="21">
        <f>SUM(F173:F179)</f>
        <v>68</v>
      </c>
      <c r="G180" s="21">
        <f>SUM(G173:G179)</f>
        <v>33</v>
      </c>
      <c r="H180" s="23">
        <f>IF(E180&gt;0,F180/E180*100,0)</f>
        <v>0.13368383212006829</v>
      </c>
      <c r="I180" s="23">
        <f>IF(E180&gt;0,G180/E180*100,0)</f>
        <v>6.487597735238608E-2</v>
      </c>
      <c r="J180" s="21">
        <f>SUM(J173:J179)</f>
        <v>42070</v>
      </c>
      <c r="K180" s="21">
        <f>IF(J180&gt;0,J180+K172,0)</f>
        <v>882860</v>
      </c>
      <c r="L180" s="22">
        <f>IF(E180&gt;0,J180/E180/7*1000,0)</f>
        <v>118.15291632964859</v>
      </c>
      <c r="M180" s="22">
        <f>IF(E180&gt;0,J180/E180*1000,0)</f>
        <v>827.07041430754009</v>
      </c>
      <c r="N180" s="45">
        <f>IF(O180&gt;0,J180/(O180/10),0)</f>
        <v>1.2117354286438471</v>
      </c>
      <c r="O180" s="21">
        <f>SUM(O173:O179)</f>
        <v>347188</v>
      </c>
      <c r="P180" s="21">
        <f>IF(O180&gt;0,O180+P172,0)</f>
        <v>6134805</v>
      </c>
      <c r="Q180" s="31">
        <f>IF(E180&gt;0,O180/E180,0)</f>
        <v>6.8255032803091575</v>
      </c>
      <c r="R180" s="24">
        <f t="shared" ref="R180" si="78">IF(O180&gt;0,(O180/7/E180)*100,0)</f>
        <v>97.507189718702264</v>
      </c>
      <c r="S180">
        <v>91.9</v>
      </c>
      <c r="T180" s="51">
        <f t="shared" si="61"/>
        <v>5.6071897187022586</v>
      </c>
    </row>
    <row r="181" spans="1:20" hidden="1" outlineLevel="1">
      <c r="A181" s="13">
        <f>A179+1</f>
        <v>41747</v>
      </c>
      <c r="B181">
        <f>B179+1</f>
        <v>281</v>
      </c>
      <c r="C181" s="21"/>
      <c r="D181" s="8">
        <f>D179-F179-G179</f>
        <v>50809</v>
      </c>
      <c r="E181" s="7"/>
      <c r="F181" s="8"/>
      <c r="G181" s="8"/>
      <c r="H181" s="7"/>
      <c r="I181" s="7"/>
      <c r="J181" s="8">
        <v>5940</v>
      </c>
      <c r="K181" s="7"/>
      <c r="L181" s="14">
        <f t="shared" ref="L181:L187" si="79">IF(D181&gt;0,J181/D181,0)</f>
        <v>0.11690842173630656</v>
      </c>
      <c r="M181" s="24"/>
      <c r="N181" s="7"/>
      <c r="O181" s="8">
        <v>49046</v>
      </c>
      <c r="P181" s="7"/>
      <c r="Q181" s="24"/>
      <c r="R181" s="24"/>
      <c r="T181" s="51">
        <f t="shared" si="61"/>
        <v>0</v>
      </c>
    </row>
    <row r="182" spans="1:20" hidden="1" outlineLevel="1">
      <c r="A182" s="13">
        <f t="shared" si="62"/>
        <v>41748</v>
      </c>
      <c r="B182">
        <f>B181+1</f>
        <v>282</v>
      </c>
      <c r="C182" s="21"/>
      <c r="D182" s="8">
        <f t="shared" ref="D182:D187" si="80">D181-F181-G181</f>
        <v>50809</v>
      </c>
      <c r="E182" s="7"/>
      <c r="F182" s="8"/>
      <c r="G182" s="8"/>
      <c r="H182" s="7"/>
      <c r="I182" s="7"/>
      <c r="J182" s="8">
        <v>6140</v>
      </c>
      <c r="K182" s="7"/>
      <c r="L182" s="14">
        <f t="shared" si="79"/>
        <v>0.12084473223247849</v>
      </c>
      <c r="M182" s="24"/>
      <c r="N182" s="7"/>
      <c r="O182" s="8">
        <v>48451</v>
      </c>
      <c r="P182" s="7"/>
      <c r="Q182" s="24"/>
      <c r="R182" s="24"/>
      <c r="T182" s="51">
        <f t="shared" si="61"/>
        <v>0</v>
      </c>
    </row>
    <row r="183" spans="1:20" hidden="1" outlineLevel="1">
      <c r="A183" s="13">
        <f t="shared" si="62"/>
        <v>41749</v>
      </c>
      <c r="B183">
        <f t="shared" si="62"/>
        <v>283</v>
      </c>
      <c r="C183" s="21"/>
      <c r="D183" s="8">
        <f t="shared" si="80"/>
        <v>50809</v>
      </c>
      <c r="E183" s="7"/>
      <c r="F183" s="8"/>
      <c r="G183" s="8"/>
      <c r="H183" s="7"/>
      <c r="I183" s="7"/>
      <c r="J183" s="8">
        <v>6130</v>
      </c>
      <c r="K183" s="7"/>
      <c r="L183" s="14">
        <f t="shared" si="79"/>
        <v>0.1206479167076699</v>
      </c>
      <c r="M183" s="24"/>
      <c r="N183" s="7"/>
      <c r="O183" s="8">
        <v>46425</v>
      </c>
      <c r="P183" s="7"/>
      <c r="Q183" s="24"/>
      <c r="R183" s="24"/>
      <c r="T183" s="51">
        <f t="shared" si="61"/>
        <v>0</v>
      </c>
    </row>
    <row r="184" spans="1:20" hidden="1" outlineLevel="1">
      <c r="A184" s="13">
        <f t="shared" si="62"/>
        <v>41750</v>
      </c>
      <c r="B184">
        <f t="shared" si="62"/>
        <v>284</v>
      </c>
      <c r="C184" s="21"/>
      <c r="D184" s="8">
        <f t="shared" si="80"/>
        <v>50809</v>
      </c>
      <c r="E184" s="7"/>
      <c r="F184" s="8">
        <v>38</v>
      </c>
      <c r="G184" s="8"/>
      <c r="H184" s="7"/>
      <c r="I184" s="7"/>
      <c r="J184" s="8">
        <v>5960</v>
      </c>
      <c r="K184" s="7"/>
      <c r="L184" s="14">
        <f t="shared" si="79"/>
        <v>0.11730205278592376</v>
      </c>
      <c r="M184" s="24"/>
      <c r="N184" s="7"/>
      <c r="O184" s="8">
        <v>51792</v>
      </c>
      <c r="P184" s="7"/>
      <c r="Q184" s="24"/>
      <c r="R184" s="24"/>
      <c r="T184" s="51">
        <f t="shared" si="61"/>
        <v>0</v>
      </c>
    </row>
    <row r="185" spans="1:20" hidden="1" outlineLevel="1">
      <c r="A185" s="13">
        <f t="shared" si="62"/>
        <v>41751</v>
      </c>
      <c r="B185">
        <f t="shared" si="62"/>
        <v>285</v>
      </c>
      <c r="C185" s="21"/>
      <c r="D185" s="8">
        <f t="shared" si="80"/>
        <v>50771</v>
      </c>
      <c r="E185" s="7"/>
      <c r="F185" s="8"/>
      <c r="G185" s="8">
        <v>42</v>
      </c>
      <c r="H185" s="7"/>
      <c r="I185" s="7"/>
      <c r="J185" s="8">
        <v>5490</v>
      </c>
      <c r="K185" s="7"/>
      <c r="L185" s="14">
        <f t="shared" si="79"/>
        <v>0.10813259537925193</v>
      </c>
      <c r="M185" s="24"/>
      <c r="N185" s="7"/>
      <c r="O185" s="8">
        <v>47539</v>
      </c>
      <c r="P185" s="7"/>
      <c r="Q185" s="24"/>
      <c r="R185" s="24"/>
      <c r="T185" s="51">
        <f t="shared" si="61"/>
        <v>0</v>
      </c>
    </row>
    <row r="186" spans="1:20" hidden="1" outlineLevel="1">
      <c r="A186" s="13">
        <f t="shared" si="62"/>
        <v>41752</v>
      </c>
      <c r="B186">
        <f t="shared" si="62"/>
        <v>286</v>
      </c>
      <c r="C186" s="21"/>
      <c r="D186" s="8">
        <f t="shared" si="80"/>
        <v>50729</v>
      </c>
      <c r="E186" s="7"/>
      <c r="F186" s="8"/>
      <c r="G186" s="8"/>
      <c r="H186" s="7"/>
      <c r="I186" s="7"/>
      <c r="J186" s="8">
        <v>5990</v>
      </c>
      <c r="K186" s="7"/>
      <c r="L186" s="14">
        <f t="shared" si="79"/>
        <v>0.11807841668473654</v>
      </c>
      <c r="M186" s="24"/>
      <c r="N186" s="7"/>
      <c r="O186" s="8">
        <v>47615</v>
      </c>
      <c r="P186" s="7"/>
      <c r="Q186" s="24"/>
      <c r="R186" s="24"/>
      <c r="T186" s="51">
        <f t="shared" si="61"/>
        <v>0</v>
      </c>
    </row>
    <row r="187" spans="1:20" hidden="1" outlineLevel="1">
      <c r="A187" s="13">
        <f t="shared" si="62"/>
        <v>41753</v>
      </c>
      <c r="B187">
        <f t="shared" si="62"/>
        <v>287</v>
      </c>
      <c r="C187" s="21"/>
      <c r="D187" s="8">
        <f t="shared" si="80"/>
        <v>50729</v>
      </c>
      <c r="E187" s="7"/>
      <c r="F187" s="8">
        <v>19</v>
      </c>
      <c r="G187" s="8"/>
      <c r="H187" s="7"/>
      <c r="I187" s="7"/>
      <c r="J187" s="8">
        <v>5890</v>
      </c>
      <c r="K187" s="7"/>
      <c r="L187" s="14">
        <f t="shared" si="79"/>
        <v>0.11610715764158568</v>
      </c>
      <c r="M187" s="24"/>
      <c r="N187" s="7"/>
      <c r="O187" s="8">
        <v>48863</v>
      </c>
      <c r="P187" s="7"/>
      <c r="Q187" s="24"/>
      <c r="R187" s="24"/>
      <c r="T187" s="51">
        <f t="shared" si="61"/>
        <v>0</v>
      </c>
    </row>
    <row r="188" spans="1:20" collapsed="1">
      <c r="A188" s="13"/>
      <c r="C188" s="21">
        <f t="shared" si="64"/>
        <v>41</v>
      </c>
      <c r="D188" s="60">
        <f>A187</f>
        <v>41753</v>
      </c>
      <c r="E188" s="22">
        <f>IF(SUM(D181:D187)&gt;0,AVERAGE(D181:D187),0)</f>
        <v>50780.714285714283</v>
      </c>
      <c r="F188" s="21">
        <f>SUM(F181:F187)</f>
        <v>57</v>
      </c>
      <c r="G188" s="21">
        <f>SUM(G181:G187)</f>
        <v>42</v>
      </c>
      <c r="H188" s="23">
        <f>IF(E188&gt;0,F188/E188*100,0)</f>
        <v>0.11224733799389533</v>
      </c>
      <c r="I188" s="23">
        <f>IF(E188&gt;0,G188/E188*100,0)</f>
        <v>8.2708564837607079E-2</v>
      </c>
      <c r="J188" s="21">
        <f>SUM(J181:J187)</f>
        <v>41540</v>
      </c>
      <c r="K188" s="21">
        <f>IF(J188&gt;0,J188+K180,0)</f>
        <v>924400</v>
      </c>
      <c r="L188" s="22">
        <f>IF(E188&gt;0,J188/E188/7*1000,0)</f>
        <v>116.86101303925844</v>
      </c>
      <c r="M188" s="22">
        <f>IF(E188&gt;0,J188/E188*1000,0)</f>
        <v>818.0270912748091</v>
      </c>
      <c r="N188" s="45">
        <f>IF(O188&gt;0,J188/(O188/10),0)</f>
        <v>1.2227321027518832</v>
      </c>
      <c r="O188" s="21">
        <f>SUM(O181:O187)</f>
        <v>339731</v>
      </c>
      <c r="P188" s="21">
        <f>IF(O188&gt;0,O188+P180,0)</f>
        <v>6474536</v>
      </c>
      <c r="Q188" s="31">
        <f>IF(E188&gt;0,O188/E188,0)</f>
        <v>6.6901579621059746</v>
      </c>
      <c r="R188" s="24">
        <f t="shared" ref="R188" si="81">IF(O188&gt;0,(O188/7/E188)*100,0)</f>
        <v>95.57368517294249</v>
      </c>
      <c r="S188">
        <v>91.6</v>
      </c>
      <c r="T188" s="51">
        <f t="shared" si="61"/>
        <v>3.9736851729424956</v>
      </c>
    </row>
    <row r="189" spans="1:20" hidden="1" outlineLevel="1">
      <c r="A189" s="13">
        <f>A187+1</f>
        <v>41754</v>
      </c>
      <c r="B189">
        <f>B187+1</f>
        <v>288</v>
      </c>
      <c r="C189" s="21"/>
      <c r="D189" s="8">
        <f>D187-F187-G187</f>
        <v>50710</v>
      </c>
      <c r="E189" s="7"/>
      <c r="F189" s="8"/>
      <c r="G189" s="8"/>
      <c r="H189" s="7"/>
      <c r="I189" s="7"/>
      <c r="J189" s="8">
        <v>6270</v>
      </c>
      <c r="K189" s="7"/>
      <c r="L189" s="14">
        <f t="shared" ref="L189:L203" si="82">IF(D189&gt;0,J189/D189,0)</f>
        <v>0.12364425162689804</v>
      </c>
      <c r="M189" s="24"/>
      <c r="N189" s="7"/>
      <c r="O189" s="8">
        <v>48513</v>
      </c>
      <c r="P189" s="7"/>
      <c r="Q189" s="24"/>
      <c r="R189" s="24"/>
      <c r="T189" s="51">
        <f t="shared" si="61"/>
        <v>0</v>
      </c>
    </row>
    <row r="190" spans="1:20" hidden="1" outlineLevel="1">
      <c r="A190" s="13">
        <f t="shared" si="62"/>
        <v>41755</v>
      </c>
      <c r="B190">
        <f>B189+1</f>
        <v>289</v>
      </c>
      <c r="C190" s="21"/>
      <c r="D190" s="8">
        <f t="shared" ref="D190:D195" si="83">D189-F189-G189</f>
        <v>50710</v>
      </c>
      <c r="E190" s="7"/>
      <c r="F190" s="8"/>
      <c r="G190" s="8"/>
      <c r="H190" s="7"/>
      <c r="I190" s="7"/>
      <c r="J190" s="8">
        <v>5890</v>
      </c>
      <c r="K190" s="7"/>
      <c r="L190" s="14">
        <f t="shared" si="82"/>
        <v>0.11615066061920726</v>
      </c>
      <c r="M190" s="24"/>
      <c r="N190" s="7"/>
      <c r="O190" s="8">
        <v>48716</v>
      </c>
      <c r="P190" s="7"/>
      <c r="Q190" s="24"/>
      <c r="R190" s="24"/>
      <c r="T190" s="51">
        <f t="shared" si="61"/>
        <v>0</v>
      </c>
    </row>
    <row r="191" spans="1:20" hidden="1" outlineLevel="1">
      <c r="A191" s="13">
        <f t="shared" si="62"/>
        <v>41756</v>
      </c>
      <c r="B191">
        <f t="shared" si="62"/>
        <v>290</v>
      </c>
      <c r="C191" s="21"/>
      <c r="D191" s="8">
        <f t="shared" si="83"/>
        <v>50710</v>
      </c>
      <c r="E191" s="7"/>
      <c r="F191" s="8"/>
      <c r="G191" s="8"/>
      <c r="H191" s="7"/>
      <c r="I191" s="7"/>
      <c r="J191" s="8">
        <v>5950</v>
      </c>
      <c r="K191" s="7"/>
      <c r="L191" s="14">
        <f t="shared" si="82"/>
        <v>0.11733385919936896</v>
      </c>
      <c r="M191" s="24"/>
      <c r="N191" s="7"/>
      <c r="O191" s="8">
        <v>48209</v>
      </c>
      <c r="P191" s="7"/>
      <c r="Q191" s="24"/>
      <c r="R191" s="24"/>
      <c r="T191" s="51">
        <f t="shared" si="61"/>
        <v>0</v>
      </c>
    </row>
    <row r="192" spans="1:20" hidden="1" outlineLevel="1">
      <c r="A192" s="13">
        <f t="shared" si="62"/>
        <v>41757</v>
      </c>
      <c r="B192">
        <f t="shared" si="62"/>
        <v>291</v>
      </c>
      <c r="C192" s="21"/>
      <c r="D192" s="8">
        <f t="shared" si="83"/>
        <v>50710</v>
      </c>
      <c r="E192" s="7"/>
      <c r="F192" s="8">
        <v>34</v>
      </c>
      <c r="G192" s="8"/>
      <c r="H192" s="7"/>
      <c r="I192" s="7"/>
      <c r="J192" s="8">
        <v>5940</v>
      </c>
      <c r="K192" s="7"/>
      <c r="L192" s="14">
        <f t="shared" si="82"/>
        <v>0.11713665943600868</v>
      </c>
      <c r="M192" s="24"/>
      <c r="N192" s="7"/>
      <c r="O192" s="8"/>
      <c r="P192" s="7"/>
      <c r="Q192" s="24"/>
      <c r="R192" s="24"/>
      <c r="T192" s="51">
        <f t="shared" si="61"/>
        <v>0</v>
      </c>
    </row>
    <row r="193" spans="1:20" hidden="1" outlineLevel="1">
      <c r="A193" s="13">
        <f t="shared" si="62"/>
        <v>41758</v>
      </c>
      <c r="B193">
        <f t="shared" si="62"/>
        <v>292</v>
      </c>
      <c r="C193" s="21"/>
      <c r="D193" s="8">
        <f t="shared" si="83"/>
        <v>50676</v>
      </c>
      <c r="E193" s="7"/>
      <c r="F193" s="8"/>
      <c r="G193" s="8"/>
      <c r="H193" s="7"/>
      <c r="I193" s="7"/>
      <c r="J193" s="8">
        <v>6020</v>
      </c>
      <c r="K193" s="7"/>
      <c r="L193" s="14">
        <f t="shared" si="82"/>
        <v>0.1187939063856658</v>
      </c>
      <c r="M193" s="24"/>
      <c r="N193" s="7"/>
      <c r="O193" s="8">
        <v>94011</v>
      </c>
      <c r="P193" s="7"/>
      <c r="Q193" s="24"/>
      <c r="R193" s="24"/>
      <c r="T193" s="51">
        <f t="shared" si="61"/>
        <v>0</v>
      </c>
    </row>
    <row r="194" spans="1:20" hidden="1" outlineLevel="1">
      <c r="A194" s="13">
        <f t="shared" si="62"/>
        <v>41759</v>
      </c>
      <c r="B194">
        <f t="shared" si="62"/>
        <v>293</v>
      </c>
      <c r="C194" s="21"/>
      <c r="D194" s="8">
        <f t="shared" si="83"/>
        <v>50676</v>
      </c>
      <c r="E194" s="7"/>
      <c r="F194" s="8">
        <v>21</v>
      </c>
      <c r="G194" s="8">
        <v>3</v>
      </c>
      <c r="H194" s="7"/>
      <c r="I194" s="7"/>
      <c r="J194" s="8">
        <v>5850</v>
      </c>
      <c r="K194" s="7"/>
      <c r="L194" s="14">
        <f t="shared" si="82"/>
        <v>0.1154392611887284</v>
      </c>
      <c r="M194" s="24"/>
      <c r="N194" s="7"/>
      <c r="O194" s="8">
        <v>53633</v>
      </c>
      <c r="P194" s="7"/>
      <c r="Q194" s="24"/>
      <c r="R194" s="24"/>
      <c r="T194" s="51">
        <f t="shared" si="61"/>
        <v>0</v>
      </c>
    </row>
    <row r="195" spans="1:20" hidden="1" outlineLevel="1">
      <c r="A195" s="13">
        <f t="shared" si="62"/>
        <v>41760</v>
      </c>
      <c r="B195">
        <f t="shared" si="62"/>
        <v>294</v>
      </c>
      <c r="C195" s="21"/>
      <c r="D195" s="8">
        <f t="shared" si="83"/>
        <v>50652</v>
      </c>
      <c r="E195" s="7"/>
      <c r="F195" s="8"/>
      <c r="G195" s="8"/>
      <c r="H195" s="7"/>
      <c r="I195" s="7"/>
      <c r="J195" s="8">
        <v>6120</v>
      </c>
      <c r="K195" s="7"/>
      <c r="L195" s="14">
        <f t="shared" si="82"/>
        <v>0.12082444918265814</v>
      </c>
      <c r="M195" s="24"/>
      <c r="N195" s="7"/>
      <c r="O195" s="8">
        <v>46837</v>
      </c>
      <c r="P195" s="7"/>
      <c r="Q195" s="24"/>
      <c r="R195" s="24"/>
      <c r="T195" s="51">
        <f t="shared" si="61"/>
        <v>0</v>
      </c>
    </row>
    <row r="196" spans="1:20" collapsed="1">
      <c r="A196" s="13"/>
      <c r="C196" s="21">
        <f t="shared" si="64"/>
        <v>42</v>
      </c>
      <c r="D196" s="60">
        <f>A195</f>
        <v>41760</v>
      </c>
      <c r="E196" s="22">
        <f>IF(SUM(D189:D195)&gt;0,AVERAGE(D189:D195),0)</f>
        <v>50692</v>
      </c>
      <c r="F196" s="21">
        <f>SUM(F189:F195)</f>
        <v>55</v>
      </c>
      <c r="G196" s="21">
        <f>SUM(G189:G195)</f>
        <v>3</v>
      </c>
      <c r="H196" s="23">
        <f>IF(E196&gt;0,F196/E196*100,0)</f>
        <v>0.10849838238775349</v>
      </c>
      <c r="I196" s="23">
        <f>IF(E196&gt;0,G196/E196*100,0)</f>
        <v>5.9180935847865544E-3</v>
      </c>
      <c r="J196" s="21">
        <f>SUM(J189:J195)</f>
        <v>42040</v>
      </c>
      <c r="K196" s="21">
        <f>IF(J196&gt;0,J196+K188,0)</f>
        <v>966440</v>
      </c>
      <c r="L196" s="22">
        <f>IF(E196&gt;0,J196/E196/7*1000,0)</f>
        <v>118.47459728782225</v>
      </c>
      <c r="M196" s="22">
        <f>IF(E196&gt;0,J196/E196*1000,0)</f>
        <v>829.32218101475576</v>
      </c>
      <c r="N196" s="45">
        <f>IF(O196&gt;0,J196/(O196/10),0)</f>
        <v>1.2367652293634659</v>
      </c>
      <c r="O196" s="21">
        <f>SUM(O189:O195)</f>
        <v>339919</v>
      </c>
      <c r="P196" s="21">
        <f>IF(O196&gt;0,O196+P188,0)</f>
        <v>6814455</v>
      </c>
      <c r="Q196" s="31">
        <f>IF(E196&gt;0,O196/E196,0)</f>
        <v>6.7055748441568692</v>
      </c>
      <c r="R196" s="24">
        <f t="shared" ref="R196" si="84">IF(O196&gt;0,(O196/7/E196)*100,0)</f>
        <v>95.793926345098129</v>
      </c>
      <c r="S196">
        <v>91.4</v>
      </c>
      <c r="T196" s="51">
        <f t="shared" si="61"/>
        <v>4.393926345098123</v>
      </c>
    </row>
    <row r="197" spans="1:20" hidden="1" outlineLevel="1">
      <c r="A197" s="13">
        <f>A195+1</f>
        <v>41761</v>
      </c>
      <c r="B197">
        <f>B195+1</f>
        <v>295</v>
      </c>
      <c r="C197" s="21"/>
      <c r="D197" s="8">
        <f>D195-F195-G195</f>
        <v>50652</v>
      </c>
      <c r="E197" s="7"/>
      <c r="F197" s="8"/>
      <c r="G197" s="8"/>
      <c r="H197" s="7"/>
      <c r="I197" s="7"/>
      <c r="J197" s="8">
        <v>5900</v>
      </c>
      <c r="K197" s="7"/>
      <c r="L197" s="14">
        <f t="shared" si="82"/>
        <v>0.11648108663034036</v>
      </c>
      <c r="M197" s="24"/>
      <c r="N197" s="7"/>
      <c r="O197" s="8">
        <v>48618</v>
      </c>
      <c r="P197" s="7"/>
      <c r="Q197" s="24"/>
      <c r="R197" s="24"/>
      <c r="T197" s="51">
        <f t="shared" si="61"/>
        <v>0</v>
      </c>
    </row>
    <row r="198" spans="1:20" hidden="1" outlineLevel="1">
      <c r="A198" s="13">
        <f t="shared" si="62"/>
        <v>41762</v>
      </c>
      <c r="B198">
        <f>B197+1</f>
        <v>296</v>
      </c>
      <c r="C198" s="21"/>
      <c r="D198" s="8">
        <f t="shared" ref="D198:D203" si="85">D197-F197-G197</f>
        <v>50652</v>
      </c>
      <c r="E198" s="7"/>
      <c r="F198" s="8"/>
      <c r="G198" s="8"/>
      <c r="H198" s="7"/>
      <c r="I198" s="7"/>
      <c r="J198" s="8">
        <v>5950</v>
      </c>
      <c r="K198" s="7"/>
      <c r="L198" s="14">
        <f t="shared" si="82"/>
        <v>0.11746821448313986</v>
      </c>
      <c r="M198" s="24"/>
      <c r="N198" s="7"/>
      <c r="O198" s="8">
        <v>48298</v>
      </c>
      <c r="P198" s="7"/>
      <c r="Q198" s="24"/>
      <c r="R198" s="24"/>
      <c r="T198" s="51">
        <f t="shared" si="61"/>
        <v>0</v>
      </c>
    </row>
    <row r="199" spans="1:20" hidden="1" outlineLevel="1">
      <c r="A199" s="13">
        <f t="shared" si="62"/>
        <v>41763</v>
      </c>
      <c r="B199">
        <f t="shared" si="62"/>
        <v>297</v>
      </c>
      <c r="C199" s="21"/>
      <c r="D199" s="8">
        <f t="shared" si="85"/>
        <v>50652</v>
      </c>
      <c r="E199" s="7"/>
      <c r="F199" s="8"/>
      <c r="G199" s="8"/>
      <c r="H199" s="7"/>
      <c r="I199" s="7"/>
      <c r="J199" s="8">
        <v>6050</v>
      </c>
      <c r="K199" s="7"/>
      <c r="L199" s="14">
        <f t="shared" si="82"/>
        <v>0.11944247018873884</v>
      </c>
      <c r="M199" s="24"/>
      <c r="N199" s="7"/>
      <c r="O199" s="8">
        <v>49348</v>
      </c>
      <c r="P199" s="7"/>
      <c r="Q199" s="24"/>
      <c r="R199" s="24"/>
      <c r="T199" s="51">
        <f t="shared" si="61"/>
        <v>0</v>
      </c>
    </row>
    <row r="200" spans="1:20" hidden="1" outlineLevel="1">
      <c r="A200" s="13">
        <f t="shared" si="62"/>
        <v>41764</v>
      </c>
      <c r="B200">
        <f t="shared" si="62"/>
        <v>298</v>
      </c>
      <c r="C200" s="21"/>
      <c r="D200" s="8">
        <f t="shared" si="85"/>
        <v>50652</v>
      </c>
      <c r="E200" s="7"/>
      <c r="F200" s="8">
        <v>40</v>
      </c>
      <c r="G200" s="8"/>
      <c r="H200" s="7"/>
      <c r="I200" s="7"/>
      <c r="J200" s="8">
        <v>5920</v>
      </c>
      <c r="K200" s="7"/>
      <c r="L200" s="14">
        <f t="shared" si="82"/>
        <v>0.11687593777146016</v>
      </c>
      <c r="M200" s="24"/>
      <c r="N200" s="7"/>
      <c r="O200" s="8">
        <v>48472</v>
      </c>
      <c r="P200" s="7"/>
      <c r="Q200" s="24"/>
      <c r="R200" s="24"/>
      <c r="T200" s="51">
        <f t="shared" si="61"/>
        <v>0</v>
      </c>
    </row>
    <row r="201" spans="1:20" hidden="1" outlineLevel="1">
      <c r="A201" s="13">
        <f t="shared" si="62"/>
        <v>41765</v>
      </c>
      <c r="B201">
        <f t="shared" si="62"/>
        <v>299</v>
      </c>
      <c r="C201" s="21"/>
      <c r="D201" s="8">
        <f t="shared" si="85"/>
        <v>50612</v>
      </c>
      <c r="E201" s="7"/>
      <c r="F201" s="8"/>
      <c r="G201" s="8"/>
      <c r="H201" s="7"/>
      <c r="I201" s="7"/>
      <c r="J201" s="8">
        <v>6140</v>
      </c>
      <c r="K201" s="7"/>
      <c r="L201" s="14">
        <f t="shared" si="82"/>
        <v>0.12131510313759583</v>
      </c>
      <c r="M201" s="24"/>
      <c r="N201" s="7"/>
      <c r="O201" s="8">
        <v>48041</v>
      </c>
      <c r="P201" s="7"/>
      <c r="Q201" s="24"/>
      <c r="R201" s="24"/>
      <c r="T201" s="51">
        <f t="shared" si="61"/>
        <v>0</v>
      </c>
    </row>
    <row r="202" spans="1:20" hidden="1" outlineLevel="1">
      <c r="A202" s="13">
        <f t="shared" si="62"/>
        <v>41766</v>
      </c>
      <c r="B202">
        <f t="shared" si="62"/>
        <v>300</v>
      </c>
      <c r="C202" s="21"/>
      <c r="D202" s="8">
        <f t="shared" si="85"/>
        <v>50612</v>
      </c>
      <c r="E202" s="7"/>
      <c r="F202" s="8"/>
      <c r="G202" s="8"/>
      <c r="H202" s="7"/>
      <c r="I202" s="7"/>
      <c r="J202" s="8">
        <v>6090</v>
      </c>
      <c r="K202" s="7"/>
      <c r="L202" s="14">
        <f t="shared" si="82"/>
        <v>0.12032719513158935</v>
      </c>
      <c r="M202" s="24"/>
      <c r="N202" s="7"/>
      <c r="O202" s="8">
        <v>48029</v>
      </c>
      <c r="P202" s="7"/>
      <c r="Q202" s="24"/>
      <c r="R202" s="24"/>
      <c r="T202" s="51">
        <f t="shared" si="61"/>
        <v>0</v>
      </c>
    </row>
    <row r="203" spans="1:20" hidden="1" outlineLevel="1">
      <c r="A203" s="13">
        <f t="shared" si="62"/>
        <v>41767</v>
      </c>
      <c r="B203">
        <f t="shared" si="62"/>
        <v>301</v>
      </c>
      <c r="C203" s="21"/>
      <c r="D203" s="8">
        <f t="shared" si="85"/>
        <v>50612</v>
      </c>
      <c r="E203" s="7"/>
      <c r="F203" s="8">
        <v>37</v>
      </c>
      <c r="G203" s="8"/>
      <c r="H203" s="7"/>
      <c r="I203" s="7"/>
      <c r="J203" s="8">
        <v>6000</v>
      </c>
      <c r="K203" s="7"/>
      <c r="L203" s="14">
        <f t="shared" si="82"/>
        <v>0.11854896072077768</v>
      </c>
      <c r="M203" s="24"/>
      <c r="N203" s="7"/>
      <c r="O203" s="8">
        <v>50345</v>
      </c>
      <c r="P203" s="7"/>
      <c r="Q203" s="24"/>
      <c r="R203" s="24"/>
      <c r="T203" s="51">
        <f t="shared" si="61"/>
        <v>0</v>
      </c>
    </row>
    <row r="204" spans="1:20" collapsed="1">
      <c r="A204" s="13"/>
      <c r="C204" s="21">
        <f t="shared" si="64"/>
        <v>43</v>
      </c>
      <c r="D204" s="60">
        <f>A203</f>
        <v>41767</v>
      </c>
      <c r="E204" s="22">
        <f>IF(SUM(D197:D203)&gt;0,AVERAGE(D197:D203),0)</f>
        <v>50634.857142857145</v>
      </c>
      <c r="F204" s="21">
        <f>SUM(F197:F203)</f>
        <v>77</v>
      </c>
      <c r="G204" s="21">
        <f>SUM(G197:G203)</f>
        <v>0</v>
      </c>
      <c r="H204" s="23">
        <f>IF(E204&gt;0,F204/E204*100,0)</f>
        <v>0.1520691561995689</v>
      </c>
      <c r="I204" s="23">
        <f>IF(E204&gt;0,G204/E204*100,0)</f>
        <v>0</v>
      </c>
      <c r="J204" s="21">
        <f>SUM(J197:J203)</f>
        <v>42050</v>
      </c>
      <c r="K204" s="21">
        <f>IF(J204&gt;0,J204+K196,0)</f>
        <v>1008490</v>
      </c>
      <c r="L204" s="22">
        <f>IF(E204&gt;0,J204/E204/7*1000,0)</f>
        <v>118.63651239688075</v>
      </c>
      <c r="M204" s="22">
        <f>IF(E204&gt;0,J204/E204*1000,0)</f>
        <v>830.45558677816518</v>
      </c>
      <c r="N204" s="45">
        <f>IF(O204&gt;0,J204/(O204/10),0)</f>
        <v>1.232592019369722</v>
      </c>
      <c r="O204" s="21">
        <f>SUM(O197:O203)</f>
        <v>341151</v>
      </c>
      <c r="P204" s="21">
        <f>IF(O204&gt;0,O204+P196,0)</f>
        <v>7155606</v>
      </c>
      <c r="Q204" s="31">
        <f>IF(E204&gt;0,O204/E204,0)</f>
        <v>6.7374733385245618</v>
      </c>
      <c r="R204" s="24">
        <f t="shared" ref="R204" si="86">IF(O204&gt;0,(O204/7/E204)*100,0)</f>
        <v>96.24961912177946</v>
      </c>
      <c r="S204">
        <v>91.2</v>
      </c>
      <c r="T204" s="51">
        <f t="shared" si="61"/>
        <v>5.0496191217794575</v>
      </c>
    </row>
    <row r="205" spans="1:20" hidden="1" outlineLevel="1">
      <c r="A205" s="13">
        <f>A203+1</f>
        <v>41768</v>
      </c>
      <c r="B205">
        <f>B203+1</f>
        <v>302</v>
      </c>
      <c r="C205" s="21"/>
      <c r="D205" s="8">
        <f>D203-F203-G203</f>
        <v>50575</v>
      </c>
      <c r="E205" s="7"/>
      <c r="F205" s="8"/>
      <c r="G205" s="8"/>
      <c r="H205" s="7"/>
      <c r="I205" s="7"/>
      <c r="J205" s="8">
        <v>6240</v>
      </c>
      <c r="K205" s="7"/>
      <c r="L205" s="14">
        <f t="shared" ref="L205:L211" si="87">IF(D205&gt;0,J205/D205,0)</f>
        <v>0.12338111715274346</v>
      </c>
      <c r="M205" s="24"/>
      <c r="N205" s="7"/>
      <c r="O205" s="8">
        <v>48230</v>
      </c>
      <c r="P205" s="7"/>
      <c r="Q205" s="24"/>
      <c r="R205" s="24"/>
      <c r="T205" s="51">
        <f t="shared" ref="T205:T219" si="88">R205-S205</f>
        <v>0</v>
      </c>
    </row>
    <row r="206" spans="1:20" hidden="1" outlineLevel="1">
      <c r="A206" s="13">
        <f t="shared" ref="A206:B267" si="89">A205+1</f>
        <v>41769</v>
      </c>
      <c r="B206">
        <f>B205+1</f>
        <v>303</v>
      </c>
      <c r="C206" s="21"/>
      <c r="D206" s="8">
        <f t="shared" ref="D206:D211" si="90">D205-F205-G205</f>
        <v>50575</v>
      </c>
      <c r="E206" s="7"/>
      <c r="F206" s="8"/>
      <c r="G206" s="8"/>
      <c r="H206" s="7"/>
      <c r="I206" s="7"/>
      <c r="J206" s="8">
        <v>6230</v>
      </c>
      <c r="K206" s="7"/>
      <c r="L206" s="14">
        <f t="shared" si="87"/>
        <v>0.12318339100346021</v>
      </c>
      <c r="M206" s="24"/>
      <c r="N206" s="7"/>
      <c r="O206" s="8">
        <v>47852</v>
      </c>
      <c r="P206" s="7"/>
      <c r="Q206" s="24"/>
      <c r="R206" s="24"/>
      <c r="T206" s="51">
        <f t="shared" si="88"/>
        <v>0</v>
      </c>
    </row>
    <row r="207" spans="1:20" hidden="1" outlineLevel="1">
      <c r="A207" s="13">
        <f t="shared" si="89"/>
        <v>41770</v>
      </c>
      <c r="B207">
        <f t="shared" si="89"/>
        <v>304</v>
      </c>
      <c r="C207" s="21"/>
      <c r="D207" s="8">
        <f t="shared" si="90"/>
        <v>50575</v>
      </c>
      <c r="E207" s="7"/>
      <c r="F207" s="8"/>
      <c r="G207" s="8"/>
      <c r="H207" s="7"/>
      <c r="I207" s="7"/>
      <c r="J207" s="8">
        <v>6140</v>
      </c>
      <c r="K207" s="7"/>
      <c r="L207" s="14">
        <f t="shared" si="87"/>
        <v>0.12140385565991102</v>
      </c>
      <c r="M207" s="24"/>
      <c r="N207" s="7"/>
      <c r="O207" s="8">
        <v>47597</v>
      </c>
      <c r="P207" s="7"/>
      <c r="Q207" s="24"/>
      <c r="R207" s="24"/>
      <c r="T207" s="51">
        <f t="shared" si="88"/>
        <v>0</v>
      </c>
    </row>
    <row r="208" spans="1:20" hidden="1" outlineLevel="1">
      <c r="A208" s="13">
        <f t="shared" si="89"/>
        <v>41771</v>
      </c>
      <c r="B208">
        <f t="shared" si="89"/>
        <v>305</v>
      </c>
      <c r="C208" s="21"/>
      <c r="D208" s="8">
        <f t="shared" si="90"/>
        <v>50575</v>
      </c>
      <c r="E208" s="7"/>
      <c r="F208" s="8"/>
      <c r="G208" s="8">
        <v>54</v>
      </c>
      <c r="H208" s="7"/>
      <c r="I208" s="7"/>
      <c r="J208" s="8">
        <v>6030</v>
      </c>
      <c r="K208" s="7"/>
      <c r="L208" s="14">
        <f t="shared" si="87"/>
        <v>0.11922886801779535</v>
      </c>
      <c r="M208" s="24"/>
      <c r="N208" s="7"/>
      <c r="O208" s="8">
        <v>48231</v>
      </c>
      <c r="P208" s="7"/>
      <c r="Q208" s="24"/>
      <c r="R208" s="24"/>
      <c r="T208" s="51">
        <f t="shared" si="88"/>
        <v>0</v>
      </c>
    </row>
    <row r="209" spans="1:20" hidden="1" outlineLevel="1">
      <c r="A209" s="13">
        <f t="shared" si="89"/>
        <v>41772</v>
      </c>
      <c r="B209">
        <f t="shared" si="89"/>
        <v>306</v>
      </c>
      <c r="C209" s="21"/>
      <c r="D209" s="8">
        <f t="shared" si="90"/>
        <v>50521</v>
      </c>
      <c r="E209" s="7"/>
      <c r="F209" s="8">
        <v>50</v>
      </c>
      <c r="G209" s="8">
        <v>15</v>
      </c>
      <c r="H209" s="7"/>
      <c r="I209" s="7"/>
      <c r="J209" s="8">
        <v>5980</v>
      </c>
      <c r="K209" s="7"/>
      <c r="L209" s="14">
        <f t="shared" si="87"/>
        <v>0.11836661982146038</v>
      </c>
      <c r="M209" s="24"/>
      <c r="N209" s="7"/>
      <c r="O209" s="8">
        <v>48941</v>
      </c>
      <c r="P209" s="7"/>
      <c r="Q209" s="24"/>
      <c r="R209" s="24"/>
      <c r="T209" s="51">
        <f t="shared" si="88"/>
        <v>0</v>
      </c>
    </row>
    <row r="210" spans="1:20" hidden="1" outlineLevel="1">
      <c r="A210" s="13">
        <f t="shared" si="89"/>
        <v>41773</v>
      </c>
      <c r="B210">
        <f t="shared" si="89"/>
        <v>307</v>
      </c>
      <c r="C210" s="21"/>
      <c r="D210" s="8">
        <f t="shared" si="90"/>
        <v>50456</v>
      </c>
      <c r="E210" s="7"/>
      <c r="F210" s="8"/>
      <c r="G210" s="8"/>
      <c r="H210" s="7"/>
      <c r="I210" s="7"/>
      <c r="J210" s="8">
        <v>6000</v>
      </c>
      <c r="K210" s="7"/>
      <c r="L210" s="14">
        <f t="shared" si="87"/>
        <v>0.11891549072459172</v>
      </c>
      <c r="M210" s="24"/>
      <c r="N210" s="7"/>
      <c r="O210" s="8">
        <v>47792</v>
      </c>
      <c r="P210" s="7"/>
      <c r="Q210" s="24"/>
      <c r="R210" s="24"/>
      <c r="T210" s="51">
        <f t="shared" si="88"/>
        <v>0</v>
      </c>
    </row>
    <row r="211" spans="1:20" hidden="1" outlineLevel="1">
      <c r="A211" s="13">
        <f t="shared" si="89"/>
        <v>41774</v>
      </c>
      <c r="B211">
        <f t="shared" si="89"/>
        <v>308</v>
      </c>
      <c r="C211" s="21"/>
      <c r="D211" s="8">
        <f t="shared" si="90"/>
        <v>50456</v>
      </c>
      <c r="E211" s="7"/>
      <c r="F211" s="8">
        <v>62</v>
      </c>
      <c r="G211" s="8">
        <v>24</v>
      </c>
      <c r="H211" s="7"/>
      <c r="I211" s="7"/>
      <c r="J211" s="8">
        <v>5970</v>
      </c>
      <c r="K211" s="7"/>
      <c r="L211" s="14">
        <f t="shared" si="87"/>
        <v>0.11832091327096876</v>
      </c>
      <c r="M211" s="24"/>
      <c r="N211" s="7"/>
      <c r="O211" s="8">
        <v>47877</v>
      </c>
      <c r="P211" s="7"/>
      <c r="Q211" s="24"/>
      <c r="R211" s="24"/>
      <c r="T211" s="51">
        <f t="shared" si="88"/>
        <v>0</v>
      </c>
    </row>
    <row r="212" spans="1:20" s="27" customFormat="1" collapsed="1">
      <c r="A212" s="26"/>
      <c r="C212" s="28">
        <f t="shared" ref="C212:C268" si="91">C204+1</f>
        <v>44</v>
      </c>
      <c r="D212" s="60">
        <f>A211</f>
        <v>41774</v>
      </c>
      <c r="E212" s="22">
        <f>IF(SUM(D205:D211)&gt;0,AVERAGE(D205:D211),0)</f>
        <v>50533.285714285717</v>
      </c>
      <c r="F212" s="21">
        <f>SUM(F205:F211)</f>
        <v>112</v>
      </c>
      <c r="G212" s="21">
        <f>SUM(G205:G211)</f>
        <v>93</v>
      </c>
      <c r="H212" s="23">
        <f>IF(E212&gt;0,F212/E212*100,0)</f>
        <v>0.22163609275922799</v>
      </c>
      <c r="I212" s="23">
        <f>IF(E212&gt;0,G212/E212*100,0)</f>
        <v>0.18403711273757326</v>
      </c>
      <c r="J212" s="21">
        <f>SUM(J205:J211)</f>
        <v>42590</v>
      </c>
      <c r="K212" s="21">
        <f>IF(J212&gt;0,J212+K204,0)</f>
        <v>1051080</v>
      </c>
      <c r="L212" s="22">
        <f>IF(E212&gt;0,J212/E212/7*1000,0)</f>
        <v>120.40154579866736</v>
      </c>
      <c r="M212" s="22">
        <f>IF(E212&gt;0,J212/E212*1000,0)</f>
        <v>842.81082059067148</v>
      </c>
      <c r="N212" s="45">
        <f>IF(O212&gt;0,J212/(O212/10),0)</f>
        <v>1.2656008558183762</v>
      </c>
      <c r="O212" s="21">
        <f>SUM(O205:O211)</f>
        <v>336520</v>
      </c>
      <c r="P212" s="21">
        <f>IF(O212&gt;0,O212+P204,0)</f>
        <v>7492126</v>
      </c>
      <c r="Q212" s="31">
        <f>IF(E212&gt;0,O212/E212,0)</f>
        <v>6.659373029940661</v>
      </c>
      <c r="R212" s="24">
        <f t="shared" ref="R212" si="92">IF(O212&gt;0,(O212/7/E212)*100,0)</f>
        <v>95.133900427723745</v>
      </c>
      <c r="S212" s="27">
        <v>90.8</v>
      </c>
      <c r="T212" s="51">
        <f t="shared" si="88"/>
        <v>4.3339004277237478</v>
      </c>
    </row>
    <row r="213" spans="1:20" hidden="1" outlineLevel="1">
      <c r="A213" s="13">
        <f>A211+1</f>
        <v>41775</v>
      </c>
      <c r="B213">
        <f>B211+1</f>
        <v>309</v>
      </c>
      <c r="C213" s="21"/>
      <c r="D213" s="8">
        <f>D211-F211-G211</f>
        <v>50370</v>
      </c>
      <c r="E213" s="7"/>
      <c r="F213" s="8">
        <v>40</v>
      </c>
      <c r="G213" s="8">
        <v>35</v>
      </c>
      <c r="H213" s="7"/>
      <c r="I213" s="7"/>
      <c r="J213" s="8">
        <v>6070</v>
      </c>
      <c r="K213" s="7"/>
      <c r="L213" s="14">
        <f t="shared" ref="L213:L219" si="93">IF(D213&gt;0,J213/D213,0)</f>
        <v>0.12050823903116935</v>
      </c>
      <c r="M213" s="24"/>
      <c r="N213" s="7"/>
      <c r="O213" s="8">
        <v>47639</v>
      </c>
      <c r="P213" s="7"/>
      <c r="Q213" s="24"/>
      <c r="R213" s="24"/>
      <c r="T213" s="51">
        <f t="shared" si="88"/>
        <v>0</v>
      </c>
    </row>
    <row r="214" spans="1:20" hidden="1" outlineLevel="1">
      <c r="A214" s="13">
        <f t="shared" si="89"/>
        <v>41776</v>
      </c>
      <c r="B214">
        <f>B213+1</f>
        <v>310</v>
      </c>
      <c r="C214" s="21"/>
      <c r="D214" s="8">
        <f t="shared" ref="D214:D219" si="94">D213-F213-G213</f>
        <v>50295</v>
      </c>
      <c r="E214" s="7"/>
      <c r="F214" s="8">
        <v>25</v>
      </c>
      <c r="G214" s="8"/>
      <c r="H214" s="7"/>
      <c r="I214" s="7"/>
      <c r="J214" s="8">
        <v>6100</v>
      </c>
      <c r="K214" s="7"/>
      <c r="L214" s="14">
        <f t="shared" si="93"/>
        <v>0.12128442191072671</v>
      </c>
      <c r="M214" s="24"/>
      <c r="N214" s="7"/>
      <c r="O214" s="8">
        <v>47582</v>
      </c>
      <c r="P214" s="7"/>
      <c r="Q214" s="24"/>
      <c r="R214" s="24"/>
      <c r="T214" s="51">
        <f t="shared" si="88"/>
        <v>0</v>
      </c>
    </row>
    <row r="215" spans="1:20" hidden="1" outlineLevel="1">
      <c r="A215" s="13">
        <f t="shared" si="89"/>
        <v>41777</v>
      </c>
      <c r="B215">
        <f t="shared" si="89"/>
        <v>311</v>
      </c>
      <c r="C215" s="21"/>
      <c r="D215" s="8">
        <f t="shared" si="94"/>
        <v>50270</v>
      </c>
      <c r="E215" s="7"/>
      <c r="F215" s="8"/>
      <c r="G215" s="8"/>
      <c r="H215" s="7"/>
      <c r="I215" s="7"/>
      <c r="J215" s="8">
        <v>6350</v>
      </c>
      <c r="K215" s="7"/>
      <c r="L215" s="14">
        <f t="shared" si="93"/>
        <v>0.1263178834294808</v>
      </c>
      <c r="M215" s="24"/>
      <c r="N215" s="7"/>
      <c r="O215" s="8">
        <v>47458</v>
      </c>
      <c r="P215" s="7"/>
      <c r="Q215" s="24"/>
      <c r="R215" s="24"/>
      <c r="T215" s="51">
        <f t="shared" si="88"/>
        <v>0</v>
      </c>
    </row>
    <row r="216" spans="1:20" hidden="1" outlineLevel="1">
      <c r="A216" s="13">
        <f t="shared" si="89"/>
        <v>41778</v>
      </c>
      <c r="B216">
        <f t="shared" si="89"/>
        <v>312</v>
      </c>
      <c r="C216" s="21"/>
      <c r="D216" s="8">
        <f t="shared" si="94"/>
        <v>50270</v>
      </c>
      <c r="E216" s="7"/>
      <c r="F216" s="8">
        <v>49</v>
      </c>
      <c r="G216" s="8"/>
      <c r="H216" s="7"/>
      <c r="I216" s="7"/>
      <c r="J216" s="8">
        <v>6100</v>
      </c>
      <c r="K216" s="7"/>
      <c r="L216" s="14">
        <f t="shared" si="93"/>
        <v>0.12134473841257211</v>
      </c>
      <c r="M216" s="24"/>
      <c r="N216" s="7"/>
      <c r="O216" s="8">
        <v>46605</v>
      </c>
      <c r="P216" s="7"/>
      <c r="Q216" s="24"/>
      <c r="R216" s="24"/>
      <c r="T216" s="51">
        <f t="shared" si="88"/>
        <v>0</v>
      </c>
    </row>
    <row r="217" spans="1:20" hidden="1" outlineLevel="1">
      <c r="A217" s="13">
        <f t="shared" si="89"/>
        <v>41779</v>
      </c>
      <c r="B217">
        <f t="shared" si="89"/>
        <v>313</v>
      </c>
      <c r="C217" s="21"/>
      <c r="D217" s="8">
        <f t="shared" si="94"/>
        <v>50221</v>
      </c>
      <c r="E217" s="7"/>
      <c r="F217" s="8">
        <v>17</v>
      </c>
      <c r="G217" s="8"/>
      <c r="H217" s="7"/>
      <c r="I217" s="7"/>
      <c r="J217" s="8">
        <v>5930</v>
      </c>
      <c r="K217" s="7"/>
      <c r="L217" s="14">
        <f t="shared" si="93"/>
        <v>0.11807809482089165</v>
      </c>
      <c r="M217" s="24"/>
      <c r="N217" s="7"/>
      <c r="O217" s="8">
        <v>46614</v>
      </c>
      <c r="P217" s="7"/>
      <c r="Q217" s="24"/>
      <c r="R217" s="24"/>
      <c r="T217" s="51">
        <f t="shared" si="88"/>
        <v>0</v>
      </c>
    </row>
    <row r="218" spans="1:20" hidden="1" outlineLevel="1">
      <c r="A218" s="13">
        <f t="shared" si="89"/>
        <v>41780</v>
      </c>
      <c r="B218">
        <f t="shared" si="89"/>
        <v>314</v>
      </c>
      <c r="C218" s="21"/>
      <c r="D218" s="8">
        <f t="shared" si="94"/>
        <v>50204</v>
      </c>
      <c r="E218" s="7"/>
      <c r="F218" s="8">
        <v>12</v>
      </c>
      <c r="G218" s="8"/>
      <c r="H218" s="7"/>
      <c r="I218" s="7"/>
      <c r="J218" s="8">
        <v>5990</v>
      </c>
      <c r="K218" s="7"/>
      <c r="L218" s="14">
        <f t="shared" si="93"/>
        <v>0.11931320213528802</v>
      </c>
      <c r="M218" s="24"/>
      <c r="N218" s="7"/>
      <c r="O218" s="8">
        <v>46114</v>
      </c>
      <c r="P218" s="7"/>
      <c r="Q218" s="24"/>
      <c r="R218" s="24"/>
      <c r="T218" s="51">
        <f t="shared" si="88"/>
        <v>0</v>
      </c>
    </row>
    <row r="219" spans="1:20" hidden="1" outlineLevel="1">
      <c r="A219" s="13">
        <f t="shared" si="89"/>
        <v>41781</v>
      </c>
      <c r="B219">
        <f t="shared" si="89"/>
        <v>315</v>
      </c>
      <c r="C219" s="21"/>
      <c r="D219" s="8">
        <f t="shared" si="94"/>
        <v>50192</v>
      </c>
      <c r="E219" s="7"/>
      <c r="F219" s="8">
        <v>26</v>
      </c>
      <c r="G219" s="8">
        <v>55</v>
      </c>
      <c r="H219" s="7"/>
      <c r="I219" s="7"/>
      <c r="J219" s="8">
        <v>6000</v>
      </c>
      <c r="K219" s="7"/>
      <c r="L219" s="14">
        <f t="shared" si="93"/>
        <v>0.11954096270321964</v>
      </c>
      <c r="M219" s="24"/>
      <c r="N219" s="7"/>
      <c r="O219" s="8">
        <v>46177</v>
      </c>
      <c r="P219" s="7"/>
      <c r="Q219" s="24"/>
      <c r="R219" s="24"/>
      <c r="T219" s="51">
        <f t="shared" si="88"/>
        <v>0</v>
      </c>
    </row>
    <row r="220" spans="1:20" collapsed="1">
      <c r="A220" s="13"/>
      <c r="C220" s="21">
        <f t="shared" si="91"/>
        <v>45</v>
      </c>
      <c r="D220" s="60">
        <f>A219</f>
        <v>41781</v>
      </c>
      <c r="E220" s="22">
        <f>IF(SUM(D213:D219)&gt;0,AVERAGE(D213:D219),0)</f>
        <v>50260.285714285717</v>
      </c>
      <c r="F220" s="21">
        <f>SUM(F213:F219)</f>
        <v>169</v>
      </c>
      <c r="G220" s="21">
        <f>SUM(G213:G219)</f>
        <v>90</v>
      </c>
      <c r="H220" s="23">
        <f>IF(E220&gt;0,F220/E220*100,0)</f>
        <v>0.33624958075390399</v>
      </c>
      <c r="I220" s="23">
        <f>IF(E220&gt;0,G220/E220*100,0)</f>
        <v>0.17906782407012636</v>
      </c>
      <c r="J220" s="21">
        <f>SUM(J213:J219)</f>
        <v>42540</v>
      </c>
      <c r="K220" s="21">
        <f>IF(J220&gt;0,J220+K212,0)</f>
        <v>1093620</v>
      </c>
      <c r="L220" s="22">
        <f>IF(E220&gt;0,J220/E220/7*1000,0)</f>
        <v>120.91341644354246</v>
      </c>
      <c r="M220" s="22">
        <f>IF(E220&gt;0,J220/E220*1000,0)</f>
        <v>846.3939151047972</v>
      </c>
      <c r="N220" s="45">
        <f>IF(O220&gt;0,J220/(O220/10),0)</f>
        <v>1.2962043212904759</v>
      </c>
      <c r="O220" s="21">
        <f>SUM(O213:O219)</f>
        <v>328189</v>
      </c>
      <c r="P220" s="21">
        <f>IF(O220&gt;0,O220+P212,0)</f>
        <v>7820315</v>
      </c>
      <c r="Q220" s="31">
        <f>IF(E220&gt;0,O220/E220,0)</f>
        <v>6.5297877904167443</v>
      </c>
      <c r="R220" s="24">
        <f t="shared" ref="R220" si="95">IF(O220&gt;0,(O220/7/E220)*100,0)</f>
        <v>93.282682720239208</v>
      </c>
      <c r="S220">
        <v>89.9</v>
      </c>
      <c r="T220" s="51"/>
    </row>
    <row r="221" spans="1:20" hidden="1" outlineLevel="1">
      <c r="A221" s="13">
        <f>A219+1</f>
        <v>41782</v>
      </c>
      <c r="B221">
        <f>B219+1</f>
        <v>316</v>
      </c>
      <c r="C221" s="21"/>
      <c r="D221" s="8">
        <f>D219-F219-G219</f>
        <v>50111</v>
      </c>
      <c r="E221" s="7"/>
      <c r="F221" s="8">
        <v>36</v>
      </c>
      <c r="G221" s="8"/>
      <c r="H221" s="7"/>
      <c r="I221" s="7"/>
      <c r="J221" s="8">
        <v>5990</v>
      </c>
      <c r="K221" s="7"/>
      <c r="L221" s="14">
        <f t="shared" ref="L221:L227" si="96">IF(D221&gt;0,J221/D221,0)</f>
        <v>0.11953463311448584</v>
      </c>
      <c r="M221" s="24"/>
      <c r="N221" s="7"/>
      <c r="O221" s="8">
        <v>46248</v>
      </c>
      <c r="P221" s="7"/>
      <c r="Q221" s="24"/>
      <c r="R221" s="24"/>
    </row>
    <row r="222" spans="1:20" hidden="1" outlineLevel="1">
      <c r="A222" s="13">
        <f t="shared" si="89"/>
        <v>41783</v>
      </c>
      <c r="B222">
        <f>B221+1</f>
        <v>317</v>
      </c>
      <c r="C222" s="21"/>
      <c r="D222" s="8">
        <f t="shared" ref="D222:D227" si="97">D221-F221-G221</f>
        <v>50075</v>
      </c>
      <c r="E222" s="7"/>
      <c r="F222" s="8">
        <v>36</v>
      </c>
      <c r="G222" s="8"/>
      <c r="H222" s="7"/>
      <c r="I222" s="7"/>
      <c r="J222" s="8">
        <v>6020</v>
      </c>
      <c r="K222" s="7"/>
      <c r="L222" s="14">
        <f t="shared" si="96"/>
        <v>0.12021967049425861</v>
      </c>
      <c r="M222" s="24"/>
      <c r="N222" s="7"/>
      <c r="O222" s="8">
        <v>46138</v>
      </c>
      <c r="P222" s="7"/>
      <c r="Q222" s="24"/>
      <c r="R222" s="24"/>
    </row>
    <row r="223" spans="1:20" hidden="1" outlineLevel="1">
      <c r="A223" s="13">
        <f t="shared" si="89"/>
        <v>41784</v>
      </c>
      <c r="B223">
        <f t="shared" si="89"/>
        <v>318</v>
      </c>
      <c r="C223" s="21"/>
      <c r="D223" s="8">
        <f t="shared" si="97"/>
        <v>50039</v>
      </c>
      <c r="E223" s="7"/>
      <c r="F223" s="8"/>
      <c r="G223" s="8"/>
      <c r="H223" s="7"/>
      <c r="I223" s="7"/>
      <c r="J223" s="8">
        <v>5910</v>
      </c>
      <c r="K223" s="7"/>
      <c r="L223" s="14">
        <f t="shared" si="96"/>
        <v>0.11810787585683168</v>
      </c>
      <c r="M223" s="24"/>
      <c r="N223" s="7"/>
      <c r="O223" s="8">
        <v>46207</v>
      </c>
      <c r="P223" s="7"/>
      <c r="Q223" s="24"/>
      <c r="R223" s="24"/>
    </row>
    <row r="224" spans="1:20" hidden="1" outlineLevel="1">
      <c r="A224" s="13">
        <f t="shared" si="89"/>
        <v>41785</v>
      </c>
      <c r="B224">
        <f t="shared" si="89"/>
        <v>319</v>
      </c>
      <c r="C224" s="21"/>
      <c r="D224" s="8">
        <f t="shared" si="97"/>
        <v>50039</v>
      </c>
      <c r="E224" s="7"/>
      <c r="F224" s="8">
        <v>50</v>
      </c>
      <c r="G224" s="8"/>
      <c r="H224" s="7"/>
      <c r="I224" s="7"/>
      <c r="J224" s="8">
        <v>6020</v>
      </c>
      <c r="K224" s="7"/>
      <c r="L224" s="14">
        <f t="shared" si="96"/>
        <v>0.12030616119426847</v>
      </c>
      <c r="M224" s="24"/>
      <c r="N224" s="7"/>
      <c r="O224" s="8">
        <v>44970</v>
      </c>
      <c r="P224" s="7"/>
      <c r="Q224" s="24"/>
      <c r="R224" s="24"/>
    </row>
    <row r="225" spans="1:19" hidden="1" outlineLevel="1">
      <c r="A225" s="13">
        <f t="shared" si="89"/>
        <v>41786</v>
      </c>
      <c r="B225">
        <f t="shared" si="89"/>
        <v>320</v>
      </c>
      <c r="C225" s="21"/>
      <c r="D225" s="8">
        <f t="shared" si="97"/>
        <v>49989</v>
      </c>
      <c r="E225" s="7"/>
      <c r="F225" s="8">
        <v>35</v>
      </c>
      <c r="G225" s="8"/>
      <c r="H225" s="7"/>
      <c r="I225" s="7"/>
      <c r="J225" s="8">
        <v>6040</v>
      </c>
      <c r="K225" s="7"/>
      <c r="L225" s="14">
        <f t="shared" si="96"/>
        <v>0.12082658184800656</v>
      </c>
      <c r="M225" s="24"/>
      <c r="N225" s="7"/>
      <c r="O225" s="8">
        <v>46499</v>
      </c>
      <c r="P225" s="7"/>
      <c r="Q225" s="24"/>
      <c r="R225" s="24"/>
    </row>
    <row r="226" spans="1:19" hidden="1" outlineLevel="1">
      <c r="A226" s="13">
        <f t="shared" si="89"/>
        <v>41787</v>
      </c>
      <c r="B226">
        <f t="shared" si="89"/>
        <v>321</v>
      </c>
      <c r="C226" s="21"/>
      <c r="D226" s="8">
        <f t="shared" si="97"/>
        <v>49954</v>
      </c>
      <c r="E226" s="7"/>
      <c r="F226" s="8">
        <v>32</v>
      </c>
      <c r="G226" s="8"/>
      <c r="H226" s="7"/>
      <c r="I226" s="7"/>
      <c r="J226" s="8"/>
      <c r="K226" s="7"/>
      <c r="L226" s="14">
        <f t="shared" si="96"/>
        <v>0</v>
      </c>
      <c r="M226" s="24"/>
      <c r="N226" s="7"/>
      <c r="O226" s="8">
        <v>45131</v>
      </c>
      <c r="P226" s="7"/>
      <c r="Q226" s="24"/>
      <c r="R226" s="24"/>
    </row>
    <row r="227" spans="1:19" hidden="1" outlineLevel="1">
      <c r="A227" s="13">
        <f t="shared" si="89"/>
        <v>41788</v>
      </c>
      <c r="B227">
        <f t="shared" si="89"/>
        <v>322</v>
      </c>
      <c r="C227" s="21"/>
      <c r="D227" s="8">
        <f t="shared" si="97"/>
        <v>49922</v>
      </c>
      <c r="E227" s="7"/>
      <c r="F227" s="8">
        <v>36</v>
      </c>
      <c r="G227" s="8">
        <v>51</v>
      </c>
      <c r="H227" s="7"/>
      <c r="I227" s="7"/>
      <c r="J227" s="8">
        <v>5980</v>
      </c>
      <c r="K227" s="7"/>
      <c r="L227" s="14">
        <f t="shared" si="96"/>
        <v>0.11978686751332078</v>
      </c>
      <c r="M227" s="24"/>
      <c r="N227" s="7"/>
      <c r="O227" s="8">
        <v>43325</v>
      </c>
      <c r="P227" s="7"/>
      <c r="Q227" s="24"/>
      <c r="R227" s="24"/>
    </row>
    <row r="228" spans="1:19" collapsed="1">
      <c r="A228" s="13"/>
      <c r="C228" s="21">
        <f t="shared" si="91"/>
        <v>46</v>
      </c>
      <c r="D228" s="60">
        <f>A227</f>
        <v>41788</v>
      </c>
      <c r="E228" s="22">
        <f>IF(SUM(D221:D227)&gt;0,AVERAGE(D221:D227),0)</f>
        <v>50018.428571428572</v>
      </c>
      <c r="F228" s="21">
        <f>SUM(F221:F227)</f>
        <v>225</v>
      </c>
      <c r="G228" s="21">
        <f>SUM(G221:G227)</f>
        <v>51</v>
      </c>
      <c r="H228" s="23">
        <f>IF(E228&gt;0,F228/E228*100,0)</f>
        <v>0.44983420396482438</v>
      </c>
      <c r="I228" s="23">
        <f>IF(E228&gt;0,G228/E228*100,0)</f>
        <v>0.10196241956536019</v>
      </c>
      <c r="J228" s="21">
        <f>SUM(J221:J227)</f>
        <v>35960</v>
      </c>
      <c r="K228" s="21">
        <f>IF(J228&gt;0,J228+K220,0)</f>
        <v>1129580</v>
      </c>
      <c r="L228" s="22">
        <f>IF(E228&gt;0,J228/E228/7*1000,0)</f>
        <v>102.70500301317513</v>
      </c>
      <c r="M228" s="22">
        <f>IF(E228&gt;0,J228/E228*1000,0)</f>
        <v>718.93502109222595</v>
      </c>
      <c r="N228" s="45">
        <f>IF(O228&gt;0,J228/(O228/10),0)</f>
        <v>1.1289785820581568</v>
      </c>
      <c r="O228" s="21">
        <f>SUM(O221:O227)</f>
        <v>318518</v>
      </c>
      <c r="P228" s="21">
        <f>IF(O228&gt;0,O228+P220,0)</f>
        <v>8138833</v>
      </c>
      <c r="Q228" s="31">
        <f>IF(E228&gt;0,O228/E228,0)</f>
        <v>6.3680129323763524</v>
      </c>
      <c r="R228" s="24">
        <f t="shared" ref="R228" si="98">IF(O228&gt;0,(O228/7/E228)*100,0)</f>
        <v>90.971613319662183</v>
      </c>
      <c r="S228">
        <v>89.7</v>
      </c>
    </row>
    <row r="229" spans="1:19" hidden="1" outlineLevel="1">
      <c r="A229" s="13">
        <f>A227+1</f>
        <v>41789</v>
      </c>
      <c r="B229">
        <f>B227+1</f>
        <v>323</v>
      </c>
      <c r="C229" s="21"/>
      <c r="D229" s="8">
        <f>D227-F227-G227</f>
        <v>49835</v>
      </c>
      <c r="E229" s="7"/>
      <c r="F229" s="8">
        <v>37</v>
      </c>
      <c r="G229" s="8"/>
      <c r="H229" s="7"/>
      <c r="I229" s="7"/>
      <c r="J229" s="8">
        <v>6110</v>
      </c>
      <c r="K229" s="7"/>
      <c r="L229" s="14">
        <f t="shared" ref="L229:L235" si="99">IF(D229&gt;0,J229/D229,0)</f>
        <v>0.12260459516404133</v>
      </c>
      <c r="M229" s="24"/>
      <c r="N229" s="7"/>
      <c r="O229" s="8">
        <v>50936</v>
      </c>
      <c r="P229" s="7"/>
      <c r="Q229" s="24"/>
      <c r="R229" s="24"/>
    </row>
    <row r="230" spans="1:19" hidden="1" outlineLevel="1">
      <c r="A230" s="13">
        <f t="shared" si="89"/>
        <v>41790</v>
      </c>
      <c r="B230">
        <f>B229+1</f>
        <v>324</v>
      </c>
      <c r="C230" s="21"/>
      <c r="D230" s="8">
        <f t="shared" ref="D230:D235" si="100">D229-F229-G229</f>
        <v>49798</v>
      </c>
      <c r="E230" s="7"/>
      <c r="F230" s="8">
        <v>39</v>
      </c>
      <c r="G230" s="8"/>
      <c r="H230" s="7"/>
      <c r="I230" s="7"/>
      <c r="J230" s="8">
        <v>5960</v>
      </c>
      <c r="K230" s="7"/>
      <c r="L230" s="14">
        <f t="shared" si="99"/>
        <v>0.11968352142656331</v>
      </c>
      <c r="M230" s="24"/>
      <c r="N230" s="7"/>
      <c r="O230" s="8">
        <v>44533</v>
      </c>
      <c r="P230" s="7"/>
      <c r="Q230" s="24"/>
      <c r="R230" s="24"/>
    </row>
    <row r="231" spans="1:19" hidden="1" outlineLevel="1">
      <c r="A231" s="13">
        <f t="shared" si="89"/>
        <v>41791</v>
      </c>
      <c r="B231">
        <f t="shared" si="89"/>
        <v>325</v>
      </c>
      <c r="C231" s="21"/>
      <c r="D231" s="8">
        <f t="shared" si="100"/>
        <v>49759</v>
      </c>
      <c r="E231" s="7"/>
      <c r="F231" s="8"/>
      <c r="G231" s="8"/>
      <c r="H231" s="7"/>
      <c r="I231" s="7"/>
      <c r="J231" s="8">
        <v>5970</v>
      </c>
      <c r="K231" s="7"/>
      <c r="L231" s="14">
        <f t="shared" si="99"/>
        <v>0.11997829538374967</v>
      </c>
      <c r="M231" s="24"/>
      <c r="N231" s="7"/>
      <c r="O231" s="8">
        <v>46008</v>
      </c>
      <c r="P231" s="7"/>
      <c r="Q231" s="24"/>
      <c r="R231" s="24"/>
    </row>
    <row r="232" spans="1:19" hidden="1" outlineLevel="1">
      <c r="A232" s="13">
        <f t="shared" si="89"/>
        <v>41792</v>
      </c>
      <c r="B232">
        <f t="shared" si="89"/>
        <v>326</v>
      </c>
      <c r="C232" s="21"/>
      <c r="D232" s="8">
        <f t="shared" si="100"/>
        <v>49759</v>
      </c>
      <c r="E232" s="7"/>
      <c r="F232" s="8">
        <v>67</v>
      </c>
      <c r="G232" s="8"/>
      <c r="H232" s="7"/>
      <c r="I232" s="7"/>
      <c r="J232" s="8">
        <v>6000</v>
      </c>
      <c r="K232" s="7"/>
      <c r="L232" s="14">
        <f t="shared" si="99"/>
        <v>0.12058120139070319</v>
      </c>
      <c r="M232" s="24"/>
      <c r="N232" s="7"/>
      <c r="O232" s="8">
        <v>45896</v>
      </c>
      <c r="P232" s="7"/>
      <c r="Q232" s="24"/>
      <c r="R232" s="24"/>
    </row>
    <row r="233" spans="1:19" hidden="1" outlineLevel="1">
      <c r="A233" s="13">
        <f t="shared" si="89"/>
        <v>41793</v>
      </c>
      <c r="B233">
        <f t="shared" si="89"/>
        <v>327</v>
      </c>
      <c r="C233" s="21"/>
      <c r="D233" s="8">
        <f t="shared" si="100"/>
        <v>49692</v>
      </c>
      <c r="E233" s="7"/>
      <c r="F233" s="8">
        <v>30</v>
      </c>
      <c r="G233" s="8"/>
      <c r="H233" s="7"/>
      <c r="I233" s="7"/>
      <c r="J233" s="8">
        <v>6000</v>
      </c>
      <c r="K233" s="7"/>
      <c r="L233" s="14">
        <f t="shared" si="99"/>
        <v>0.12074378169524269</v>
      </c>
      <c r="M233" s="24"/>
      <c r="N233" s="7"/>
      <c r="O233" s="8">
        <v>45972</v>
      </c>
      <c r="P233" s="7"/>
      <c r="Q233" s="24"/>
      <c r="R233" s="24"/>
    </row>
    <row r="234" spans="1:19" hidden="1" outlineLevel="1">
      <c r="A234" s="13">
        <f t="shared" si="89"/>
        <v>41794</v>
      </c>
      <c r="B234">
        <f t="shared" si="89"/>
        <v>328</v>
      </c>
      <c r="C234" s="21"/>
      <c r="D234" s="8">
        <f t="shared" si="100"/>
        <v>49662</v>
      </c>
      <c r="E234" s="7"/>
      <c r="F234" s="8">
        <v>36</v>
      </c>
      <c r="G234" s="8"/>
      <c r="H234" s="7"/>
      <c r="I234" s="7"/>
      <c r="J234" s="8">
        <v>5910</v>
      </c>
      <c r="K234" s="7"/>
      <c r="L234" s="14">
        <f t="shared" si="99"/>
        <v>0.11900447021867827</v>
      </c>
      <c r="M234" s="24"/>
      <c r="N234" s="7"/>
      <c r="O234" s="8">
        <v>45866</v>
      </c>
      <c r="P234" s="7"/>
      <c r="Q234" s="24"/>
      <c r="R234" s="24"/>
    </row>
    <row r="235" spans="1:19" hidden="1" outlineLevel="1">
      <c r="A235" s="13">
        <f t="shared" si="89"/>
        <v>41795</v>
      </c>
      <c r="B235">
        <f t="shared" si="89"/>
        <v>329</v>
      </c>
      <c r="C235" s="21"/>
      <c r="D235" s="8">
        <f t="shared" si="100"/>
        <v>49626</v>
      </c>
      <c r="E235" s="7"/>
      <c r="F235" s="8">
        <v>15</v>
      </c>
      <c r="G235" s="8"/>
      <c r="H235" s="7"/>
      <c r="I235" s="7"/>
      <c r="J235" s="8">
        <v>5990</v>
      </c>
      <c r="K235" s="7"/>
      <c r="L235" s="14">
        <f t="shared" si="99"/>
        <v>0.12070285737315117</v>
      </c>
      <c r="M235" s="24"/>
      <c r="N235" s="7"/>
      <c r="O235" s="8">
        <v>45436</v>
      </c>
      <c r="P235" s="7"/>
      <c r="Q235" s="24"/>
      <c r="R235" s="24"/>
    </row>
    <row r="236" spans="1:19" collapsed="1">
      <c r="A236" s="13"/>
      <c r="C236" s="21">
        <f t="shared" si="91"/>
        <v>47</v>
      </c>
      <c r="D236" s="60">
        <f>A235</f>
        <v>41795</v>
      </c>
      <c r="E236" s="22">
        <f>IF(SUM(D229:D235)&gt;0,AVERAGE(D229:D235),0)</f>
        <v>49733</v>
      </c>
      <c r="F236" s="21">
        <f>SUM(F229:F235)</f>
        <v>224</v>
      </c>
      <c r="G236" s="21">
        <f>SUM(G229:G235)</f>
        <v>0</v>
      </c>
      <c r="H236" s="23">
        <f>IF(E236&gt;0,F236/E236*100,0)</f>
        <v>0.45040516357348243</v>
      </c>
      <c r="I236" s="23">
        <f>IF(E236&gt;0,G236/E236*100,0)</f>
        <v>0</v>
      </c>
      <c r="J236" s="21">
        <f>SUM(J229:J235)</f>
        <v>41940</v>
      </c>
      <c r="K236" s="21">
        <f>IF(J236&gt;0,J236+K228,0)</f>
        <v>1171520</v>
      </c>
      <c r="L236" s="22">
        <f>IF(E236&gt;0,J236/E236/7*1000,0)</f>
        <v>120.47189132826438</v>
      </c>
      <c r="M236" s="22">
        <f>IF(E236&gt;0,J236/E236*1000,0)</f>
        <v>843.30323929785061</v>
      </c>
      <c r="N236" s="45">
        <f>IF(O236&gt;0,J236/(O236/10),0)</f>
        <v>1.2918647022766265</v>
      </c>
      <c r="O236" s="21">
        <f>SUM(O229:O235)</f>
        <v>324647</v>
      </c>
      <c r="P236" s="21">
        <f>IF(O236&gt;0,O236+P228,0)</f>
        <v>8463480</v>
      </c>
      <c r="Q236" s="31">
        <f>IF(E236&gt;0,O236/E236,0)</f>
        <v>6.5277984436893011</v>
      </c>
      <c r="R236" s="24">
        <f t="shared" ref="R236" si="101">IF(O236&gt;0,(O236/7/E236)*100,0)</f>
        <v>93.254263481275729</v>
      </c>
      <c r="S236">
        <v>89.5</v>
      </c>
    </row>
    <row r="237" spans="1:19" hidden="1" outlineLevel="1">
      <c r="A237" s="13">
        <f>A235+1</f>
        <v>41796</v>
      </c>
      <c r="B237">
        <f>B235+1</f>
        <v>330</v>
      </c>
      <c r="C237" s="21"/>
      <c r="D237" s="8">
        <f>D235-F235-G235</f>
        <v>49611</v>
      </c>
      <c r="E237" s="7"/>
      <c r="F237" s="8">
        <v>14</v>
      </c>
      <c r="G237" s="8"/>
      <c r="H237" s="7"/>
      <c r="I237" s="7"/>
      <c r="J237" s="8">
        <v>5930</v>
      </c>
      <c r="K237" s="7"/>
      <c r="L237" s="14">
        <f t="shared" ref="L237:L243" si="102">IF(D237&gt;0,J237/D237,0)</f>
        <v>0.11952994295619923</v>
      </c>
      <c r="M237" s="24"/>
      <c r="N237" s="7"/>
      <c r="O237" s="8">
        <v>40409</v>
      </c>
      <c r="P237" s="7"/>
      <c r="Q237" s="24"/>
      <c r="R237" s="24"/>
    </row>
    <row r="238" spans="1:19" hidden="1" outlineLevel="1">
      <c r="A238" s="13">
        <f t="shared" si="89"/>
        <v>41797</v>
      </c>
      <c r="B238">
        <f>B237+1</f>
        <v>331</v>
      </c>
      <c r="C238" s="21"/>
      <c r="D238" s="8">
        <f t="shared" ref="D238:D243" si="103">D237-F237-G237</f>
        <v>49597</v>
      </c>
      <c r="E238" s="7"/>
      <c r="F238" s="8">
        <v>13</v>
      </c>
      <c r="G238" s="8"/>
      <c r="H238" s="7"/>
      <c r="I238" s="7"/>
      <c r="J238" s="8">
        <v>5870</v>
      </c>
      <c r="K238" s="7"/>
      <c r="L238" s="14">
        <f t="shared" si="102"/>
        <v>0.11835393269754219</v>
      </c>
      <c r="M238" s="24"/>
      <c r="N238" s="7"/>
      <c r="O238" s="8">
        <v>45885</v>
      </c>
      <c r="P238" s="7"/>
      <c r="Q238" s="24"/>
      <c r="R238" s="24"/>
    </row>
    <row r="239" spans="1:19" hidden="1" outlineLevel="1">
      <c r="A239" s="13">
        <f t="shared" si="89"/>
        <v>41798</v>
      </c>
      <c r="B239">
        <f t="shared" si="89"/>
        <v>332</v>
      </c>
      <c r="C239" s="21"/>
      <c r="D239" s="8">
        <f t="shared" si="103"/>
        <v>49584</v>
      </c>
      <c r="E239" s="7"/>
      <c r="F239" s="8"/>
      <c r="G239" s="8"/>
      <c r="H239" s="7"/>
      <c r="I239" s="7"/>
      <c r="J239" s="8">
        <v>3040</v>
      </c>
      <c r="K239" s="7"/>
      <c r="L239" s="14">
        <f t="shared" si="102"/>
        <v>6.1310100032268472E-2</v>
      </c>
      <c r="M239" s="24"/>
      <c r="N239" s="7"/>
      <c r="O239" s="8">
        <v>50176</v>
      </c>
      <c r="P239" s="7"/>
      <c r="Q239" s="24"/>
      <c r="R239" s="24"/>
    </row>
    <row r="240" spans="1:19" hidden="1" outlineLevel="1">
      <c r="A240" s="13">
        <f t="shared" si="89"/>
        <v>41799</v>
      </c>
      <c r="B240">
        <f t="shared" si="89"/>
        <v>333</v>
      </c>
      <c r="C240" s="21"/>
      <c r="D240" s="8">
        <f t="shared" si="103"/>
        <v>49584</v>
      </c>
      <c r="E240" s="7"/>
      <c r="F240" s="8"/>
      <c r="G240" s="8"/>
      <c r="H240" s="7"/>
      <c r="I240" s="7"/>
      <c r="J240" s="8"/>
      <c r="K240" s="7"/>
      <c r="L240" s="14">
        <f t="shared" si="102"/>
        <v>0</v>
      </c>
      <c r="M240" s="24"/>
      <c r="N240" s="7"/>
      <c r="O240" s="8"/>
      <c r="P240" s="7"/>
      <c r="Q240" s="24"/>
      <c r="R240" s="24"/>
    </row>
    <row r="241" spans="1:19" hidden="1" outlineLevel="1">
      <c r="A241" s="13">
        <f t="shared" si="89"/>
        <v>41800</v>
      </c>
      <c r="B241">
        <f t="shared" si="89"/>
        <v>334</v>
      </c>
      <c r="C241" s="21"/>
      <c r="D241" s="8">
        <f t="shared" si="103"/>
        <v>49584</v>
      </c>
      <c r="E241" s="7"/>
      <c r="F241" s="8"/>
      <c r="G241" s="8"/>
      <c r="H241" s="7"/>
      <c r="I241" s="7"/>
      <c r="J241" s="8"/>
      <c r="K241" s="7"/>
      <c r="L241" s="14">
        <f t="shared" si="102"/>
        <v>0</v>
      </c>
      <c r="M241" s="24"/>
      <c r="N241" s="7"/>
      <c r="O241" s="8"/>
      <c r="P241" s="7"/>
      <c r="Q241" s="24"/>
      <c r="R241" s="24"/>
    </row>
    <row r="242" spans="1:19" hidden="1" outlineLevel="1">
      <c r="A242" s="13">
        <f t="shared" si="89"/>
        <v>41801</v>
      </c>
      <c r="B242">
        <f t="shared" si="89"/>
        <v>335</v>
      </c>
      <c r="C242" s="21"/>
      <c r="D242" s="8">
        <f t="shared" si="103"/>
        <v>49584</v>
      </c>
      <c r="E242" s="7"/>
      <c r="F242" s="8"/>
      <c r="G242" s="8"/>
      <c r="H242" s="7"/>
      <c r="I242" s="7"/>
      <c r="J242" s="8"/>
      <c r="K242" s="7"/>
      <c r="L242" s="14">
        <f t="shared" si="102"/>
        <v>0</v>
      </c>
      <c r="M242" s="24"/>
      <c r="N242" s="7"/>
      <c r="O242" s="8"/>
      <c r="P242" s="7"/>
      <c r="Q242" s="24"/>
      <c r="R242" s="24"/>
    </row>
    <row r="243" spans="1:19" hidden="1" outlineLevel="1">
      <c r="A243" s="13">
        <f t="shared" si="89"/>
        <v>41802</v>
      </c>
      <c r="B243">
        <f t="shared" si="89"/>
        <v>336</v>
      </c>
      <c r="C243" s="21"/>
      <c r="D243" s="8">
        <f t="shared" si="103"/>
        <v>49584</v>
      </c>
      <c r="E243" s="7"/>
      <c r="F243" s="8"/>
      <c r="G243" s="8"/>
      <c r="H243" s="7"/>
      <c r="I243" s="7"/>
      <c r="J243" s="8"/>
      <c r="K243" s="7"/>
      <c r="L243" s="14">
        <f t="shared" si="102"/>
        <v>0</v>
      </c>
      <c r="M243" s="24"/>
      <c r="N243" s="7"/>
      <c r="O243" s="8"/>
      <c r="P243" s="7"/>
      <c r="Q243" s="24"/>
      <c r="R243" s="24"/>
    </row>
    <row r="244" spans="1:19" collapsed="1">
      <c r="A244" s="13"/>
      <c r="C244" s="21">
        <f t="shared" si="91"/>
        <v>48</v>
      </c>
      <c r="D244" s="60">
        <f>A243</f>
        <v>41802</v>
      </c>
      <c r="E244" s="22">
        <f>IF(SUM(D237:D243)&gt;0,AVERAGE(D237:D243),0)</f>
        <v>49589.714285714283</v>
      </c>
      <c r="F244" s="21">
        <f>SUM(F237:F243)</f>
        <v>27</v>
      </c>
      <c r="G244" s="21">
        <f>SUM(G237:G243)</f>
        <v>0</v>
      </c>
      <c r="H244" s="23">
        <f>IF(E244&gt;0,F244/E244*100,0)</f>
        <v>5.4446774676776291E-2</v>
      </c>
      <c r="I244" s="23">
        <f>IF(E244&gt;0,G244/E244*100,0)</f>
        <v>0</v>
      </c>
      <c r="J244" s="21">
        <f>SUM(J237:J243)</f>
        <v>14840</v>
      </c>
      <c r="K244" s="21">
        <f>IF(J244&gt;0,J244+K236,0)</f>
        <v>1186360</v>
      </c>
      <c r="L244" s="22">
        <f>IF(E244&gt;0,J244/E244/7*1000,0)</f>
        <v>42.750800857320641</v>
      </c>
      <c r="M244" s="22">
        <f>IF(E244&gt;0,J244/E244*1000,0)</f>
        <v>299.25560600124453</v>
      </c>
      <c r="N244" s="45">
        <f>IF(O244&gt;0,J244/(O244/10),0)</f>
        <v>1.0874184802520701</v>
      </c>
      <c r="O244" s="21">
        <f>SUM(O237:O243)</f>
        <v>136470</v>
      </c>
      <c r="P244" s="21">
        <f>IF(O244&gt;0,O244+P236,0)</f>
        <v>8599950</v>
      </c>
      <c r="Q244" s="31">
        <f>IF(E244&gt;0,O244/E244,0)</f>
        <v>2.7519819778295038</v>
      </c>
      <c r="R244" s="24">
        <f t="shared" ref="R244" si="104">IF(O244&gt;0,(O244/7/E244)*100,0)</f>
        <v>39.314028254707203</v>
      </c>
      <c r="S244">
        <v>89.3</v>
      </c>
    </row>
    <row r="245" spans="1:19" hidden="1" outlineLevel="1">
      <c r="A245" s="13">
        <f>A243+1</f>
        <v>41803</v>
      </c>
      <c r="B245">
        <f>B243+1</f>
        <v>337</v>
      </c>
      <c r="C245" s="21"/>
      <c r="D245" s="8"/>
      <c r="E245" s="7"/>
      <c r="F245" s="8"/>
      <c r="G245" s="8"/>
      <c r="H245" s="7"/>
      <c r="I245" s="7"/>
      <c r="J245" s="8"/>
      <c r="K245" s="7"/>
      <c r="L245" s="14">
        <f t="shared" ref="L245:L251" si="105">IF(D245&gt;0,J245/D245,0)</f>
        <v>0</v>
      </c>
      <c r="M245" s="24" t="e">
        <f t="shared" ref="M245:M251" si="106">K245/$E$5</f>
        <v>#DIV/0!</v>
      </c>
      <c r="N245" s="7"/>
      <c r="O245" s="8"/>
      <c r="P245" s="7"/>
      <c r="Q245" s="24" t="e">
        <f t="shared" ref="Q245:Q269" si="107">P245/$E$5</f>
        <v>#DIV/0!</v>
      </c>
      <c r="R245" s="24"/>
    </row>
    <row r="246" spans="1:19" hidden="1" outlineLevel="1">
      <c r="A246" s="13">
        <f t="shared" si="89"/>
        <v>41804</v>
      </c>
      <c r="B246">
        <f>B245+1</f>
        <v>338</v>
      </c>
      <c r="C246" s="21"/>
      <c r="D246" s="8"/>
      <c r="E246" s="7"/>
      <c r="F246" s="8"/>
      <c r="G246" s="8"/>
      <c r="H246" s="7"/>
      <c r="I246" s="7"/>
      <c r="J246" s="8"/>
      <c r="K246" s="7"/>
      <c r="L246" s="14">
        <f t="shared" si="105"/>
        <v>0</v>
      </c>
      <c r="M246" s="24" t="e">
        <f t="shared" si="106"/>
        <v>#DIV/0!</v>
      </c>
      <c r="N246" s="7"/>
      <c r="O246" s="8"/>
      <c r="P246" s="7"/>
      <c r="Q246" s="24" t="e">
        <f t="shared" si="107"/>
        <v>#DIV/0!</v>
      </c>
      <c r="R246" s="24"/>
    </row>
    <row r="247" spans="1:19" hidden="1" outlineLevel="1">
      <c r="A247" s="13">
        <f t="shared" si="89"/>
        <v>41805</v>
      </c>
      <c r="B247">
        <f t="shared" si="89"/>
        <v>339</v>
      </c>
      <c r="C247" s="21"/>
      <c r="D247" s="8"/>
      <c r="E247" s="7"/>
      <c r="F247" s="8"/>
      <c r="G247" s="8"/>
      <c r="H247" s="7"/>
      <c r="I247" s="7"/>
      <c r="J247" s="8"/>
      <c r="K247" s="7"/>
      <c r="L247" s="14">
        <f t="shared" si="105"/>
        <v>0</v>
      </c>
      <c r="M247" s="24" t="e">
        <f t="shared" si="106"/>
        <v>#DIV/0!</v>
      </c>
      <c r="N247" s="7"/>
      <c r="O247" s="8"/>
      <c r="P247" s="7"/>
      <c r="Q247" s="24" t="e">
        <f t="shared" si="107"/>
        <v>#DIV/0!</v>
      </c>
      <c r="R247" s="24"/>
    </row>
    <row r="248" spans="1:19" hidden="1" outlineLevel="1">
      <c r="A248" s="13">
        <f t="shared" si="89"/>
        <v>41806</v>
      </c>
      <c r="B248">
        <f t="shared" si="89"/>
        <v>340</v>
      </c>
      <c r="C248" s="21"/>
      <c r="D248" s="8"/>
      <c r="E248" s="7"/>
      <c r="F248" s="8"/>
      <c r="G248" s="8"/>
      <c r="H248" s="7"/>
      <c r="I248" s="7"/>
      <c r="J248" s="8"/>
      <c r="K248" s="7"/>
      <c r="L248" s="14">
        <f t="shared" si="105"/>
        <v>0</v>
      </c>
      <c r="M248" s="24" t="e">
        <f t="shared" si="106"/>
        <v>#DIV/0!</v>
      </c>
      <c r="N248" s="7"/>
      <c r="O248" s="8"/>
      <c r="P248" s="7"/>
      <c r="Q248" s="24" t="e">
        <f t="shared" si="107"/>
        <v>#DIV/0!</v>
      </c>
      <c r="R248" s="24"/>
    </row>
    <row r="249" spans="1:19" hidden="1" outlineLevel="1">
      <c r="A249" s="13">
        <f t="shared" si="89"/>
        <v>41807</v>
      </c>
      <c r="B249">
        <f t="shared" si="89"/>
        <v>341</v>
      </c>
      <c r="C249" s="21"/>
      <c r="D249" s="8"/>
      <c r="E249" s="7"/>
      <c r="F249" s="8"/>
      <c r="G249" s="8"/>
      <c r="H249" s="7"/>
      <c r="I249" s="7"/>
      <c r="J249" s="8"/>
      <c r="K249" s="7"/>
      <c r="L249" s="14">
        <f t="shared" si="105"/>
        <v>0</v>
      </c>
      <c r="M249" s="24" t="e">
        <f t="shared" si="106"/>
        <v>#DIV/0!</v>
      </c>
      <c r="N249" s="7"/>
      <c r="O249" s="8"/>
      <c r="P249" s="7"/>
      <c r="Q249" s="24" t="e">
        <f t="shared" si="107"/>
        <v>#DIV/0!</v>
      </c>
      <c r="R249" s="24"/>
    </row>
    <row r="250" spans="1:19" hidden="1" outlineLevel="1">
      <c r="A250" s="13">
        <f t="shared" si="89"/>
        <v>41808</v>
      </c>
      <c r="B250">
        <f t="shared" si="89"/>
        <v>342</v>
      </c>
      <c r="C250" s="21"/>
      <c r="D250" s="8"/>
      <c r="E250" s="7"/>
      <c r="F250" s="8"/>
      <c r="G250" s="8"/>
      <c r="H250" s="7"/>
      <c r="I250" s="7"/>
      <c r="J250" s="8"/>
      <c r="K250" s="7"/>
      <c r="L250" s="14">
        <f t="shared" si="105"/>
        <v>0</v>
      </c>
      <c r="M250" s="24" t="e">
        <f t="shared" si="106"/>
        <v>#DIV/0!</v>
      </c>
      <c r="N250" s="7"/>
      <c r="O250" s="8"/>
      <c r="P250" s="7"/>
      <c r="Q250" s="24" t="e">
        <f t="shared" si="107"/>
        <v>#DIV/0!</v>
      </c>
      <c r="R250" s="24"/>
    </row>
    <row r="251" spans="1:19" hidden="1" outlineLevel="1">
      <c r="A251" s="13">
        <f t="shared" si="89"/>
        <v>41809</v>
      </c>
      <c r="B251">
        <f t="shared" si="89"/>
        <v>343</v>
      </c>
      <c r="C251" s="21"/>
      <c r="D251" s="8"/>
      <c r="E251" s="7"/>
      <c r="F251" s="8"/>
      <c r="G251" s="8"/>
      <c r="H251" s="7"/>
      <c r="I251" s="7"/>
      <c r="J251" s="8"/>
      <c r="K251" s="7"/>
      <c r="L251" s="14">
        <f t="shared" si="105"/>
        <v>0</v>
      </c>
      <c r="M251" s="24" t="e">
        <f t="shared" si="106"/>
        <v>#DIV/0!</v>
      </c>
      <c r="N251" s="7"/>
      <c r="O251" s="8"/>
      <c r="P251" s="7"/>
      <c r="Q251" s="24" t="e">
        <f t="shared" si="107"/>
        <v>#DIV/0!</v>
      </c>
      <c r="R251" s="24"/>
    </row>
    <row r="252" spans="1:19" collapsed="1">
      <c r="A252" s="13"/>
      <c r="C252" s="21">
        <f t="shared" si="91"/>
        <v>49</v>
      </c>
      <c r="D252" s="60">
        <f>A251</f>
        <v>41809</v>
      </c>
      <c r="E252" s="22">
        <f>IF(SUM(D245:D251)&gt;0,AVERAGE(D245:D251),0)</f>
        <v>0</v>
      </c>
      <c r="F252" s="21">
        <f>SUM(F245:F251)</f>
        <v>0</v>
      </c>
      <c r="G252" s="21">
        <f>SUM(G245:G251)</f>
        <v>0</v>
      </c>
      <c r="H252" s="23">
        <f>IF(E252&gt;0,F252/E252*100,0)</f>
        <v>0</v>
      </c>
      <c r="I252" s="23">
        <f>IF(E252&gt;0,G252/E252*100,0)</f>
        <v>0</v>
      </c>
      <c r="J252" s="21">
        <f>SUM(J245:J251)</f>
        <v>0</v>
      </c>
      <c r="K252" s="21">
        <f>IF(J252&gt;0,J252+K244,0)</f>
        <v>0</v>
      </c>
      <c r="L252" s="22">
        <f>IF(E252&gt;0,J252/E252/7*1000,0)</f>
        <v>0</v>
      </c>
      <c r="M252" s="22">
        <f>IF(E252&gt;0,J252/E252*1000,0)</f>
        <v>0</v>
      </c>
      <c r="N252" s="45">
        <f>IF(O252&gt;0,J252/(O252/10),0)</f>
        <v>0</v>
      </c>
      <c r="O252" s="21">
        <f>SUM(O245:O251)</f>
        <v>0</v>
      </c>
      <c r="P252" s="21">
        <f>IF(O252&gt;0,O252+P244,0)</f>
        <v>0</v>
      </c>
      <c r="Q252" s="31">
        <f>IF(E252&gt;0,O252/E252,0)</f>
        <v>0</v>
      </c>
      <c r="R252" s="24">
        <f t="shared" ref="R252" si="108">IF(O252&gt;0,(O252/7/E252)*100,0)</f>
        <v>0</v>
      </c>
      <c r="S252">
        <v>89.1</v>
      </c>
    </row>
    <row r="253" spans="1:19" hidden="1" outlineLevel="1">
      <c r="A253" s="13">
        <f>A251+1</f>
        <v>41810</v>
      </c>
      <c r="B253">
        <f>B251+1</f>
        <v>344</v>
      </c>
      <c r="C253" s="21"/>
      <c r="D253" s="8"/>
      <c r="E253" s="7"/>
      <c r="F253" s="8"/>
      <c r="G253" s="8"/>
      <c r="H253" s="7"/>
      <c r="I253" s="7"/>
      <c r="J253" s="8"/>
      <c r="K253" s="7"/>
      <c r="L253" s="14">
        <f t="shared" ref="L253:L259" si="109">IF(D253&gt;0,J253/D253,0)</f>
        <v>0</v>
      </c>
      <c r="M253" s="24" t="e">
        <f t="shared" ref="M253:M315" si="110">K253/$E$5</f>
        <v>#DIV/0!</v>
      </c>
      <c r="N253" s="7"/>
      <c r="O253" s="8"/>
      <c r="P253" s="7"/>
      <c r="Q253" s="24" t="e">
        <f t="shared" si="107"/>
        <v>#DIV/0!</v>
      </c>
      <c r="R253" s="24"/>
    </row>
    <row r="254" spans="1:19" hidden="1" outlineLevel="1">
      <c r="A254" s="13">
        <f t="shared" si="89"/>
        <v>41811</v>
      </c>
      <c r="B254">
        <f>B253+1</f>
        <v>345</v>
      </c>
      <c r="C254" s="21"/>
      <c r="D254" s="8"/>
      <c r="E254" s="7"/>
      <c r="F254" s="8"/>
      <c r="G254" s="8"/>
      <c r="H254" s="7"/>
      <c r="I254" s="7"/>
      <c r="J254" s="8"/>
      <c r="K254" s="7"/>
      <c r="L254" s="14">
        <f t="shared" si="109"/>
        <v>0</v>
      </c>
      <c r="M254" s="24" t="e">
        <f t="shared" si="110"/>
        <v>#DIV/0!</v>
      </c>
      <c r="N254" s="7"/>
      <c r="O254" s="8"/>
      <c r="P254" s="7"/>
      <c r="Q254" s="24" t="e">
        <f t="shared" si="107"/>
        <v>#DIV/0!</v>
      </c>
      <c r="R254" s="24"/>
    </row>
    <row r="255" spans="1:19" hidden="1" outlineLevel="1">
      <c r="A255" s="13">
        <f t="shared" si="89"/>
        <v>41812</v>
      </c>
      <c r="B255">
        <f t="shared" si="89"/>
        <v>346</v>
      </c>
      <c r="C255" s="21"/>
      <c r="D255" s="8"/>
      <c r="E255" s="7"/>
      <c r="F255" s="8"/>
      <c r="G255" s="8"/>
      <c r="H255" s="7"/>
      <c r="I255" s="7"/>
      <c r="J255" s="8"/>
      <c r="K255" s="7"/>
      <c r="L255" s="14">
        <f t="shared" si="109"/>
        <v>0</v>
      </c>
      <c r="M255" s="24" t="e">
        <f t="shared" si="110"/>
        <v>#DIV/0!</v>
      </c>
      <c r="N255" s="7"/>
      <c r="O255" s="8"/>
      <c r="P255" s="7"/>
      <c r="Q255" s="24" t="e">
        <f t="shared" si="107"/>
        <v>#DIV/0!</v>
      </c>
      <c r="R255" s="24"/>
    </row>
    <row r="256" spans="1:19" hidden="1" outlineLevel="1">
      <c r="A256" s="13">
        <f t="shared" si="89"/>
        <v>41813</v>
      </c>
      <c r="B256">
        <f t="shared" si="89"/>
        <v>347</v>
      </c>
      <c r="C256" s="21"/>
      <c r="D256" s="8"/>
      <c r="E256" s="7"/>
      <c r="F256" s="8"/>
      <c r="G256" s="8"/>
      <c r="H256" s="7"/>
      <c r="I256" s="7"/>
      <c r="J256" s="8"/>
      <c r="K256" s="7"/>
      <c r="L256" s="14">
        <f t="shared" si="109"/>
        <v>0</v>
      </c>
      <c r="M256" s="24" t="e">
        <f t="shared" si="110"/>
        <v>#DIV/0!</v>
      </c>
      <c r="N256" s="7"/>
      <c r="O256" s="8"/>
      <c r="P256" s="7"/>
      <c r="Q256" s="24" t="e">
        <f t="shared" si="107"/>
        <v>#DIV/0!</v>
      </c>
      <c r="R256" s="24"/>
    </row>
    <row r="257" spans="1:19" hidden="1" outlineLevel="1">
      <c r="A257" s="13">
        <f t="shared" si="89"/>
        <v>41814</v>
      </c>
      <c r="B257">
        <f t="shared" si="89"/>
        <v>348</v>
      </c>
      <c r="C257" s="21"/>
      <c r="D257" s="8"/>
      <c r="E257" s="7"/>
      <c r="F257" s="8"/>
      <c r="G257" s="8"/>
      <c r="H257" s="7"/>
      <c r="I257" s="7"/>
      <c r="J257" s="8"/>
      <c r="K257" s="7"/>
      <c r="L257" s="14">
        <f t="shared" si="109"/>
        <v>0</v>
      </c>
      <c r="M257" s="24" t="e">
        <f t="shared" si="110"/>
        <v>#DIV/0!</v>
      </c>
      <c r="N257" s="7"/>
      <c r="O257" s="8"/>
      <c r="P257" s="7"/>
      <c r="Q257" s="24" t="e">
        <f t="shared" si="107"/>
        <v>#DIV/0!</v>
      </c>
      <c r="R257" s="24"/>
    </row>
    <row r="258" spans="1:19" hidden="1" outlineLevel="1">
      <c r="A258" s="13">
        <f t="shared" si="89"/>
        <v>41815</v>
      </c>
      <c r="B258">
        <f t="shared" si="89"/>
        <v>349</v>
      </c>
      <c r="C258" s="21"/>
      <c r="D258" s="8"/>
      <c r="E258" s="7"/>
      <c r="F258" s="8"/>
      <c r="G258" s="8"/>
      <c r="H258" s="7"/>
      <c r="I258" s="7"/>
      <c r="J258" s="8"/>
      <c r="K258" s="7"/>
      <c r="L258" s="14">
        <f t="shared" si="109"/>
        <v>0</v>
      </c>
      <c r="M258" s="24" t="e">
        <f t="shared" si="110"/>
        <v>#DIV/0!</v>
      </c>
      <c r="N258" s="7"/>
      <c r="O258" s="8"/>
      <c r="P258" s="7"/>
      <c r="Q258" s="24" t="e">
        <f t="shared" si="107"/>
        <v>#DIV/0!</v>
      </c>
      <c r="R258" s="24"/>
    </row>
    <row r="259" spans="1:19" hidden="1" outlineLevel="1">
      <c r="A259" s="13">
        <f t="shared" si="89"/>
        <v>41816</v>
      </c>
      <c r="B259">
        <f t="shared" si="89"/>
        <v>350</v>
      </c>
      <c r="C259" s="21"/>
      <c r="D259" s="8"/>
      <c r="E259" s="7"/>
      <c r="F259" s="8"/>
      <c r="G259" s="8"/>
      <c r="H259" s="7"/>
      <c r="I259" s="7"/>
      <c r="J259" s="8"/>
      <c r="K259" s="7"/>
      <c r="L259" s="14">
        <f t="shared" si="109"/>
        <v>0</v>
      </c>
      <c r="M259" s="24" t="e">
        <f t="shared" si="110"/>
        <v>#DIV/0!</v>
      </c>
      <c r="N259" s="7"/>
      <c r="O259" s="8"/>
      <c r="P259" s="7"/>
      <c r="Q259" s="24" t="e">
        <f t="shared" si="107"/>
        <v>#DIV/0!</v>
      </c>
      <c r="R259" s="24"/>
    </row>
    <row r="260" spans="1:19" collapsed="1">
      <c r="A260" s="13"/>
      <c r="C260" s="21">
        <f t="shared" si="91"/>
        <v>50</v>
      </c>
      <c r="D260" s="60">
        <f>A259</f>
        <v>41816</v>
      </c>
      <c r="E260" s="12">
        <f>IF(SUM(D253:D259)&gt;0,AVERAGE(D253:D259),0)</f>
        <v>0</v>
      </c>
      <c r="F260" s="8">
        <f>SUM(F253:F259)</f>
        <v>0</v>
      </c>
      <c r="G260" s="8"/>
      <c r="H260" s="7">
        <f>IF(F260&gt;0,F260+H252,0)</f>
        <v>0</v>
      </c>
      <c r="I260" s="7"/>
      <c r="J260" s="8">
        <f>SUM(J253:J259)</f>
        <v>0</v>
      </c>
      <c r="K260" s="7">
        <f>IF(J260&gt;0,J260+K252,0)</f>
        <v>0</v>
      </c>
      <c r="L260" s="14">
        <f>IF(E260&gt;0,J260/E260/7,0)</f>
        <v>0</v>
      </c>
      <c r="M260" s="22">
        <f>IF(E260&gt;0,J260/E260*1000,0)</f>
        <v>0</v>
      </c>
      <c r="N260" s="11">
        <f>IF(P260&gt;0,K260/(P260/1000),0)</f>
        <v>0</v>
      </c>
      <c r="O260" s="8">
        <f>SUM(O253:O259)</f>
        <v>0</v>
      </c>
      <c r="P260" s="7">
        <f>IF(O260&gt;0,O260+P252,0)</f>
        <v>0</v>
      </c>
      <c r="Q260" s="31">
        <f>IF(E260&gt;0,O260/E260,0)</f>
        <v>0</v>
      </c>
      <c r="R260" s="24"/>
      <c r="S260">
        <v>88</v>
      </c>
    </row>
    <row r="261" spans="1:19" hidden="1" outlineLevel="1">
      <c r="A261" s="13">
        <f>A259+1</f>
        <v>41817</v>
      </c>
      <c r="B261">
        <f>B259+1</f>
        <v>351</v>
      </c>
      <c r="C261" s="21"/>
      <c r="D261" s="8"/>
      <c r="E261" s="7"/>
      <c r="F261" s="8"/>
      <c r="G261" s="8"/>
      <c r="H261" s="7"/>
      <c r="I261" s="7"/>
      <c r="J261" s="8"/>
      <c r="K261" s="7"/>
      <c r="L261" s="14">
        <f t="shared" ref="L261:L267" si="111">IF(D261&gt;0,J261/D261,0)</f>
        <v>0</v>
      </c>
      <c r="M261" s="24" t="e">
        <f t="shared" si="110"/>
        <v>#DIV/0!</v>
      </c>
      <c r="N261" s="7"/>
      <c r="O261" s="8"/>
      <c r="P261" s="7"/>
      <c r="Q261" s="24" t="e">
        <f t="shared" si="107"/>
        <v>#DIV/0!</v>
      </c>
      <c r="R261" s="24"/>
    </row>
    <row r="262" spans="1:19" hidden="1" outlineLevel="1">
      <c r="A262" s="13">
        <f t="shared" si="89"/>
        <v>41818</v>
      </c>
      <c r="B262">
        <f>B261+1</f>
        <v>352</v>
      </c>
      <c r="C262" s="21"/>
      <c r="D262" s="8"/>
      <c r="E262" s="7"/>
      <c r="F262" s="8"/>
      <c r="G262" s="8"/>
      <c r="H262" s="7"/>
      <c r="I262" s="7"/>
      <c r="J262" s="8"/>
      <c r="K262" s="7"/>
      <c r="L262" s="14">
        <f t="shared" si="111"/>
        <v>0</v>
      </c>
      <c r="M262" s="24" t="e">
        <f t="shared" si="110"/>
        <v>#DIV/0!</v>
      </c>
      <c r="N262" s="7"/>
      <c r="O262" s="8"/>
      <c r="P262" s="7"/>
      <c r="Q262" s="24" t="e">
        <f t="shared" si="107"/>
        <v>#DIV/0!</v>
      </c>
      <c r="R262" s="24"/>
    </row>
    <row r="263" spans="1:19" hidden="1" outlineLevel="1">
      <c r="A263" s="13">
        <f t="shared" si="89"/>
        <v>41819</v>
      </c>
      <c r="B263">
        <f t="shared" si="89"/>
        <v>353</v>
      </c>
      <c r="C263" s="21"/>
      <c r="D263" s="8"/>
      <c r="E263" s="7"/>
      <c r="F263" s="8"/>
      <c r="G263" s="8"/>
      <c r="H263" s="7"/>
      <c r="I263" s="7"/>
      <c r="J263" s="8"/>
      <c r="K263" s="7"/>
      <c r="L263" s="14">
        <f t="shared" si="111"/>
        <v>0</v>
      </c>
      <c r="M263" s="24" t="e">
        <f t="shared" si="110"/>
        <v>#DIV/0!</v>
      </c>
      <c r="N263" s="7"/>
      <c r="O263" s="8"/>
      <c r="P263" s="7"/>
      <c r="Q263" s="24" t="e">
        <f t="shared" si="107"/>
        <v>#DIV/0!</v>
      </c>
      <c r="R263" s="24"/>
    </row>
    <row r="264" spans="1:19" hidden="1" outlineLevel="1">
      <c r="A264" s="13">
        <f t="shared" si="89"/>
        <v>41820</v>
      </c>
      <c r="B264">
        <f t="shared" si="89"/>
        <v>354</v>
      </c>
      <c r="C264" s="21"/>
      <c r="D264" s="8"/>
      <c r="E264" s="7"/>
      <c r="F264" s="8"/>
      <c r="G264" s="8"/>
      <c r="H264" s="7"/>
      <c r="I264" s="7"/>
      <c r="J264" s="8"/>
      <c r="K264" s="7"/>
      <c r="L264" s="14">
        <f t="shared" si="111"/>
        <v>0</v>
      </c>
      <c r="M264" s="24" t="e">
        <f t="shared" si="110"/>
        <v>#DIV/0!</v>
      </c>
      <c r="N264" s="7"/>
      <c r="O264" s="8"/>
      <c r="P264" s="7"/>
      <c r="Q264" s="24" t="e">
        <f t="shared" si="107"/>
        <v>#DIV/0!</v>
      </c>
      <c r="R264" s="24"/>
    </row>
    <row r="265" spans="1:19" hidden="1" outlineLevel="1">
      <c r="A265" s="13">
        <f t="shared" si="89"/>
        <v>41821</v>
      </c>
      <c r="B265">
        <f t="shared" si="89"/>
        <v>355</v>
      </c>
      <c r="C265" s="21"/>
      <c r="D265" s="8"/>
      <c r="E265" s="7"/>
      <c r="F265" s="8"/>
      <c r="G265" s="8"/>
      <c r="H265" s="7"/>
      <c r="I265" s="7"/>
      <c r="J265" s="8"/>
      <c r="K265" s="7"/>
      <c r="L265" s="14">
        <f t="shared" si="111"/>
        <v>0</v>
      </c>
      <c r="M265" s="24" t="e">
        <f t="shared" si="110"/>
        <v>#DIV/0!</v>
      </c>
      <c r="N265" s="7"/>
      <c r="O265" s="8"/>
      <c r="P265" s="7"/>
      <c r="Q265" s="24" t="e">
        <f t="shared" si="107"/>
        <v>#DIV/0!</v>
      </c>
      <c r="R265" s="24"/>
    </row>
    <row r="266" spans="1:19" hidden="1" outlineLevel="1">
      <c r="A266" s="13">
        <f t="shared" si="89"/>
        <v>41822</v>
      </c>
      <c r="B266">
        <f t="shared" si="89"/>
        <v>356</v>
      </c>
      <c r="C266" s="21"/>
      <c r="D266" s="8"/>
      <c r="E266" s="7"/>
      <c r="F266" s="8"/>
      <c r="G266" s="8"/>
      <c r="H266" s="7"/>
      <c r="I266" s="7"/>
      <c r="J266" s="8"/>
      <c r="K266" s="7"/>
      <c r="L266" s="14">
        <f t="shared" si="111"/>
        <v>0</v>
      </c>
      <c r="M266" s="24" t="e">
        <f t="shared" si="110"/>
        <v>#DIV/0!</v>
      </c>
      <c r="N266" s="7"/>
      <c r="O266" s="8"/>
      <c r="P266" s="7"/>
      <c r="Q266" s="24" t="e">
        <f t="shared" si="107"/>
        <v>#DIV/0!</v>
      </c>
      <c r="R266" s="24"/>
    </row>
    <row r="267" spans="1:19" hidden="1" outlineLevel="1">
      <c r="A267" s="13">
        <f t="shared" si="89"/>
        <v>41823</v>
      </c>
      <c r="B267">
        <f t="shared" si="89"/>
        <v>357</v>
      </c>
      <c r="C267" s="21"/>
      <c r="D267" s="8"/>
      <c r="E267" s="7"/>
      <c r="F267" s="8"/>
      <c r="G267" s="8"/>
      <c r="H267" s="7"/>
      <c r="I267" s="7"/>
      <c r="J267" s="8"/>
      <c r="K267" s="7"/>
      <c r="L267" s="14">
        <f t="shared" si="111"/>
        <v>0</v>
      </c>
      <c r="M267" s="24" t="e">
        <f t="shared" si="110"/>
        <v>#DIV/0!</v>
      </c>
      <c r="N267" s="7"/>
      <c r="O267" s="8"/>
      <c r="P267" s="7"/>
      <c r="Q267" s="24" t="e">
        <f t="shared" si="107"/>
        <v>#DIV/0!</v>
      </c>
      <c r="R267" s="24"/>
    </row>
    <row r="268" spans="1:19" collapsed="1">
      <c r="A268" s="13"/>
      <c r="C268" s="21">
        <f t="shared" si="91"/>
        <v>51</v>
      </c>
      <c r="D268" s="60">
        <f>A267</f>
        <v>41823</v>
      </c>
      <c r="E268" s="12">
        <f>IF(SUM(D261:D267)&gt;0,AVERAGE(D261:D267),0)</f>
        <v>0</v>
      </c>
      <c r="F268" s="8">
        <f>SUM(F261:F267)</f>
        <v>0</v>
      </c>
      <c r="G268" s="8"/>
      <c r="H268" s="7">
        <f>IF(F268&gt;0,F268+H260,0)</f>
        <v>0</v>
      </c>
      <c r="I268" s="7"/>
      <c r="J268" s="8">
        <f>SUM(J261:J267)</f>
        <v>0</v>
      </c>
      <c r="K268" s="7">
        <f>IF(J268&gt;0,J268+K260,0)</f>
        <v>0</v>
      </c>
      <c r="L268" s="14">
        <f>IF(E268&gt;0,J268/E268/7,0)</f>
        <v>0</v>
      </c>
      <c r="M268" s="22">
        <f>IF(E268&gt;0,J268/E268*1000,0)</f>
        <v>0</v>
      </c>
      <c r="N268" s="11">
        <f>IF(P268&gt;0,K268/(P268/1000),0)</f>
        <v>0</v>
      </c>
      <c r="O268" s="8">
        <f>SUM(O261:O267)</f>
        <v>0</v>
      </c>
      <c r="P268" s="7">
        <f>IF(O268&gt;0,O268+P260,0)</f>
        <v>0</v>
      </c>
      <c r="Q268" s="31">
        <f>IF(E268&gt;0,O268/E268,0)</f>
        <v>0</v>
      </c>
      <c r="R268" s="24"/>
      <c r="S268">
        <v>87.9</v>
      </c>
    </row>
    <row r="269" spans="1:19" hidden="1" outlineLevel="1">
      <c r="A269" s="13">
        <f>A267+1</f>
        <v>41824</v>
      </c>
      <c r="B269">
        <f>B267+1</f>
        <v>358</v>
      </c>
      <c r="C269" s="21"/>
      <c r="D269" s="8"/>
      <c r="E269" s="7"/>
      <c r="F269" s="8"/>
      <c r="G269" s="8"/>
      <c r="H269" s="7"/>
      <c r="I269" s="7"/>
      <c r="J269" s="8"/>
      <c r="K269" s="7"/>
      <c r="L269" s="14">
        <f t="shared" ref="L269:L275" si="112">IF(D269&gt;0,J269/D269,0)</f>
        <v>0</v>
      </c>
      <c r="M269" s="24" t="e">
        <f t="shared" si="110"/>
        <v>#DIV/0!</v>
      </c>
      <c r="N269" s="7"/>
      <c r="O269" s="8"/>
      <c r="P269" s="7"/>
      <c r="Q269" s="24" t="e">
        <f t="shared" si="107"/>
        <v>#DIV/0!</v>
      </c>
      <c r="R269" s="24"/>
    </row>
    <row r="270" spans="1:19" hidden="1" outlineLevel="1">
      <c r="A270" s="13">
        <f t="shared" ref="A270:B303" si="113">A269+1</f>
        <v>41825</v>
      </c>
      <c r="B270">
        <f>B269+1</f>
        <v>359</v>
      </c>
      <c r="C270" s="21"/>
      <c r="D270" s="8"/>
      <c r="E270" s="7"/>
      <c r="F270" s="8"/>
      <c r="G270" s="8"/>
      <c r="H270" s="7"/>
      <c r="I270" s="7"/>
      <c r="J270" s="8"/>
      <c r="K270" s="7"/>
      <c r="L270" s="14">
        <f t="shared" si="112"/>
        <v>0</v>
      </c>
      <c r="M270" s="24" t="e">
        <f t="shared" si="110"/>
        <v>#DIV/0!</v>
      </c>
      <c r="N270" s="7"/>
      <c r="O270" s="8"/>
      <c r="P270" s="7"/>
      <c r="Q270" s="24" t="e">
        <f t="shared" ref="Q270:Q333" si="114">P270/$E$5</f>
        <v>#DIV/0!</v>
      </c>
      <c r="R270" s="24"/>
    </row>
    <row r="271" spans="1:19" hidden="1" outlineLevel="1">
      <c r="A271" s="13">
        <f t="shared" si="113"/>
        <v>41826</v>
      </c>
      <c r="B271">
        <f t="shared" si="113"/>
        <v>360</v>
      </c>
      <c r="C271" s="21"/>
      <c r="D271" s="8"/>
      <c r="E271" s="7"/>
      <c r="F271" s="8"/>
      <c r="G271" s="8"/>
      <c r="H271" s="7"/>
      <c r="I271" s="7"/>
      <c r="J271" s="8"/>
      <c r="K271" s="7"/>
      <c r="L271" s="14">
        <f t="shared" si="112"/>
        <v>0</v>
      </c>
      <c r="M271" s="24" t="e">
        <f t="shared" si="110"/>
        <v>#DIV/0!</v>
      </c>
      <c r="N271" s="7"/>
      <c r="O271" s="8"/>
      <c r="P271" s="7"/>
      <c r="Q271" s="24" t="e">
        <f t="shared" si="114"/>
        <v>#DIV/0!</v>
      </c>
      <c r="R271" s="24"/>
    </row>
    <row r="272" spans="1:19" hidden="1" outlineLevel="1">
      <c r="A272" s="13">
        <f t="shared" si="113"/>
        <v>41827</v>
      </c>
      <c r="B272">
        <f t="shared" si="113"/>
        <v>361</v>
      </c>
      <c r="C272" s="21"/>
      <c r="D272" s="8"/>
      <c r="E272" s="7"/>
      <c r="F272" s="8"/>
      <c r="G272" s="8"/>
      <c r="H272" s="7"/>
      <c r="I272" s="7"/>
      <c r="J272" s="8"/>
      <c r="K272" s="7"/>
      <c r="L272" s="14">
        <f t="shared" si="112"/>
        <v>0</v>
      </c>
      <c r="M272" s="24" t="e">
        <f t="shared" si="110"/>
        <v>#DIV/0!</v>
      </c>
      <c r="N272" s="7"/>
      <c r="O272" s="8"/>
      <c r="P272" s="7"/>
      <c r="Q272" s="24" t="e">
        <f t="shared" si="114"/>
        <v>#DIV/0!</v>
      </c>
      <c r="R272" s="24"/>
    </row>
    <row r="273" spans="1:19" hidden="1" outlineLevel="1">
      <c r="A273" s="13">
        <f t="shared" si="113"/>
        <v>41828</v>
      </c>
      <c r="B273">
        <f t="shared" si="113"/>
        <v>362</v>
      </c>
      <c r="C273" s="21"/>
      <c r="D273" s="8"/>
      <c r="E273" s="7"/>
      <c r="F273" s="8"/>
      <c r="G273" s="8"/>
      <c r="H273" s="7"/>
      <c r="I273" s="7"/>
      <c r="J273" s="8"/>
      <c r="K273" s="7"/>
      <c r="L273" s="14">
        <f t="shared" si="112"/>
        <v>0</v>
      </c>
      <c r="M273" s="24" t="e">
        <f t="shared" si="110"/>
        <v>#DIV/0!</v>
      </c>
      <c r="N273" s="7"/>
      <c r="O273" s="8"/>
      <c r="P273" s="7"/>
      <c r="Q273" s="24" t="e">
        <f t="shared" si="114"/>
        <v>#DIV/0!</v>
      </c>
      <c r="R273" s="24"/>
    </row>
    <row r="274" spans="1:19" hidden="1" outlineLevel="1">
      <c r="A274" s="13">
        <f t="shared" si="113"/>
        <v>41829</v>
      </c>
      <c r="B274">
        <f t="shared" si="113"/>
        <v>363</v>
      </c>
      <c r="C274" s="21"/>
      <c r="D274" s="8"/>
      <c r="E274" s="7"/>
      <c r="F274" s="8"/>
      <c r="G274" s="8"/>
      <c r="H274" s="7"/>
      <c r="I274" s="7"/>
      <c r="J274" s="8"/>
      <c r="K274" s="7"/>
      <c r="L274" s="14">
        <f t="shared" si="112"/>
        <v>0</v>
      </c>
      <c r="M274" s="24" t="e">
        <f t="shared" si="110"/>
        <v>#DIV/0!</v>
      </c>
      <c r="N274" s="7"/>
      <c r="O274" s="8"/>
      <c r="P274" s="7"/>
      <c r="Q274" s="24" t="e">
        <f t="shared" si="114"/>
        <v>#DIV/0!</v>
      </c>
      <c r="R274" s="24"/>
    </row>
    <row r="275" spans="1:19" hidden="1" outlineLevel="1">
      <c r="A275" s="13">
        <f t="shared" si="113"/>
        <v>41830</v>
      </c>
      <c r="B275">
        <f t="shared" si="113"/>
        <v>364</v>
      </c>
      <c r="C275" s="21"/>
      <c r="D275" s="8"/>
      <c r="E275" s="7"/>
      <c r="F275" s="8"/>
      <c r="G275" s="8"/>
      <c r="H275" s="7"/>
      <c r="I275" s="7"/>
      <c r="J275" s="8"/>
      <c r="K275" s="7"/>
      <c r="L275" s="14">
        <f t="shared" si="112"/>
        <v>0</v>
      </c>
      <c r="M275" s="24" t="e">
        <f t="shared" si="110"/>
        <v>#DIV/0!</v>
      </c>
      <c r="N275" s="7"/>
      <c r="O275" s="8"/>
      <c r="P275" s="7"/>
      <c r="Q275" s="24" t="e">
        <f t="shared" si="114"/>
        <v>#DIV/0!</v>
      </c>
      <c r="R275" s="24"/>
    </row>
    <row r="276" spans="1:19" collapsed="1">
      <c r="A276" s="13"/>
      <c r="C276" s="21">
        <f t="shared" ref="C276:C332" si="115">C268+1</f>
        <v>52</v>
      </c>
      <c r="D276" s="60">
        <f>A275</f>
        <v>41830</v>
      </c>
      <c r="E276" s="12">
        <f>IF(SUM(D269:D275)&gt;0,AVERAGE(D269:D275),0)</f>
        <v>0</v>
      </c>
      <c r="F276" s="8">
        <f>SUM(F269:F275)</f>
        <v>0</v>
      </c>
      <c r="G276" s="8"/>
      <c r="H276" s="7">
        <f>IF(F276&gt;0,F276+H268,0)</f>
        <v>0</v>
      </c>
      <c r="I276" s="7"/>
      <c r="J276" s="8">
        <f>SUM(J269:J275)</f>
        <v>0</v>
      </c>
      <c r="K276" s="7">
        <f>IF(J276&gt;0,J276+K268,0)</f>
        <v>0</v>
      </c>
      <c r="L276" s="14">
        <f>IF(E276&gt;0,J276/E276/7,0)</f>
        <v>0</v>
      </c>
      <c r="M276" s="22">
        <f>IF(E276&gt;0,J276/E276*1000,0)</f>
        <v>0</v>
      </c>
      <c r="N276" s="11">
        <f>IF(P276&gt;0,K276/(P276/1000),0)</f>
        <v>0</v>
      </c>
      <c r="O276" s="8">
        <f>SUM(O269:O275)</f>
        <v>0</v>
      </c>
      <c r="P276" s="7">
        <f>IF(O276&gt;0,O276+P268,0)</f>
        <v>0</v>
      </c>
      <c r="Q276" s="31">
        <f>IF(E276&gt;0,O276/E276,0)</f>
        <v>0</v>
      </c>
      <c r="R276" s="24"/>
      <c r="S276">
        <v>87.4</v>
      </c>
    </row>
    <row r="277" spans="1:19" hidden="1" outlineLevel="1">
      <c r="A277" s="13">
        <f>A275+1</f>
        <v>41831</v>
      </c>
      <c r="B277">
        <f>B275+1</f>
        <v>365</v>
      </c>
      <c r="C277" s="21"/>
      <c r="D277" s="8"/>
      <c r="E277" s="7"/>
      <c r="F277" s="8"/>
      <c r="G277" s="8"/>
      <c r="H277" s="7"/>
      <c r="I277" s="7"/>
      <c r="J277" s="8"/>
      <c r="K277" s="7"/>
      <c r="L277" s="14">
        <f t="shared" ref="L277:L283" si="116">IF(D277&gt;0,J277/D277,0)</f>
        <v>0</v>
      </c>
      <c r="M277" s="24" t="e">
        <f t="shared" si="110"/>
        <v>#DIV/0!</v>
      </c>
      <c r="N277" s="7"/>
      <c r="O277" s="8"/>
      <c r="P277" s="7"/>
      <c r="Q277" s="24" t="e">
        <f t="shared" si="114"/>
        <v>#DIV/0!</v>
      </c>
      <c r="R277" s="24"/>
    </row>
    <row r="278" spans="1:19" hidden="1" outlineLevel="1">
      <c r="A278" s="13">
        <f t="shared" si="113"/>
        <v>41832</v>
      </c>
      <c r="B278">
        <f>B277+1</f>
        <v>366</v>
      </c>
      <c r="C278" s="21"/>
      <c r="D278" s="8"/>
      <c r="E278" s="7"/>
      <c r="F278" s="8"/>
      <c r="G278" s="8"/>
      <c r="H278" s="7"/>
      <c r="I278" s="7"/>
      <c r="J278" s="8"/>
      <c r="K278" s="7"/>
      <c r="L278" s="14">
        <f t="shared" si="116"/>
        <v>0</v>
      </c>
      <c r="M278" s="24" t="e">
        <f t="shared" si="110"/>
        <v>#DIV/0!</v>
      </c>
      <c r="N278" s="7"/>
      <c r="O278" s="8"/>
      <c r="P278" s="7"/>
      <c r="Q278" s="24" t="e">
        <f t="shared" si="114"/>
        <v>#DIV/0!</v>
      </c>
      <c r="R278" s="24"/>
    </row>
    <row r="279" spans="1:19" hidden="1" outlineLevel="1">
      <c r="A279" s="13">
        <f t="shared" si="113"/>
        <v>41833</v>
      </c>
      <c r="B279">
        <f t="shared" si="113"/>
        <v>367</v>
      </c>
      <c r="C279" s="21"/>
      <c r="D279" s="8"/>
      <c r="E279" s="7"/>
      <c r="F279" s="8"/>
      <c r="G279" s="8"/>
      <c r="H279" s="7"/>
      <c r="I279" s="7"/>
      <c r="J279" s="8"/>
      <c r="K279" s="7"/>
      <c r="L279" s="14">
        <f t="shared" si="116"/>
        <v>0</v>
      </c>
      <c r="M279" s="24" t="e">
        <f t="shared" si="110"/>
        <v>#DIV/0!</v>
      </c>
      <c r="N279" s="7"/>
      <c r="O279" s="8"/>
      <c r="P279" s="7"/>
      <c r="Q279" s="24" t="e">
        <f t="shared" si="114"/>
        <v>#DIV/0!</v>
      </c>
      <c r="R279" s="24"/>
    </row>
    <row r="280" spans="1:19" hidden="1" outlineLevel="1">
      <c r="A280" s="13">
        <f t="shared" si="113"/>
        <v>41834</v>
      </c>
      <c r="B280">
        <f t="shared" si="113"/>
        <v>368</v>
      </c>
      <c r="C280" s="21"/>
      <c r="D280" s="8"/>
      <c r="E280" s="7"/>
      <c r="F280" s="8"/>
      <c r="G280" s="8"/>
      <c r="H280" s="7"/>
      <c r="I280" s="7"/>
      <c r="J280" s="8"/>
      <c r="K280" s="7"/>
      <c r="L280" s="14">
        <f t="shared" si="116"/>
        <v>0</v>
      </c>
      <c r="M280" s="24" t="e">
        <f t="shared" si="110"/>
        <v>#DIV/0!</v>
      </c>
      <c r="N280" s="7"/>
      <c r="O280" s="8"/>
      <c r="P280" s="7"/>
      <c r="Q280" s="24" t="e">
        <f t="shared" si="114"/>
        <v>#DIV/0!</v>
      </c>
      <c r="R280" s="24"/>
    </row>
    <row r="281" spans="1:19" hidden="1" outlineLevel="1">
      <c r="A281" s="13">
        <f t="shared" si="113"/>
        <v>41835</v>
      </c>
      <c r="B281">
        <f t="shared" si="113"/>
        <v>369</v>
      </c>
      <c r="C281" s="21"/>
      <c r="D281" s="8"/>
      <c r="E281" s="7"/>
      <c r="F281" s="8"/>
      <c r="G281" s="8"/>
      <c r="H281" s="7"/>
      <c r="I281" s="7"/>
      <c r="J281" s="8"/>
      <c r="K281" s="7"/>
      <c r="L281" s="14">
        <f t="shared" si="116"/>
        <v>0</v>
      </c>
      <c r="M281" s="24" t="e">
        <f t="shared" si="110"/>
        <v>#DIV/0!</v>
      </c>
      <c r="N281" s="7"/>
      <c r="O281" s="8"/>
      <c r="P281" s="7"/>
      <c r="Q281" s="24" t="e">
        <f t="shared" si="114"/>
        <v>#DIV/0!</v>
      </c>
      <c r="R281" s="24"/>
    </row>
    <row r="282" spans="1:19" hidden="1" outlineLevel="1">
      <c r="A282" s="13">
        <f t="shared" si="113"/>
        <v>41836</v>
      </c>
      <c r="B282">
        <f t="shared" si="113"/>
        <v>370</v>
      </c>
      <c r="C282" s="21"/>
      <c r="D282" s="8"/>
      <c r="E282" s="7"/>
      <c r="F282" s="8"/>
      <c r="G282" s="8"/>
      <c r="H282" s="7"/>
      <c r="I282" s="7"/>
      <c r="J282" s="8"/>
      <c r="K282" s="7"/>
      <c r="L282" s="14">
        <f t="shared" si="116"/>
        <v>0</v>
      </c>
      <c r="M282" s="24" t="e">
        <f t="shared" si="110"/>
        <v>#DIV/0!</v>
      </c>
      <c r="N282" s="7"/>
      <c r="O282" s="8"/>
      <c r="P282" s="7"/>
      <c r="Q282" s="24" t="e">
        <f t="shared" si="114"/>
        <v>#DIV/0!</v>
      </c>
      <c r="R282" s="24"/>
    </row>
    <row r="283" spans="1:19" hidden="1" outlineLevel="1">
      <c r="A283" s="13">
        <f t="shared" si="113"/>
        <v>41837</v>
      </c>
      <c r="B283">
        <f t="shared" si="113"/>
        <v>371</v>
      </c>
      <c r="C283" s="21"/>
      <c r="D283" s="8"/>
      <c r="E283" s="7"/>
      <c r="F283" s="8"/>
      <c r="G283" s="8"/>
      <c r="H283" s="7"/>
      <c r="I283" s="7"/>
      <c r="J283" s="8"/>
      <c r="K283" s="7"/>
      <c r="L283" s="14">
        <f t="shared" si="116"/>
        <v>0</v>
      </c>
      <c r="M283" s="24" t="e">
        <f t="shared" si="110"/>
        <v>#DIV/0!</v>
      </c>
      <c r="N283" s="7"/>
      <c r="O283" s="8"/>
      <c r="P283" s="7"/>
      <c r="Q283" s="24" t="e">
        <f t="shared" si="114"/>
        <v>#DIV/0!</v>
      </c>
      <c r="R283" s="24"/>
    </row>
    <row r="284" spans="1:19" collapsed="1">
      <c r="A284" s="13"/>
      <c r="C284" s="21">
        <f t="shared" si="115"/>
        <v>53</v>
      </c>
      <c r="D284" s="60">
        <f>A283</f>
        <v>41837</v>
      </c>
      <c r="E284" s="12">
        <f>IF(SUM(D277:D283)&gt;0,AVERAGE(D277:D283),0)</f>
        <v>0</v>
      </c>
      <c r="F284" s="8">
        <f>SUM(F277:F283)</f>
        <v>0</v>
      </c>
      <c r="G284" s="8"/>
      <c r="H284" s="7">
        <f>IF(F284&gt;0,F284+H276,0)</f>
        <v>0</v>
      </c>
      <c r="I284" s="7"/>
      <c r="J284" s="8">
        <f>SUM(J277:J283)</f>
        <v>0</v>
      </c>
      <c r="K284" s="7">
        <f>IF(J284&gt;0,J284+K276,0)</f>
        <v>0</v>
      </c>
      <c r="L284" s="14">
        <f>IF(E284&gt;0,J284/E284/7,0)</f>
        <v>0</v>
      </c>
      <c r="M284" s="22">
        <f>IF(E284&gt;0,J284/E284*1000,0)</f>
        <v>0</v>
      </c>
      <c r="N284" s="11">
        <f>IF(P284&gt;0,K284/(P284/1000),0)</f>
        <v>0</v>
      </c>
      <c r="O284" s="8">
        <f>SUM(O277:O283)</f>
        <v>0</v>
      </c>
      <c r="P284" s="7">
        <f>IF(O284&gt;0,O284+P276,0)</f>
        <v>0</v>
      </c>
      <c r="Q284" s="31">
        <f>IF(E284&gt;0,O284/E284,0)</f>
        <v>0</v>
      </c>
      <c r="R284" s="24"/>
      <c r="S284">
        <v>87.3</v>
      </c>
    </row>
    <row r="285" spans="1:19" hidden="1" outlineLevel="1">
      <c r="A285" s="13">
        <f>A283+1</f>
        <v>41838</v>
      </c>
      <c r="B285">
        <f>B283+1</f>
        <v>372</v>
      </c>
      <c r="C285" s="21"/>
      <c r="D285" s="8"/>
      <c r="E285" s="7"/>
      <c r="F285" s="8"/>
      <c r="G285" s="8"/>
      <c r="H285" s="7"/>
      <c r="I285" s="7"/>
      <c r="J285" s="8"/>
      <c r="K285" s="7"/>
      <c r="L285" s="14">
        <f t="shared" ref="L285:L291" si="117">IF(D285&gt;0,J285/D285,0)</f>
        <v>0</v>
      </c>
      <c r="M285" s="24" t="e">
        <f t="shared" si="110"/>
        <v>#DIV/0!</v>
      </c>
      <c r="N285" s="7"/>
      <c r="O285" s="8"/>
      <c r="P285" s="7"/>
      <c r="Q285" s="24" t="e">
        <f t="shared" si="114"/>
        <v>#DIV/0!</v>
      </c>
      <c r="R285" s="24"/>
    </row>
    <row r="286" spans="1:19" hidden="1" outlineLevel="1">
      <c r="A286" s="13">
        <f t="shared" si="113"/>
        <v>41839</v>
      </c>
      <c r="B286">
        <f>B285+1</f>
        <v>373</v>
      </c>
      <c r="C286" s="21"/>
      <c r="D286" s="8"/>
      <c r="E286" s="7"/>
      <c r="F286" s="8"/>
      <c r="G286" s="8"/>
      <c r="H286" s="7"/>
      <c r="I286" s="7"/>
      <c r="J286" s="8"/>
      <c r="K286" s="7"/>
      <c r="L286" s="14">
        <f t="shared" si="117"/>
        <v>0</v>
      </c>
      <c r="M286" s="24" t="e">
        <f t="shared" si="110"/>
        <v>#DIV/0!</v>
      </c>
      <c r="N286" s="7"/>
      <c r="O286" s="8"/>
      <c r="P286" s="7"/>
      <c r="Q286" s="24" t="e">
        <f t="shared" si="114"/>
        <v>#DIV/0!</v>
      </c>
      <c r="R286" s="24"/>
    </row>
    <row r="287" spans="1:19" hidden="1" outlineLevel="1">
      <c r="A287" s="13">
        <f t="shared" si="113"/>
        <v>41840</v>
      </c>
      <c r="B287">
        <f t="shared" si="113"/>
        <v>374</v>
      </c>
      <c r="C287" s="21"/>
      <c r="D287" s="8"/>
      <c r="E287" s="7"/>
      <c r="F287" s="8"/>
      <c r="G287" s="8"/>
      <c r="H287" s="7"/>
      <c r="I287" s="7"/>
      <c r="J287" s="8"/>
      <c r="K287" s="7"/>
      <c r="L287" s="14">
        <f t="shared" si="117"/>
        <v>0</v>
      </c>
      <c r="M287" s="24" t="e">
        <f t="shared" si="110"/>
        <v>#DIV/0!</v>
      </c>
      <c r="N287" s="7"/>
      <c r="O287" s="8"/>
      <c r="P287" s="7"/>
      <c r="Q287" s="24" t="e">
        <f t="shared" si="114"/>
        <v>#DIV/0!</v>
      </c>
      <c r="R287" s="24"/>
    </row>
    <row r="288" spans="1:19" hidden="1" outlineLevel="1">
      <c r="A288" s="13">
        <f t="shared" si="113"/>
        <v>41841</v>
      </c>
      <c r="B288">
        <f t="shared" si="113"/>
        <v>375</v>
      </c>
      <c r="C288" s="21"/>
      <c r="D288" s="8"/>
      <c r="E288" s="7"/>
      <c r="F288" s="8"/>
      <c r="G288" s="8"/>
      <c r="H288" s="7"/>
      <c r="I288" s="7"/>
      <c r="J288" s="8"/>
      <c r="K288" s="7"/>
      <c r="L288" s="14">
        <f t="shared" si="117"/>
        <v>0</v>
      </c>
      <c r="M288" s="24" t="e">
        <f t="shared" si="110"/>
        <v>#DIV/0!</v>
      </c>
      <c r="N288" s="7"/>
      <c r="O288" s="8"/>
      <c r="P288" s="7"/>
      <c r="Q288" s="24" t="e">
        <f t="shared" si="114"/>
        <v>#DIV/0!</v>
      </c>
      <c r="R288" s="24"/>
    </row>
    <row r="289" spans="1:19" hidden="1" outlineLevel="1">
      <c r="A289" s="13">
        <f t="shared" si="113"/>
        <v>41842</v>
      </c>
      <c r="B289">
        <f t="shared" si="113"/>
        <v>376</v>
      </c>
      <c r="C289" s="21"/>
      <c r="D289" s="8"/>
      <c r="E289" s="7"/>
      <c r="F289" s="8"/>
      <c r="G289" s="8"/>
      <c r="H289" s="7"/>
      <c r="I289" s="7"/>
      <c r="J289" s="8"/>
      <c r="K289" s="7"/>
      <c r="L289" s="14">
        <f t="shared" si="117"/>
        <v>0</v>
      </c>
      <c r="M289" s="24" t="e">
        <f t="shared" si="110"/>
        <v>#DIV/0!</v>
      </c>
      <c r="N289" s="7"/>
      <c r="O289" s="8"/>
      <c r="P289" s="7"/>
      <c r="Q289" s="24" t="e">
        <f t="shared" si="114"/>
        <v>#DIV/0!</v>
      </c>
      <c r="R289" s="24"/>
    </row>
    <row r="290" spans="1:19" hidden="1" outlineLevel="1">
      <c r="A290" s="13">
        <f t="shared" si="113"/>
        <v>41843</v>
      </c>
      <c r="B290">
        <f t="shared" si="113"/>
        <v>377</v>
      </c>
      <c r="C290" s="21"/>
      <c r="D290" s="8"/>
      <c r="E290" s="7"/>
      <c r="F290" s="8"/>
      <c r="G290" s="8"/>
      <c r="H290" s="7"/>
      <c r="I290" s="7"/>
      <c r="J290" s="8"/>
      <c r="K290" s="7"/>
      <c r="L290" s="14">
        <f t="shared" si="117"/>
        <v>0</v>
      </c>
      <c r="M290" s="24" t="e">
        <f t="shared" si="110"/>
        <v>#DIV/0!</v>
      </c>
      <c r="N290" s="7"/>
      <c r="O290" s="8"/>
      <c r="P290" s="7"/>
      <c r="Q290" s="24" t="e">
        <f t="shared" si="114"/>
        <v>#DIV/0!</v>
      </c>
      <c r="R290" s="24"/>
    </row>
    <row r="291" spans="1:19" hidden="1" outlineLevel="1">
      <c r="A291" s="13">
        <f t="shared" si="113"/>
        <v>41844</v>
      </c>
      <c r="B291">
        <f t="shared" si="113"/>
        <v>378</v>
      </c>
      <c r="C291" s="21"/>
      <c r="D291" s="8"/>
      <c r="E291" s="7"/>
      <c r="F291" s="8"/>
      <c r="G291" s="8"/>
      <c r="H291" s="7"/>
      <c r="I291" s="7"/>
      <c r="J291" s="8"/>
      <c r="K291" s="7"/>
      <c r="L291" s="14">
        <f t="shared" si="117"/>
        <v>0</v>
      </c>
      <c r="M291" s="24" t="e">
        <f t="shared" si="110"/>
        <v>#DIV/0!</v>
      </c>
      <c r="N291" s="7"/>
      <c r="O291" s="8"/>
      <c r="P291" s="7"/>
      <c r="Q291" s="24" t="e">
        <f t="shared" si="114"/>
        <v>#DIV/0!</v>
      </c>
      <c r="R291" s="24"/>
    </row>
    <row r="292" spans="1:19" collapsed="1">
      <c r="A292" s="13"/>
      <c r="C292" s="21">
        <f t="shared" si="115"/>
        <v>54</v>
      </c>
      <c r="D292" s="60">
        <f>A291</f>
        <v>41844</v>
      </c>
      <c r="E292" s="12">
        <f>IF(SUM(D285:D291)&gt;0,AVERAGE(D285:D291),0)</f>
        <v>0</v>
      </c>
      <c r="F292" s="8">
        <f>SUM(F285:F291)</f>
        <v>0</v>
      </c>
      <c r="G292" s="8"/>
      <c r="H292" s="7">
        <f>IF(F292&gt;0,F292+H284,0)</f>
        <v>0</v>
      </c>
      <c r="I292" s="7"/>
      <c r="J292" s="8">
        <f>SUM(J285:J291)</f>
        <v>0</v>
      </c>
      <c r="K292" s="7">
        <f>IF(J292&gt;0,J292+K284,0)</f>
        <v>0</v>
      </c>
      <c r="L292" s="14">
        <f>IF(E292&gt;0,J292/E292/7,0)</f>
        <v>0</v>
      </c>
      <c r="M292" s="22">
        <f>IF(E292&gt;0,J292/E292*1000,0)</f>
        <v>0</v>
      </c>
      <c r="N292" s="11">
        <f>IF(P292&gt;0,K292/(P292/1000),0)</f>
        <v>0</v>
      </c>
      <c r="O292" s="8">
        <f>SUM(O285:O291)</f>
        <v>0</v>
      </c>
      <c r="P292" s="7">
        <f>IF(O292&gt;0,O292+P284,0)</f>
        <v>0</v>
      </c>
      <c r="Q292" s="31">
        <f>IF(E292&gt;0,O292/E292,0)</f>
        <v>0</v>
      </c>
      <c r="R292" s="24"/>
      <c r="S292">
        <v>86.8</v>
      </c>
    </row>
    <row r="293" spans="1:19" hidden="1" outlineLevel="1">
      <c r="A293" s="13">
        <f>A291+1</f>
        <v>41845</v>
      </c>
      <c r="B293">
        <f>B291+1</f>
        <v>379</v>
      </c>
      <c r="C293" s="21"/>
      <c r="D293" s="8"/>
      <c r="E293" s="7"/>
      <c r="F293" s="8"/>
      <c r="G293" s="8"/>
      <c r="H293" s="7"/>
      <c r="I293" s="7"/>
      <c r="J293" s="8"/>
      <c r="K293" s="7"/>
      <c r="L293" s="14">
        <f t="shared" ref="L293:L299" si="118">IF(D293&gt;0,J293/D293,0)</f>
        <v>0</v>
      </c>
      <c r="M293" s="24" t="e">
        <f t="shared" si="110"/>
        <v>#DIV/0!</v>
      </c>
      <c r="N293" s="7"/>
      <c r="O293" s="8"/>
      <c r="P293" s="7"/>
      <c r="Q293" s="24" t="e">
        <f t="shared" si="114"/>
        <v>#DIV/0!</v>
      </c>
      <c r="R293" s="24"/>
    </row>
    <row r="294" spans="1:19" hidden="1" outlineLevel="1">
      <c r="A294" s="13">
        <f t="shared" si="113"/>
        <v>41846</v>
      </c>
      <c r="B294">
        <f>B293+1</f>
        <v>380</v>
      </c>
      <c r="C294" s="21"/>
      <c r="D294" s="8"/>
      <c r="E294" s="7"/>
      <c r="F294" s="8"/>
      <c r="G294" s="8"/>
      <c r="H294" s="7"/>
      <c r="I294" s="7"/>
      <c r="J294" s="8"/>
      <c r="K294" s="7"/>
      <c r="L294" s="14">
        <f t="shared" si="118"/>
        <v>0</v>
      </c>
      <c r="M294" s="24" t="e">
        <f t="shared" si="110"/>
        <v>#DIV/0!</v>
      </c>
      <c r="N294" s="7"/>
      <c r="O294" s="8"/>
      <c r="P294" s="7"/>
      <c r="Q294" s="24" t="e">
        <f t="shared" si="114"/>
        <v>#DIV/0!</v>
      </c>
      <c r="R294" s="24"/>
    </row>
    <row r="295" spans="1:19" hidden="1" outlineLevel="1">
      <c r="A295" s="13">
        <f t="shared" si="113"/>
        <v>41847</v>
      </c>
      <c r="B295">
        <f t="shared" si="113"/>
        <v>381</v>
      </c>
      <c r="C295" s="21"/>
      <c r="D295" s="8"/>
      <c r="E295" s="7"/>
      <c r="F295" s="8"/>
      <c r="G295" s="8"/>
      <c r="H295" s="7"/>
      <c r="I295" s="7"/>
      <c r="J295" s="8"/>
      <c r="K295" s="7"/>
      <c r="L295" s="14">
        <f t="shared" si="118"/>
        <v>0</v>
      </c>
      <c r="M295" s="24" t="e">
        <f t="shared" si="110"/>
        <v>#DIV/0!</v>
      </c>
      <c r="N295" s="7"/>
      <c r="O295" s="8"/>
      <c r="P295" s="7"/>
      <c r="Q295" s="24" t="e">
        <f t="shared" si="114"/>
        <v>#DIV/0!</v>
      </c>
      <c r="R295" s="24"/>
    </row>
    <row r="296" spans="1:19" hidden="1" outlineLevel="1">
      <c r="A296" s="13">
        <f t="shared" si="113"/>
        <v>41848</v>
      </c>
      <c r="B296">
        <f t="shared" si="113"/>
        <v>382</v>
      </c>
      <c r="C296" s="21"/>
      <c r="D296" s="8"/>
      <c r="E296" s="7"/>
      <c r="F296" s="8"/>
      <c r="G296" s="8"/>
      <c r="H296" s="7"/>
      <c r="I296" s="7"/>
      <c r="J296" s="8"/>
      <c r="K296" s="7"/>
      <c r="L296" s="14">
        <f t="shared" si="118"/>
        <v>0</v>
      </c>
      <c r="M296" s="24" t="e">
        <f t="shared" si="110"/>
        <v>#DIV/0!</v>
      </c>
      <c r="N296" s="7"/>
      <c r="O296" s="8"/>
      <c r="P296" s="7"/>
      <c r="Q296" s="24" t="e">
        <f t="shared" si="114"/>
        <v>#DIV/0!</v>
      </c>
      <c r="R296" s="24"/>
    </row>
    <row r="297" spans="1:19" hidden="1" outlineLevel="1">
      <c r="A297" s="13">
        <f t="shared" si="113"/>
        <v>41849</v>
      </c>
      <c r="B297">
        <f t="shared" si="113"/>
        <v>383</v>
      </c>
      <c r="C297" s="21"/>
      <c r="D297" s="8"/>
      <c r="E297" s="7"/>
      <c r="F297" s="8"/>
      <c r="G297" s="8"/>
      <c r="H297" s="7"/>
      <c r="I297" s="7"/>
      <c r="J297" s="8"/>
      <c r="K297" s="7"/>
      <c r="L297" s="14">
        <f t="shared" si="118"/>
        <v>0</v>
      </c>
      <c r="M297" s="24" t="e">
        <f t="shared" si="110"/>
        <v>#DIV/0!</v>
      </c>
      <c r="N297" s="7"/>
      <c r="O297" s="8"/>
      <c r="P297" s="7"/>
      <c r="Q297" s="24" t="e">
        <f t="shared" si="114"/>
        <v>#DIV/0!</v>
      </c>
      <c r="R297" s="24"/>
    </row>
    <row r="298" spans="1:19" hidden="1" outlineLevel="1">
      <c r="A298" s="13">
        <f t="shared" si="113"/>
        <v>41850</v>
      </c>
      <c r="B298">
        <f t="shared" si="113"/>
        <v>384</v>
      </c>
      <c r="C298" s="21"/>
      <c r="D298" s="8"/>
      <c r="E298" s="7"/>
      <c r="F298" s="8"/>
      <c r="G298" s="8"/>
      <c r="H298" s="7"/>
      <c r="I298" s="7"/>
      <c r="J298" s="8"/>
      <c r="K298" s="7"/>
      <c r="L298" s="14">
        <f t="shared" si="118"/>
        <v>0</v>
      </c>
      <c r="M298" s="24" t="e">
        <f t="shared" si="110"/>
        <v>#DIV/0!</v>
      </c>
      <c r="N298" s="7"/>
      <c r="O298" s="8"/>
      <c r="P298" s="7"/>
      <c r="Q298" s="24" t="e">
        <f t="shared" si="114"/>
        <v>#DIV/0!</v>
      </c>
      <c r="R298" s="24"/>
    </row>
    <row r="299" spans="1:19" hidden="1" outlineLevel="1">
      <c r="A299" s="13">
        <f t="shared" si="113"/>
        <v>41851</v>
      </c>
      <c r="B299">
        <f t="shared" si="113"/>
        <v>385</v>
      </c>
      <c r="C299" s="21"/>
      <c r="D299" s="8"/>
      <c r="E299" s="7"/>
      <c r="F299" s="8"/>
      <c r="G299" s="8"/>
      <c r="H299" s="7"/>
      <c r="I299" s="7"/>
      <c r="J299" s="8"/>
      <c r="K299" s="7"/>
      <c r="L299" s="14">
        <f t="shared" si="118"/>
        <v>0</v>
      </c>
      <c r="M299" s="24" t="e">
        <f t="shared" si="110"/>
        <v>#DIV/0!</v>
      </c>
      <c r="N299" s="7"/>
      <c r="O299" s="8"/>
      <c r="P299" s="7"/>
      <c r="Q299" s="24" t="e">
        <f t="shared" si="114"/>
        <v>#DIV/0!</v>
      </c>
      <c r="R299" s="24"/>
    </row>
    <row r="300" spans="1:19" collapsed="1">
      <c r="A300" s="13"/>
      <c r="C300" s="21">
        <f t="shared" si="115"/>
        <v>55</v>
      </c>
      <c r="D300" s="60">
        <f>A299</f>
        <v>41851</v>
      </c>
      <c r="E300" s="12">
        <f>IF(SUM(D293:D299)&gt;0,AVERAGE(D293:D299),0)</f>
        <v>0</v>
      </c>
      <c r="F300" s="8">
        <f>SUM(F293:F299)</f>
        <v>0</v>
      </c>
      <c r="G300" s="8"/>
      <c r="H300" s="7">
        <f>IF(F300&gt;0,F300+H292,0)</f>
        <v>0</v>
      </c>
      <c r="I300" s="7"/>
      <c r="J300" s="8">
        <f>SUM(J293:J299)</f>
        <v>0</v>
      </c>
      <c r="K300" s="7">
        <f>IF(J300&gt;0,J300+K292,0)</f>
        <v>0</v>
      </c>
      <c r="L300" s="14">
        <f>IF(E300&gt;0,J300/E300/7,0)</f>
        <v>0</v>
      </c>
      <c r="M300" s="22">
        <f>IF(E300&gt;0,J300/E300*1000,0)</f>
        <v>0</v>
      </c>
      <c r="N300" s="11">
        <f>IF(P300&gt;0,K300/(P300/1000),0)</f>
        <v>0</v>
      </c>
      <c r="O300" s="8">
        <f>SUM(O293:O299)</f>
        <v>0</v>
      </c>
      <c r="P300" s="7">
        <f>IF(O300&gt;0,O300+P292,0)</f>
        <v>0</v>
      </c>
      <c r="Q300" s="31">
        <f>IF(E300&gt;0,O300/E300,0)</f>
        <v>0</v>
      </c>
      <c r="R300" s="24"/>
      <c r="S300">
        <v>85.6</v>
      </c>
    </row>
    <row r="301" spans="1:19" hidden="1" outlineLevel="1">
      <c r="A301" s="13">
        <f>A299+1</f>
        <v>41852</v>
      </c>
      <c r="B301">
        <f>B299+1</f>
        <v>386</v>
      </c>
      <c r="C301" s="21"/>
      <c r="D301" s="8"/>
      <c r="E301" s="7"/>
      <c r="F301" s="8"/>
      <c r="G301" s="8"/>
      <c r="H301" s="7"/>
      <c r="I301" s="7"/>
      <c r="J301" s="8"/>
      <c r="K301" s="7"/>
      <c r="L301" s="14">
        <f t="shared" ref="L301:L307" si="119">IF(D301&gt;0,J301/D301,0)</f>
        <v>0</v>
      </c>
      <c r="M301" s="24" t="e">
        <f t="shared" si="110"/>
        <v>#DIV/0!</v>
      </c>
      <c r="N301" s="7"/>
      <c r="O301" s="8"/>
      <c r="P301" s="7"/>
      <c r="Q301" s="24" t="e">
        <f t="shared" si="114"/>
        <v>#DIV/0!</v>
      </c>
      <c r="R301" s="24"/>
    </row>
    <row r="302" spans="1:19" hidden="1" outlineLevel="1">
      <c r="A302" s="13">
        <f t="shared" si="113"/>
        <v>41853</v>
      </c>
      <c r="B302">
        <f>B301+1</f>
        <v>387</v>
      </c>
      <c r="C302" s="21"/>
      <c r="D302" s="8"/>
      <c r="E302" s="7"/>
      <c r="F302" s="8"/>
      <c r="G302" s="8"/>
      <c r="H302" s="7"/>
      <c r="I302" s="7"/>
      <c r="J302" s="8"/>
      <c r="K302" s="7"/>
      <c r="L302" s="14">
        <f t="shared" si="119"/>
        <v>0</v>
      </c>
      <c r="M302" s="24" t="e">
        <f t="shared" si="110"/>
        <v>#DIV/0!</v>
      </c>
      <c r="N302" s="7"/>
      <c r="O302" s="8"/>
      <c r="P302" s="7"/>
      <c r="Q302" s="24" t="e">
        <f t="shared" si="114"/>
        <v>#DIV/0!</v>
      </c>
      <c r="R302" s="24"/>
    </row>
    <row r="303" spans="1:19" hidden="1" outlineLevel="1">
      <c r="A303" s="13">
        <f t="shared" si="113"/>
        <v>41854</v>
      </c>
      <c r="B303">
        <f t="shared" si="113"/>
        <v>388</v>
      </c>
      <c r="C303" s="21"/>
      <c r="D303" s="8"/>
      <c r="E303" s="7"/>
      <c r="F303" s="8"/>
      <c r="G303" s="8"/>
      <c r="H303" s="7"/>
      <c r="I303" s="7"/>
      <c r="J303" s="8"/>
      <c r="K303" s="7"/>
      <c r="L303" s="14">
        <f t="shared" si="119"/>
        <v>0</v>
      </c>
      <c r="M303" s="24" t="e">
        <f t="shared" si="110"/>
        <v>#DIV/0!</v>
      </c>
      <c r="N303" s="7"/>
      <c r="O303" s="8"/>
      <c r="P303" s="7"/>
      <c r="Q303" s="24" t="e">
        <f t="shared" si="114"/>
        <v>#DIV/0!</v>
      </c>
      <c r="R303" s="24"/>
    </row>
    <row r="304" spans="1:19" hidden="1" outlineLevel="1">
      <c r="A304" s="13">
        <f>A303+1</f>
        <v>41855</v>
      </c>
      <c r="B304">
        <f>B303+1</f>
        <v>389</v>
      </c>
      <c r="C304" s="21"/>
      <c r="D304" s="8"/>
      <c r="E304" s="7"/>
      <c r="F304" s="8"/>
      <c r="G304" s="8"/>
      <c r="H304" s="7"/>
      <c r="I304" s="7"/>
      <c r="J304" s="8"/>
      <c r="K304" s="7"/>
      <c r="L304" s="14">
        <f t="shared" si="119"/>
        <v>0</v>
      </c>
      <c r="M304" s="24" t="e">
        <f t="shared" si="110"/>
        <v>#DIV/0!</v>
      </c>
      <c r="N304" s="7"/>
      <c r="O304" s="8"/>
      <c r="P304" s="7"/>
      <c r="Q304" s="24" t="e">
        <f t="shared" si="114"/>
        <v>#DIV/0!</v>
      </c>
      <c r="R304" s="24"/>
    </row>
    <row r="305" spans="1:19" hidden="1" outlineLevel="1">
      <c r="A305" s="13">
        <f t="shared" ref="A305:B368" si="120">A304+1</f>
        <v>41856</v>
      </c>
      <c r="B305">
        <f t="shared" si="120"/>
        <v>390</v>
      </c>
      <c r="C305" s="21"/>
      <c r="D305" s="8"/>
      <c r="E305" s="7"/>
      <c r="F305" s="8"/>
      <c r="G305" s="8"/>
      <c r="H305" s="7"/>
      <c r="I305" s="7"/>
      <c r="J305" s="8"/>
      <c r="K305" s="7"/>
      <c r="L305" s="14">
        <f t="shared" si="119"/>
        <v>0</v>
      </c>
      <c r="M305" s="24" t="e">
        <f t="shared" si="110"/>
        <v>#DIV/0!</v>
      </c>
      <c r="N305" s="7"/>
      <c r="O305" s="8"/>
      <c r="P305" s="7"/>
      <c r="Q305" s="24" t="e">
        <f t="shared" si="114"/>
        <v>#DIV/0!</v>
      </c>
      <c r="R305" s="24"/>
    </row>
    <row r="306" spans="1:19" hidden="1" outlineLevel="1">
      <c r="A306" s="13">
        <f t="shared" si="120"/>
        <v>41857</v>
      </c>
      <c r="B306">
        <f t="shared" si="120"/>
        <v>391</v>
      </c>
      <c r="C306" s="21"/>
      <c r="D306" s="8"/>
      <c r="E306" s="7"/>
      <c r="F306" s="8"/>
      <c r="G306" s="8"/>
      <c r="H306" s="7"/>
      <c r="I306" s="7"/>
      <c r="J306" s="8"/>
      <c r="K306" s="7"/>
      <c r="L306" s="14">
        <f t="shared" si="119"/>
        <v>0</v>
      </c>
      <c r="M306" s="24" t="e">
        <f t="shared" si="110"/>
        <v>#DIV/0!</v>
      </c>
      <c r="N306" s="7"/>
      <c r="O306" s="8"/>
      <c r="P306" s="7"/>
      <c r="Q306" s="24" t="e">
        <f t="shared" si="114"/>
        <v>#DIV/0!</v>
      </c>
      <c r="R306" s="24"/>
    </row>
    <row r="307" spans="1:19" hidden="1" outlineLevel="1">
      <c r="A307" s="13">
        <f t="shared" si="120"/>
        <v>41858</v>
      </c>
      <c r="B307">
        <f t="shared" si="120"/>
        <v>392</v>
      </c>
      <c r="C307" s="21"/>
      <c r="D307" s="8"/>
      <c r="E307" s="7"/>
      <c r="F307" s="8"/>
      <c r="G307" s="8"/>
      <c r="H307" s="7"/>
      <c r="I307" s="7"/>
      <c r="J307" s="8"/>
      <c r="K307" s="7"/>
      <c r="L307" s="14">
        <f t="shared" si="119"/>
        <v>0</v>
      </c>
      <c r="M307" s="24" t="e">
        <f t="shared" si="110"/>
        <v>#DIV/0!</v>
      </c>
      <c r="N307" s="7"/>
      <c r="O307" s="8"/>
      <c r="P307" s="7"/>
      <c r="Q307" s="24" t="e">
        <f t="shared" si="114"/>
        <v>#DIV/0!</v>
      </c>
      <c r="R307" s="24"/>
    </row>
    <row r="308" spans="1:19" collapsed="1">
      <c r="A308" s="13"/>
      <c r="C308" s="21">
        <f t="shared" si="115"/>
        <v>56</v>
      </c>
      <c r="D308" s="8"/>
      <c r="E308" s="12">
        <f>IF(SUM(D301:D307)&gt;0,AVERAGE(D301:D307),0)</f>
        <v>0</v>
      </c>
      <c r="F308" s="8">
        <f>SUM(F301:F307)</f>
        <v>0</v>
      </c>
      <c r="G308" s="8"/>
      <c r="H308" s="7">
        <f>IF(F308&gt;0,F308+H300,0)</f>
        <v>0</v>
      </c>
      <c r="I308" s="7"/>
      <c r="J308" s="8">
        <f>SUM(J301:J307)</f>
        <v>0</v>
      </c>
      <c r="K308" s="7">
        <f>IF(J308&gt;0,J308+K300,0)</f>
        <v>0</v>
      </c>
      <c r="L308" s="14">
        <f>IF(E308&gt;0,J308/E308/7,0)</f>
        <v>0</v>
      </c>
      <c r="M308" s="22">
        <f>IF(E308&gt;0,J308/E308*1000,0)</f>
        <v>0</v>
      </c>
      <c r="N308" s="11">
        <f>IF(P308&gt;0,K308/(P308/1000),0)</f>
        <v>0</v>
      </c>
      <c r="O308" s="8">
        <f>SUM(O301:O307)</f>
        <v>0</v>
      </c>
      <c r="P308" s="7">
        <f>IF(O308&gt;0,O308+P300,0)</f>
        <v>0</v>
      </c>
      <c r="Q308" s="31">
        <f>IF(E308&gt;0,O308/E308,0)</f>
        <v>0</v>
      </c>
      <c r="R308" s="24"/>
      <c r="S308">
        <v>85.3</v>
      </c>
    </row>
    <row r="309" spans="1:19" hidden="1" outlineLevel="1">
      <c r="A309" s="13">
        <f>A307+1</f>
        <v>41859</v>
      </c>
      <c r="B309">
        <f>B307+1</f>
        <v>393</v>
      </c>
      <c r="C309" s="21"/>
      <c r="D309" s="8"/>
      <c r="E309" s="7"/>
      <c r="F309" s="8"/>
      <c r="G309" s="8"/>
      <c r="H309" s="7"/>
      <c r="I309" s="7"/>
      <c r="J309" s="8"/>
      <c r="K309" s="7"/>
      <c r="L309" s="14">
        <f t="shared" ref="L309:L315" si="121">IF(D309&gt;0,J309/D309,0)</f>
        <v>0</v>
      </c>
      <c r="M309" s="24" t="e">
        <f t="shared" si="110"/>
        <v>#DIV/0!</v>
      </c>
      <c r="N309" s="7"/>
      <c r="O309" s="8"/>
      <c r="P309" s="7"/>
      <c r="Q309" s="24" t="e">
        <f t="shared" si="114"/>
        <v>#DIV/0!</v>
      </c>
      <c r="R309" s="24"/>
    </row>
    <row r="310" spans="1:19" hidden="1" outlineLevel="1">
      <c r="A310" s="13">
        <f t="shared" si="120"/>
        <v>41860</v>
      </c>
      <c r="B310">
        <f>B309+1</f>
        <v>394</v>
      </c>
      <c r="C310" s="21"/>
      <c r="D310" s="8"/>
      <c r="E310" s="7"/>
      <c r="F310" s="8"/>
      <c r="G310" s="8"/>
      <c r="H310" s="7"/>
      <c r="I310" s="7"/>
      <c r="J310" s="8"/>
      <c r="K310" s="7"/>
      <c r="L310" s="14">
        <f t="shared" si="121"/>
        <v>0</v>
      </c>
      <c r="M310" s="24" t="e">
        <f t="shared" si="110"/>
        <v>#DIV/0!</v>
      </c>
      <c r="N310" s="7"/>
      <c r="O310" s="8"/>
      <c r="P310" s="7"/>
      <c r="Q310" s="24" t="e">
        <f t="shared" si="114"/>
        <v>#DIV/0!</v>
      </c>
      <c r="R310" s="24"/>
    </row>
    <row r="311" spans="1:19" hidden="1" outlineLevel="1">
      <c r="A311" s="13">
        <f t="shared" si="120"/>
        <v>41861</v>
      </c>
      <c r="B311">
        <f t="shared" si="120"/>
        <v>395</v>
      </c>
      <c r="C311" s="21"/>
      <c r="D311" s="8"/>
      <c r="E311" s="7"/>
      <c r="F311" s="8"/>
      <c r="G311" s="8"/>
      <c r="H311" s="7"/>
      <c r="I311" s="7"/>
      <c r="J311" s="8"/>
      <c r="K311" s="7"/>
      <c r="L311" s="14">
        <f t="shared" si="121"/>
        <v>0</v>
      </c>
      <c r="M311" s="24" t="e">
        <f t="shared" si="110"/>
        <v>#DIV/0!</v>
      </c>
      <c r="N311" s="7"/>
      <c r="O311" s="8"/>
      <c r="P311" s="7"/>
      <c r="Q311" s="24" t="e">
        <f t="shared" si="114"/>
        <v>#DIV/0!</v>
      </c>
      <c r="R311" s="24"/>
    </row>
    <row r="312" spans="1:19" hidden="1" outlineLevel="1">
      <c r="A312" s="13">
        <f t="shared" si="120"/>
        <v>41862</v>
      </c>
      <c r="B312">
        <f t="shared" si="120"/>
        <v>396</v>
      </c>
      <c r="C312" s="21"/>
      <c r="D312" s="8"/>
      <c r="E312" s="7"/>
      <c r="F312" s="8"/>
      <c r="G312" s="8"/>
      <c r="H312" s="7"/>
      <c r="I312" s="7"/>
      <c r="J312" s="8"/>
      <c r="K312" s="7"/>
      <c r="L312" s="14">
        <f t="shared" si="121"/>
        <v>0</v>
      </c>
      <c r="M312" s="24" t="e">
        <f t="shared" si="110"/>
        <v>#DIV/0!</v>
      </c>
      <c r="N312" s="7"/>
      <c r="O312" s="8"/>
      <c r="P312" s="7"/>
      <c r="Q312" s="24" t="e">
        <f t="shared" si="114"/>
        <v>#DIV/0!</v>
      </c>
      <c r="R312" s="24"/>
    </row>
    <row r="313" spans="1:19" hidden="1" outlineLevel="1">
      <c r="A313" s="13">
        <f t="shared" si="120"/>
        <v>41863</v>
      </c>
      <c r="B313">
        <f t="shared" si="120"/>
        <v>397</v>
      </c>
      <c r="C313" s="21"/>
      <c r="D313" s="8"/>
      <c r="E313" s="7"/>
      <c r="F313" s="8"/>
      <c r="G313" s="8"/>
      <c r="H313" s="7"/>
      <c r="I313" s="7"/>
      <c r="J313" s="8"/>
      <c r="K313" s="7"/>
      <c r="L313" s="14">
        <f t="shared" si="121"/>
        <v>0</v>
      </c>
      <c r="M313" s="24" t="e">
        <f t="shared" si="110"/>
        <v>#DIV/0!</v>
      </c>
      <c r="N313" s="7"/>
      <c r="O313" s="8"/>
      <c r="P313" s="7"/>
      <c r="Q313" s="24" t="e">
        <f t="shared" si="114"/>
        <v>#DIV/0!</v>
      </c>
      <c r="R313" s="24"/>
    </row>
    <row r="314" spans="1:19" hidden="1" outlineLevel="1">
      <c r="A314" s="13">
        <f t="shared" si="120"/>
        <v>41864</v>
      </c>
      <c r="B314">
        <f t="shared" si="120"/>
        <v>398</v>
      </c>
      <c r="C314" s="21"/>
      <c r="D314" s="8"/>
      <c r="E314" s="7"/>
      <c r="F314" s="8"/>
      <c r="G314" s="8"/>
      <c r="H314" s="7"/>
      <c r="I314" s="7"/>
      <c r="J314" s="8"/>
      <c r="K314" s="7"/>
      <c r="L314" s="14">
        <f t="shared" si="121"/>
        <v>0</v>
      </c>
      <c r="M314" s="24" t="e">
        <f t="shared" si="110"/>
        <v>#DIV/0!</v>
      </c>
      <c r="N314" s="7"/>
      <c r="O314" s="8"/>
      <c r="P314" s="7"/>
      <c r="Q314" s="24" t="e">
        <f t="shared" si="114"/>
        <v>#DIV/0!</v>
      </c>
      <c r="R314" s="24"/>
    </row>
    <row r="315" spans="1:19" hidden="1" outlineLevel="1">
      <c r="A315" s="13">
        <f t="shared" si="120"/>
        <v>41865</v>
      </c>
      <c r="B315">
        <f t="shared" si="120"/>
        <v>399</v>
      </c>
      <c r="C315" s="21"/>
      <c r="D315" s="8"/>
      <c r="E315" s="7"/>
      <c r="F315" s="8"/>
      <c r="G315" s="8"/>
      <c r="H315" s="7"/>
      <c r="I315" s="7"/>
      <c r="J315" s="8"/>
      <c r="K315" s="7"/>
      <c r="L315" s="14">
        <f t="shared" si="121"/>
        <v>0</v>
      </c>
      <c r="M315" s="24" t="e">
        <f t="shared" si="110"/>
        <v>#DIV/0!</v>
      </c>
      <c r="N315" s="7"/>
      <c r="O315" s="8"/>
      <c r="P315" s="7"/>
      <c r="Q315" s="24" t="e">
        <f t="shared" si="114"/>
        <v>#DIV/0!</v>
      </c>
      <c r="R315" s="24"/>
    </row>
    <row r="316" spans="1:19" collapsed="1">
      <c r="A316" s="13"/>
      <c r="C316" s="21">
        <f t="shared" si="115"/>
        <v>57</v>
      </c>
      <c r="D316" s="8"/>
      <c r="E316" s="12">
        <f>IF(SUM(D309:D315)&gt;0,AVERAGE(D309:D315),0)</f>
        <v>0</v>
      </c>
      <c r="F316" s="8">
        <f>SUM(F309:F315)</f>
        <v>0</v>
      </c>
      <c r="G316" s="8"/>
      <c r="H316" s="7">
        <f>IF(F316&gt;0,F316+H308,0)</f>
        <v>0</v>
      </c>
      <c r="I316" s="7"/>
      <c r="J316" s="8">
        <f>SUM(J309:J315)</f>
        <v>0</v>
      </c>
      <c r="K316" s="7">
        <f>IF(J316&gt;0,J316+K308,0)</f>
        <v>0</v>
      </c>
      <c r="L316" s="14">
        <f>IF(E316&gt;0,J316/E316/7,0)</f>
        <v>0</v>
      </c>
      <c r="M316" s="22">
        <f>IF(E316&gt;0,J316/E316*1000,0)</f>
        <v>0</v>
      </c>
      <c r="N316" s="11">
        <f>IF(P316&gt;0,K316/(P316/1000),0)</f>
        <v>0</v>
      </c>
      <c r="O316" s="8">
        <f>SUM(O309:O315)</f>
        <v>0</v>
      </c>
      <c r="P316" s="7">
        <f>IF(O316&gt;0,O316+P308,0)</f>
        <v>0</v>
      </c>
      <c r="Q316" s="31">
        <f>IF(E316&gt;0,O316/E316,0)</f>
        <v>0</v>
      </c>
      <c r="R316" s="24"/>
      <c r="S316">
        <v>85.1</v>
      </c>
    </row>
    <row r="317" spans="1:19" hidden="1" outlineLevel="1">
      <c r="A317" s="13">
        <f>A315+1</f>
        <v>41866</v>
      </c>
      <c r="B317">
        <f>B315+1</f>
        <v>400</v>
      </c>
      <c r="C317" s="21"/>
      <c r="D317" s="8"/>
      <c r="E317" s="7"/>
      <c r="F317" s="8"/>
      <c r="G317" s="8"/>
      <c r="H317" s="7"/>
      <c r="I317" s="7"/>
      <c r="J317" s="8"/>
      <c r="K317" s="7"/>
      <c r="L317" s="14">
        <f t="shared" ref="L317:L323" si="122">IF(D317&gt;0,J317/D317,0)</f>
        <v>0</v>
      </c>
      <c r="M317" s="24" t="e">
        <f t="shared" ref="M317:M379" si="123">K317/$E$5</f>
        <v>#DIV/0!</v>
      </c>
      <c r="N317" s="7"/>
      <c r="O317" s="8"/>
      <c r="P317" s="7"/>
      <c r="Q317" s="24" t="e">
        <f t="shared" si="114"/>
        <v>#DIV/0!</v>
      </c>
      <c r="R317" s="24"/>
    </row>
    <row r="318" spans="1:19" hidden="1" outlineLevel="1">
      <c r="A318" s="13">
        <f t="shared" si="120"/>
        <v>41867</v>
      </c>
      <c r="B318">
        <f>B317+1</f>
        <v>401</v>
      </c>
      <c r="C318" s="21"/>
      <c r="D318" s="8"/>
      <c r="E318" s="7"/>
      <c r="F318" s="8"/>
      <c r="G318" s="8"/>
      <c r="H318" s="7"/>
      <c r="I318" s="7"/>
      <c r="J318" s="8"/>
      <c r="K318" s="7"/>
      <c r="L318" s="14">
        <f t="shared" si="122"/>
        <v>0</v>
      </c>
      <c r="M318" s="24" t="e">
        <f t="shared" si="123"/>
        <v>#DIV/0!</v>
      </c>
      <c r="N318" s="7"/>
      <c r="O318" s="8"/>
      <c r="P318" s="7"/>
      <c r="Q318" s="24" t="e">
        <f t="shared" si="114"/>
        <v>#DIV/0!</v>
      </c>
      <c r="R318" s="24"/>
    </row>
    <row r="319" spans="1:19" hidden="1" outlineLevel="1">
      <c r="A319" s="13">
        <f t="shared" si="120"/>
        <v>41868</v>
      </c>
      <c r="B319">
        <f t="shared" si="120"/>
        <v>402</v>
      </c>
      <c r="C319" s="21"/>
      <c r="D319" s="8"/>
      <c r="E319" s="7"/>
      <c r="F319" s="8"/>
      <c r="G319" s="8"/>
      <c r="H319" s="7"/>
      <c r="I319" s="7"/>
      <c r="J319" s="8"/>
      <c r="K319" s="7"/>
      <c r="L319" s="14">
        <f t="shared" si="122"/>
        <v>0</v>
      </c>
      <c r="M319" s="24" t="e">
        <f t="shared" si="123"/>
        <v>#DIV/0!</v>
      </c>
      <c r="N319" s="7"/>
      <c r="O319" s="8"/>
      <c r="P319" s="7"/>
      <c r="Q319" s="24" t="e">
        <f t="shared" si="114"/>
        <v>#DIV/0!</v>
      </c>
      <c r="R319" s="24"/>
    </row>
    <row r="320" spans="1:19" hidden="1" outlineLevel="1">
      <c r="A320" s="13">
        <f t="shared" si="120"/>
        <v>41869</v>
      </c>
      <c r="B320">
        <f t="shared" si="120"/>
        <v>403</v>
      </c>
      <c r="C320" s="21"/>
      <c r="D320" s="8"/>
      <c r="E320" s="7"/>
      <c r="F320" s="8"/>
      <c r="G320" s="8"/>
      <c r="H320" s="7"/>
      <c r="I320" s="7"/>
      <c r="J320" s="8"/>
      <c r="K320" s="7"/>
      <c r="L320" s="14">
        <f t="shared" si="122"/>
        <v>0</v>
      </c>
      <c r="M320" s="24" t="e">
        <f t="shared" si="123"/>
        <v>#DIV/0!</v>
      </c>
      <c r="N320" s="7"/>
      <c r="O320" s="8"/>
      <c r="P320" s="7"/>
      <c r="Q320" s="24" t="e">
        <f t="shared" si="114"/>
        <v>#DIV/0!</v>
      </c>
      <c r="R320" s="24"/>
    </row>
    <row r="321" spans="1:19" hidden="1" outlineLevel="1">
      <c r="A321" s="13">
        <f t="shared" si="120"/>
        <v>41870</v>
      </c>
      <c r="B321">
        <f t="shared" si="120"/>
        <v>404</v>
      </c>
      <c r="C321" s="21"/>
      <c r="D321" s="8"/>
      <c r="E321" s="7"/>
      <c r="F321" s="8"/>
      <c r="G321" s="8"/>
      <c r="H321" s="7"/>
      <c r="I321" s="7"/>
      <c r="J321" s="8"/>
      <c r="K321" s="7"/>
      <c r="L321" s="14">
        <f t="shared" si="122"/>
        <v>0</v>
      </c>
      <c r="M321" s="24" t="e">
        <f t="shared" si="123"/>
        <v>#DIV/0!</v>
      </c>
      <c r="N321" s="7"/>
      <c r="O321" s="8"/>
      <c r="P321" s="7"/>
      <c r="Q321" s="24" t="e">
        <f t="shared" si="114"/>
        <v>#DIV/0!</v>
      </c>
      <c r="R321" s="24"/>
    </row>
    <row r="322" spans="1:19" hidden="1" outlineLevel="1">
      <c r="A322" s="13">
        <f t="shared" si="120"/>
        <v>41871</v>
      </c>
      <c r="B322">
        <f t="shared" si="120"/>
        <v>405</v>
      </c>
      <c r="C322" s="21"/>
      <c r="D322" s="8"/>
      <c r="E322" s="7"/>
      <c r="F322" s="8"/>
      <c r="G322" s="8"/>
      <c r="H322" s="7"/>
      <c r="I322" s="7"/>
      <c r="J322" s="8"/>
      <c r="K322" s="7"/>
      <c r="L322" s="14">
        <f t="shared" si="122"/>
        <v>0</v>
      </c>
      <c r="M322" s="24" t="e">
        <f t="shared" si="123"/>
        <v>#DIV/0!</v>
      </c>
      <c r="N322" s="7"/>
      <c r="O322" s="8"/>
      <c r="P322" s="7"/>
      <c r="Q322" s="24" t="e">
        <f t="shared" si="114"/>
        <v>#DIV/0!</v>
      </c>
      <c r="R322" s="24"/>
    </row>
    <row r="323" spans="1:19" hidden="1" outlineLevel="1">
      <c r="A323" s="13">
        <f t="shared" si="120"/>
        <v>41872</v>
      </c>
      <c r="B323">
        <f t="shared" si="120"/>
        <v>406</v>
      </c>
      <c r="C323" s="21"/>
      <c r="D323" s="8"/>
      <c r="E323" s="7"/>
      <c r="F323" s="8"/>
      <c r="G323" s="8"/>
      <c r="H323" s="7"/>
      <c r="I323" s="7"/>
      <c r="J323" s="8"/>
      <c r="K323" s="7"/>
      <c r="L323" s="14">
        <f t="shared" si="122"/>
        <v>0</v>
      </c>
      <c r="M323" s="24" t="e">
        <f t="shared" si="123"/>
        <v>#DIV/0!</v>
      </c>
      <c r="N323" s="7"/>
      <c r="O323" s="8"/>
      <c r="P323" s="7"/>
      <c r="Q323" s="24" t="e">
        <f t="shared" si="114"/>
        <v>#DIV/0!</v>
      </c>
      <c r="R323" s="24"/>
    </row>
    <row r="324" spans="1:19" collapsed="1">
      <c r="A324" s="13"/>
      <c r="C324" s="21">
        <f t="shared" si="115"/>
        <v>58</v>
      </c>
      <c r="D324" s="8"/>
      <c r="E324" s="12">
        <f>IF(SUM(D317:D323)&gt;0,AVERAGE(D317:D323),0)</f>
        <v>0</v>
      </c>
      <c r="F324" s="8">
        <f>SUM(F317:F323)</f>
        <v>0</v>
      </c>
      <c r="G324" s="8"/>
      <c r="H324" s="7">
        <f>IF(F324&gt;0,F324+H316,0)</f>
        <v>0</v>
      </c>
      <c r="I324" s="7"/>
      <c r="J324" s="8">
        <f>SUM(J317:J323)</f>
        <v>0</v>
      </c>
      <c r="K324" s="7">
        <f>IF(J324&gt;0,J324+K316,0)</f>
        <v>0</v>
      </c>
      <c r="L324" s="14">
        <f>IF(E324&gt;0,J324/E324/7,0)</f>
        <v>0</v>
      </c>
      <c r="M324" s="22">
        <f>IF(E324&gt;0,J324/E324*1000,0)</f>
        <v>0</v>
      </c>
      <c r="N324" s="11">
        <f>IF(P324&gt;0,K324/(P324/1000),0)</f>
        <v>0</v>
      </c>
      <c r="O324" s="8">
        <f>SUM(O317:O323)</f>
        <v>0</v>
      </c>
      <c r="P324" s="7">
        <f>IF(O324&gt;0,O324+P316,0)</f>
        <v>0</v>
      </c>
      <c r="Q324" s="31">
        <f>IF(E324&gt;0,O324/E324,0)</f>
        <v>0</v>
      </c>
      <c r="R324" s="24"/>
      <c r="S324">
        <v>84.9</v>
      </c>
    </row>
    <row r="325" spans="1:19" hidden="1" outlineLevel="1">
      <c r="A325" s="13">
        <f>A323+1</f>
        <v>41873</v>
      </c>
      <c r="B325">
        <f>B323+1</f>
        <v>407</v>
      </c>
      <c r="C325" s="21"/>
      <c r="D325" s="8"/>
      <c r="E325" s="7"/>
      <c r="F325" s="8"/>
      <c r="G325" s="8"/>
      <c r="H325" s="7"/>
      <c r="I325" s="7"/>
      <c r="J325" s="8"/>
      <c r="K325" s="7"/>
      <c r="L325" s="14">
        <f t="shared" ref="L325:L331" si="124">IF(D325&gt;0,J325/D325,0)</f>
        <v>0</v>
      </c>
      <c r="M325" s="24" t="e">
        <f t="shared" si="123"/>
        <v>#DIV/0!</v>
      </c>
      <c r="N325" s="7"/>
      <c r="O325" s="8"/>
      <c r="P325" s="7"/>
      <c r="Q325" s="24" t="e">
        <f t="shared" si="114"/>
        <v>#DIV/0!</v>
      </c>
      <c r="R325" s="24"/>
    </row>
    <row r="326" spans="1:19" hidden="1" outlineLevel="1">
      <c r="A326" s="13">
        <f t="shared" si="120"/>
        <v>41874</v>
      </c>
      <c r="B326">
        <f>B325+1</f>
        <v>408</v>
      </c>
      <c r="C326" s="21"/>
      <c r="D326" s="8"/>
      <c r="E326" s="7"/>
      <c r="F326" s="8"/>
      <c r="G326" s="8"/>
      <c r="H326" s="7"/>
      <c r="I326" s="7"/>
      <c r="J326" s="8"/>
      <c r="K326" s="7"/>
      <c r="L326" s="14">
        <f t="shared" si="124"/>
        <v>0</v>
      </c>
      <c r="M326" s="24" t="e">
        <f t="shared" si="123"/>
        <v>#DIV/0!</v>
      </c>
      <c r="N326" s="7"/>
      <c r="O326" s="8"/>
      <c r="P326" s="7"/>
      <c r="Q326" s="24" t="e">
        <f t="shared" si="114"/>
        <v>#DIV/0!</v>
      </c>
      <c r="R326" s="24"/>
    </row>
    <row r="327" spans="1:19" hidden="1" outlineLevel="1">
      <c r="A327" s="13">
        <f t="shared" si="120"/>
        <v>41875</v>
      </c>
      <c r="B327">
        <f t="shared" si="120"/>
        <v>409</v>
      </c>
      <c r="C327" s="21"/>
      <c r="D327" s="8"/>
      <c r="E327" s="7"/>
      <c r="F327" s="8"/>
      <c r="G327" s="8"/>
      <c r="H327" s="7"/>
      <c r="I327" s="7"/>
      <c r="J327" s="8"/>
      <c r="K327" s="7"/>
      <c r="L327" s="14">
        <f t="shared" si="124"/>
        <v>0</v>
      </c>
      <c r="M327" s="24" t="e">
        <f t="shared" si="123"/>
        <v>#DIV/0!</v>
      </c>
      <c r="N327" s="7"/>
      <c r="O327" s="8"/>
      <c r="P327" s="7"/>
      <c r="Q327" s="24" t="e">
        <f t="shared" si="114"/>
        <v>#DIV/0!</v>
      </c>
      <c r="R327" s="24"/>
    </row>
    <row r="328" spans="1:19" hidden="1" outlineLevel="1">
      <c r="A328" s="13">
        <f t="shared" si="120"/>
        <v>41876</v>
      </c>
      <c r="B328">
        <f t="shared" si="120"/>
        <v>410</v>
      </c>
      <c r="C328" s="21"/>
      <c r="D328" s="8"/>
      <c r="E328" s="7"/>
      <c r="F328" s="8"/>
      <c r="G328" s="8"/>
      <c r="H328" s="7"/>
      <c r="I328" s="7"/>
      <c r="J328" s="8"/>
      <c r="K328" s="7"/>
      <c r="L328" s="14">
        <f t="shared" si="124"/>
        <v>0</v>
      </c>
      <c r="M328" s="24" t="e">
        <f t="shared" si="123"/>
        <v>#DIV/0!</v>
      </c>
      <c r="N328" s="7"/>
      <c r="O328" s="8"/>
      <c r="P328" s="7"/>
      <c r="Q328" s="24" t="e">
        <f t="shared" si="114"/>
        <v>#DIV/0!</v>
      </c>
      <c r="R328" s="24"/>
    </row>
    <row r="329" spans="1:19" hidden="1" outlineLevel="1">
      <c r="A329" s="13">
        <f t="shared" si="120"/>
        <v>41877</v>
      </c>
      <c r="B329">
        <f t="shared" si="120"/>
        <v>411</v>
      </c>
      <c r="C329" s="21"/>
      <c r="D329" s="8"/>
      <c r="E329" s="7"/>
      <c r="F329" s="8"/>
      <c r="G329" s="8"/>
      <c r="H329" s="7"/>
      <c r="I329" s="7"/>
      <c r="J329" s="8"/>
      <c r="K329" s="7"/>
      <c r="L329" s="14">
        <f t="shared" si="124"/>
        <v>0</v>
      </c>
      <c r="M329" s="24" t="e">
        <f t="shared" si="123"/>
        <v>#DIV/0!</v>
      </c>
      <c r="N329" s="7"/>
      <c r="O329" s="8"/>
      <c r="P329" s="7"/>
      <c r="Q329" s="24" t="e">
        <f t="shared" si="114"/>
        <v>#DIV/0!</v>
      </c>
      <c r="R329" s="24"/>
    </row>
    <row r="330" spans="1:19" hidden="1" outlineLevel="1">
      <c r="A330" s="13">
        <f t="shared" si="120"/>
        <v>41878</v>
      </c>
      <c r="B330">
        <f t="shared" si="120"/>
        <v>412</v>
      </c>
      <c r="C330" s="21"/>
      <c r="D330" s="8"/>
      <c r="E330" s="7"/>
      <c r="F330" s="8"/>
      <c r="G330" s="8"/>
      <c r="H330" s="7"/>
      <c r="I330" s="7"/>
      <c r="J330" s="8"/>
      <c r="K330" s="7"/>
      <c r="L330" s="14">
        <f t="shared" si="124"/>
        <v>0</v>
      </c>
      <c r="M330" s="24" t="e">
        <f t="shared" si="123"/>
        <v>#DIV/0!</v>
      </c>
      <c r="N330" s="7"/>
      <c r="O330" s="8"/>
      <c r="P330" s="7"/>
      <c r="Q330" s="24" t="e">
        <f t="shared" si="114"/>
        <v>#DIV/0!</v>
      </c>
      <c r="R330" s="24"/>
    </row>
    <row r="331" spans="1:19" hidden="1" outlineLevel="1">
      <c r="A331" s="13">
        <f t="shared" si="120"/>
        <v>41879</v>
      </c>
      <c r="B331">
        <f t="shared" si="120"/>
        <v>413</v>
      </c>
      <c r="C331" s="21"/>
      <c r="D331" s="8"/>
      <c r="E331" s="7"/>
      <c r="F331" s="8"/>
      <c r="G331" s="8"/>
      <c r="H331" s="7"/>
      <c r="I331" s="7"/>
      <c r="J331" s="8"/>
      <c r="K331" s="7"/>
      <c r="L331" s="14">
        <f t="shared" si="124"/>
        <v>0</v>
      </c>
      <c r="M331" s="24" t="e">
        <f t="shared" si="123"/>
        <v>#DIV/0!</v>
      </c>
      <c r="N331" s="7"/>
      <c r="O331" s="8"/>
      <c r="P331" s="7"/>
      <c r="Q331" s="24" t="e">
        <f t="shared" si="114"/>
        <v>#DIV/0!</v>
      </c>
      <c r="R331" s="24"/>
    </row>
    <row r="332" spans="1:19" collapsed="1">
      <c r="A332" s="13"/>
      <c r="C332" s="21">
        <f t="shared" si="115"/>
        <v>59</v>
      </c>
      <c r="D332" s="8"/>
      <c r="E332" s="12">
        <f>IF(SUM(D325:D331)&gt;0,AVERAGE(D325:D331),0)</f>
        <v>0</v>
      </c>
      <c r="F332" s="8">
        <f>SUM(F325:F331)</f>
        <v>0</v>
      </c>
      <c r="G332" s="8"/>
      <c r="H332" s="7">
        <f>IF(F332&gt;0,F332+H324,0)</f>
        <v>0</v>
      </c>
      <c r="I332" s="7"/>
      <c r="J332" s="8">
        <f>SUM(J325:J331)</f>
        <v>0</v>
      </c>
      <c r="K332" s="7">
        <f>IF(J332&gt;0,J332+K324,0)</f>
        <v>0</v>
      </c>
      <c r="L332" s="14">
        <f>IF(E332&gt;0,J332/E332/7,0)</f>
        <v>0</v>
      </c>
      <c r="M332" s="22">
        <f>IF(E332&gt;0,J332/E332*1000,0)</f>
        <v>0</v>
      </c>
      <c r="N332" s="11">
        <f>IF(P332&gt;0,K332/(P332/1000),0)</f>
        <v>0</v>
      </c>
      <c r="O332" s="8">
        <f>SUM(O325:O331)</f>
        <v>0</v>
      </c>
      <c r="P332" s="7">
        <f>IF(O332&gt;0,O332+P324,0)</f>
        <v>0</v>
      </c>
      <c r="Q332" s="31">
        <f>IF(E332&gt;0,O332/E332,0)</f>
        <v>0</v>
      </c>
      <c r="R332" s="24"/>
      <c r="S332">
        <v>84.6</v>
      </c>
    </row>
    <row r="333" spans="1:19" hidden="1" outlineLevel="1">
      <c r="A333" s="13">
        <f>A331+1</f>
        <v>41880</v>
      </c>
      <c r="B333">
        <f>B331+1</f>
        <v>414</v>
      </c>
      <c r="C333" s="21"/>
      <c r="D333" s="8"/>
      <c r="E333" s="7"/>
      <c r="F333" s="8"/>
      <c r="G333" s="8"/>
      <c r="H333" s="7"/>
      <c r="I333" s="7"/>
      <c r="J333" s="8"/>
      <c r="K333" s="7"/>
      <c r="L333" s="14">
        <f t="shared" ref="L333:L339" si="125">IF(D333&gt;0,J333/D333,0)</f>
        <v>0</v>
      </c>
      <c r="M333" s="24" t="e">
        <f t="shared" si="123"/>
        <v>#DIV/0!</v>
      </c>
      <c r="N333" s="7"/>
      <c r="O333" s="8"/>
      <c r="P333" s="7"/>
      <c r="Q333" s="24" t="e">
        <f t="shared" si="114"/>
        <v>#DIV/0!</v>
      </c>
      <c r="R333" s="24"/>
    </row>
    <row r="334" spans="1:19" hidden="1" outlineLevel="1">
      <c r="A334" s="13">
        <f t="shared" si="120"/>
        <v>41881</v>
      </c>
      <c r="B334">
        <f>B333+1</f>
        <v>415</v>
      </c>
      <c r="C334" s="21"/>
      <c r="D334" s="8"/>
      <c r="E334" s="7"/>
      <c r="F334" s="8"/>
      <c r="G334" s="8"/>
      <c r="H334" s="7"/>
      <c r="I334" s="7"/>
      <c r="J334" s="8"/>
      <c r="K334" s="7"/>
      <c r="L334" s="14">
        <f t="shared" si="125"/>
        <v>0</v>
      </c>
      <c r="M334" s="24" t="e">
        <f t="shared" si="123"/>
        <v>#DIV/0!</v>
      </c>
      <c r="N334" s="7"/>
      <c r="O334" s="8"/>
      <c r="P334" s="7"/>
      <c r="Q334" s="24" t="e">
        <f t="shared" ref="Q334:Q397" si="126">P334/$E$5</f>
        <v>#DIV/0!</v>
      </c>
      <c r="R334" s="24"/>
    </row>
    <row r="335" spans="1:19" hidden="1" outlineLevel="1">
      <c r="A335" s="13">
        <f t="shared" si="120"/>
        <v>41882</v>
      </c>
      <c r="B335">
        <f t="shared" si="120"/>
        <v>416</v>
      </c>
      <c r="C335" s="21"/>
      <c r="D335" s="8"/>
      <c r="E335" s="7"/>
      <c r="F335" s="8"/>
      <c r="G335" s="8"/>
      <c r="H335" s="7"/>
      <c r="I335" s="7"/>
      <c r="J335" s="8"/>
      <c r="K335" s="7"/>
      <c r="L335" s="14">
        <f t="shared" si="125"/>
        <v>0</v>
      </c>
      <c r="M335" s="24" t="e">
        <f t="shared" si="123"/>
        <v>#DIV/0!</v>
      </c>
      <c r="N335" s="7"/>
      <c r="O335" s="8"/>
      <c r="P335" s="7"/>
      <c r="Q335" s="24" t="e">
        <f t="shared" si="126"/>
        <v>#DIV/0!</v>
      </c>
      <c r="R335" s="24"/>
    </row>
    <row r="336" spans="1:19" hidden="1" outlineLevel="1">
      <c r="A336" s="13">
        <f t="shared" si="120"/>
        <v>41883</v>
      </c>
      <c r="B336">
        <f t="shared" si="120"/>
        <v>417</v>
      </c>
      <c r="C336" s="21"/>
      <c r="D336" s="8"/>
      <c r="E336" s="7"/>
      <c r="F336" s="8"/>
      <c r="G336" s="8"/>
      <c r="H336" s="7"/>
      <c r="I336" s="7"/>
      <c r="J336" s="8"/>
      <c r="K336" s="7"/>
      <c r="L336" s="14">
        <f t="shared" si="125"/>
        <v>0</v>
      </c>
      <c r="M336" s="24" t="e">
        <f t="shared" si="123"/>
        <v>#DIV/0!</v>
      </c>
      <c r="N336" s="7"/>
      <c r="O336" s="8"/>
      <c r="P336" s="7"/>
      <c r="Q336" s="24" t="e">
        <f t="shared" si="126"/>
        <v>#DIV/0!</v>
      </c>
      <c r="R336" s="24"/>
    </row>
    <row r="337" spans="1:19" hidden="1" outlineLevel="1">
      <c r="A337" s="13">
        <f t="shared" si="120"/>
        <v>41884</v>
      </c>
      <c r="B337">
        <f t="shared" si="120"/>
        <v>418</v>
      </c>
      <c r="C337" s="21"/>
      <c r="D337" s="8"/>
      <c r="E337" s="7"/>
      <c r="F337" s="8"/>
      <c r="G337" s="8"/>
      <c r="H337" s="7"/>
      <c r="I337" s="7"/>
      <c r="J337" s="8"/>
      <c r="K337" s="7"/>
      <c r="L337" s="14">
        <f t="shared" si="125"/>
        <v>0</v>
      </c>
      <c r="M337" s="24" t="e">
        <f t="shared" si="123"/>
        <v>#DIV/0!</v>
      </c>
      <c r="N337" s="7"/>
      <c r="O337" s="8"/>
      <c r="P337" s="7"/>
      <c r="Q337" s="24" t="e">
        <f t="shared" si="126"/>
        <v>#DIV/0!</v>
      </c>
      <c r="R337" s="24"/>
    </row>
    <row r="338" spans="1:19" hidden="1" outlineLevel="1">
      <c r="A338" s="13">
        <f t="shared" si="120"/>
        <v>41885</v>
      </c>
      <c r="B338">
        <f t="shared" si="120"/>
        <v>419</v>
      </c>
      <c r="C338" s="21"/>
      <c r="D338" s="8"/>
      <c r="E338" s="7"/>
      <c r="F338" s="8"/>
      <c r="G338" s="8"/>
      <c r="H338" s="7"/>
      <c r="I338" s="7"/>
      <c r="J338" s="8"/>
      <c r="K338" s="7"/>
      <c r="L338" s="14">
        <f t="shared" si="125"/>
        <v>0</v>
      </c>
      <c r="M338" s="24" t="e">
        <f t="shared" si="123"/>
        <v>#DIV/0!</v>
      </c>
      <c r="N338" s="7"/>
      <c r="O338" s="8"/>
      <c r="P338" s="7"/>
      <c r="Q338" s="24" t="e">
        <f t="shared" si="126"/>
        <v>#DIV/0!</v>
      </c>
      <c r="R338" s="24"/>
    </row>
    <row r="339" spans="1:19" hidden="1" outlineLevel="1">
      <c r="A339" s="13">
        <f t="shared" si="120"/>
        <v>41886</v>
      </c>
      <c r="B339">
        <f t="shared" si="120"/>
        <v>420</v>
      </c>
      <c r="C339" s="21"/>
      <c r="D339" s="8"/>
      <c r="E339" s="7"/>
      <c r="F339" s="8"/>
      <c r="G339" s="8"/>
      <c r="H339" s="7"/>
      <c r="I339" s="7"/>
      <c r="J339" s="8"/>
      <c r="K339" s="7"/>
      <c r="L339" s="14">
        <f t="shared" si="125"/>
        <v>0</v>
      </c>
      <c r="M339" s="24" t="e">
        <f t="shared" si="123"/>
        <v>#DIV/0!</v>
      </c>
      <c r="N339" s="7"/>
      <c r="O339" s="8"/>
      <c r="P339" s="7"/>
      <c r="Q339" s="24" t="e">
        <f t="shared" si="126"/>
        <v>#DIV/0!</v>
      </c>
      <c r="R339" s="24"/>
    </row>
    <row r="340" spans="1:19" collapsed="1">
      <c r="A340" s="13"/>
      <c r="C340" s="21">
        <f t="shared" ref="C340:C396" si="127">C332+1</f>
        <v>60</v>
      </c>
      <c r="D340" s="8"/>
      <c r="E340" s="12">
        <f>IF(SUM(D333:D339)&gt;0,AVERAGE(D333:D339),0)</f>
        <v>0</v>
      </c>
      <c r="F340" s="8">
        <f>SUM(F333:F339)</f>
        <v>0</v>
      </c>
      <c r="G340" s="8"/>
      <c r="H340" s="7">
        <f>IF(F340&gt;0,F340+H332,0)</f>
        <v>0</v>
      </c>
      <c r="I340" s="7"/>
      <c r="J340" s="8">
        <f>SUM(J333:J339)</f>
        <v>0</v>
      </c>
      <c r="K340" s="7">
        <f>IF(J340&gt;0,J340+K332,0)</f>
        <v>0</v>
      </c>
      <c r="L340" s="14">
        <f>IF(E340&gt;0,J340/E340/7,0)</f>
        <v>0</v>
      </c>
      <c r="M340" s="22">
        <f>IF(E340&gt;0,J340/E340*1000,0)</f>
        <v>0</v>
      </c>
      <c r="N340" s="11">
        <f>IF(P340&gt;0,K340/(P340/1000),0)</f>
        <v>0</v>
      </c>
      <c r="O340" s="8">
        <f>SUM(O333:O339)</f>
        <v>0</v>
      </c>
      <c r="P340" s="7">
        <f>IF(O340&gt;0,O340+P332,0)</f>
        <v>0</v>
      </c>
      <c r="Q340" s="31">
        <f>IF(E340&gt;0,O340/E340,0)</f>
        <v>0</v>
      </c>
      <c r="R340" s="24"/>
      <c r="S340">
        <v>83.8</v>
      </c>
    </row>
    <row r="341" spans="1:19" hidden="1" outlineLevel="1">
      <c r="A341" s="13">
        <f>A339+1</f>
        <v>41887</v>
      </c>
      <c r="B341">
        <f>B339+1</f>
        <v>421</v>
      </c>
      <c r="C341" s="21"/>
      <c r="D341" s="8"/>
      <c r="E341" s="7"/>
      <c r="F341" s="8"/>
      <c r="G341" s="8"/>
      <c r="H341" s="7"/>
      <c r="I341" s="7"/>
      <c r="J341" s="8"/>
      <c r="K341" s="7"/>
      <c r="L341" s="14">
        <f t="shared" ref="L341:L347" si="128">IF(D341&gt;0,J341/D341,0)</f>
        <v>0</v>
      </c>
      <c r="M341" s="24" t="e">
        <f t="shared" si="123"/>
        <v>#DIV/0!</v>
      </c>
      <c r="N341" s="7"/>
      <c r="O341" s="8"/>
      <c r="P341" s="7"/>
      <c r="Q341" s="24" t="e">
        <f t="shared" si="126"/>
        <v>#DIV/0!</v>
      </c>
      <c r="R341" s="24"/>
    </row>
    <row r="342" spans="1:19" hidden="1" outlineLevel="1">
      <c r="A342" s="13">
        <f t="shared" si="120"/>
        <v>41888</v>
      </c>
      <c r="B342">
        <f>B341+1</f>
        <v>422</v>
      </c>
      <c r="C342" s="21"/>
      <c r="D342" s="8"/>
      <c r="E342" s="7"/>
      <c r="F342" s="8"/>
      <c r="G342" s="8"/>
      <c r="H342" s="7"/>
      <c r="I342" s="7"/>
      <c r="J342" s="8"/>
      <c r="K342" s="7"/>
      <c r="L342" s="14">
        <f t="shared" si="128"/>
        <v>0</v>
      </c>
      <c r="M342" s="24" t="e">
        <f t="shared" si="123"/>
        <v>#DIV/0!</v>
      </c>
      <c r="N342" s="7"/>
      <c r="O342" s="8"/>
      <c r="P342" s="7"/>
      <c r="Q342" s="24" t="e">
        <f t="shared" si="126"/>
        <v>#DIV/0!</v>
      </c>
      <c r="R342" s="24"/>
    </row>
    <row r="343" spans="1:19" hidden="1" outlineLevel="1">
      <c r="A343" s="13">
        <f t="shared" si="120"/>
        <v>41889</v>
      </c>
      <c r="B343">
        <f t="shared" si="120"/>
        <v>423</v>
      </c>
      <c r="C343" s="21"/>
      <c r="D343" s="8"/>
      <c r="E343" s="7"/>
      <c r="F343" s="8"/>
      <c r="G343" s="8"/>
      <c r="H343" s="7"/>
      <c r="I343" s="7"/>
      <c r="J343" s="8"/>
      <c r="K343" s="7"/>
      <c r="L343" s="14">
        <f t="shared" si="128"/>
        <v>0</v>
      </c>
      <c r="M343" s="24" t="e">
        <f t="shared" si="123"/>
        <v>#DIV/0!</v>
      </c>
      <c r="N343" s="7"/>
      <c r="O343" s="8"/>
      <c r="P343" s="7"/>
      <c r="Q343" s="24" t="e">
        <f t="shared" si="126"/>
        <v>#DIV/0!</v>
      </c>
      <c r="R343" s="24"/>
    </row>
    <row r="344" spans="1:19" hidden="1" outlineLevel="1">
      <c r="A344" s="13">
        <f t="shared" si="120"/>
        <v>41890</v>
      </c>
      <c r="B344">
        <f t="shared" si="120"/>
        <v>424</v>
      </c>
      <c r="C344" s="21"/>
      <c r="D344" s="8"/>
      <c r="E344" s="7"/>
      <c r="F344" s="8"/>
      <c r="G344" s="8"/>
      <c r="H344" s="7"/>
      <c r="I344" s="7"/>
      <c r="J344" s="8"/>
      <c r="K344" s="7"/>
      <c r="L344" s="14">
        <f t="shared" si="128"/>
        <v>0</v>
      </c>
      <c r="M344" s="24" t="e">
        <f t="shared" si="123"/>
        <v>#DIV/0!</v>
      </c>
      <c r="N344" s="7"/>
      <c r="O344" s="8"/>
      <c r="P344" s="7"/>
      <c r="Q344" s="24" t="e">
        <f t="shared" si="126"/>
        <v>#DIV/0!</v>
      </c>
      <c r="R344" s="24"/>
    </row>
    <row r="345" spans="1:19" hidden="1" outlineLevel="1">
      <c r="A345" s="13">
        <f t="shared" si="120"/>
        <v>41891</v>
      </c>
      <c r="B345">
        <f t="shared" si="120"/>
        <v>425</v>
      </c>
      <c r="C345" s="21"/>
      <c r="D345" s="8"/>
      <c r="E345" s="7"/>
      <c r="F345" s="8"/>
      <c r="G345" s="8"/>
      <c r="H345" s="7"/>
      <c r="I345" s="7"/>
      <c r="J345" s="8"/>
      <c r="K345" s="7"/>
      <c r="L345" s="14">
        <f t="shared" si="128"/>
        <v>0</v>
      </c>
      <c r="M345" s="24" t="e">
        <f t="shared" si="123"/>
        <v>#DIV/0!</v>
      </c>
      <c r="N345" s="7"/>
      <c r="O345" s="8"/>
      <c r="P345" s="7"/>
      <c r="Q345" s="24" t="e">
        <f t="shared" si="126"/>
        <v>#DIV/0!</v>
      </c>
      <c r="R345" s="24"/>
    </row>
    <row r="346" spans="1:19" hidden="1" outlineLevel="1">
      <c r="A346" s="13">
        <f t="shared" si="120"/>
        <v>41892</v>
      </c>
      <c r="B346">
        <f t="shared" si="120"/>
        <v>426</v>
      </c>
      <c r="C346" s="21"/>
      <c r="D346" s="8"/>
      <c r="E346" s="7"/>
      <c r="F346" s="8"/>
      <c r="G346" s="8"/>
      <c r="H346" s="7"/>
      <c r="I346" s="7"/>
      <c r="J346" s="8"/>
      <c r="K346" s="7"/>
      <c r="L346" s="14">
        <f t="shared" si="128"/>
        <v>0</v>
      </c>
      <c r="M346" s="24" t="e">
        <f t="shared" si="123"/>
        <v>#DIV/0!</v>
      </c>
      <c r="N346" s="7"/>
      <c r="O346" s="8"/>
      <c r="P346" s="7"/>
      <c r="Q346" s="24" t="e">
        <f t="shared" si="126"/>
        <v>#DIV/0!</v>
      </c>
      <c r="R346" s="24"/>
    </row>
    <row r="347" spans="1:19" hidden="1" outlineLevel="1">
      <c r="A347" s="13">
        <f t="shared" si="120"/>
        <v>41893</v>
      </c>
      <c r="B347">
        <f t="shared" si="120"/>
        <v>427</v>
      </c>
      <c r="C347" s="21"/>
      <c r="D347" s="8"/>
      <c r="E347" s="7"/>
      <c r="F347" s="8"/>
      <c r="G347" s="8"/>
      <c r="H347" s="7"/>
      <c r="I347" s="7"/>
      <c r="J347" s="8"/>
      <c r="K347" s="7"/>
      <c r="L347" s="14">
        <f t="shared" si="128"/>
        <v>0</v>
      </c>
      <c r="M347" s="24" t="e">
        <f t="shared" si="123"/>
        <v>#DIV/0!</v>
      </c>
      <c r="N347" s="7"/>
      <c r="O347" s="8"/>
      <c r="P347" s="7"/>
      <c r="Q347" s="24" t="e">
        <f t="shared" si="126"/>
        <v>#DIV/0!</v>
      </c>
      <c r="R347" s="24"/>
    </row>
    <row r="348" spans="1:19" collapsed="1">
      <c r="A348" s="13"/>
      <c r="C348" s="21">
        <f t="shared" si="127"/>
        <v>61</v>
      </c>
      <c r="D348" s="8"/>
      <c r="E348" s="12">
        <f>IF(SUM(D341:D347)&gt;0,AVERAGE(D341:D347),0)</f>
        <v>0</v>
      </c>
      <c r="F348" s="8">
        <f>SUM(F341:F347)</f>
        <v>0</v>
      </c>
      <c r="G348" s="8"/>
      <c r="H348" s="7">
        <f>IF(F348&gt;0,F348+H340,0)</f>
        <v>0</v>
      </c>
      <c r="I348" s="7"/>
      <c r="J348" s="8">
        <f>SUM(J341:J347)</f>
        <v>0</v>
      </c>
      <c r="K348" s="7">
        <f>IF(J348&gt;0,J348+K340,0)</f>
        <v>0</v>
      </c>
      <c r="L348" s="14">
        <f>IF(E348&gt;0,J348/E348/7,0)</f>
        <v>0</v>
      </c>
      <c r="M348" s="22">
        <f>IF(E348&gt;0,J348/E348*1000,0)</f>
        <v>0</v>
      </c>
      <c r="N348" s="11">
        <f>IF(P348&gt;0,K348/(P348/1000),0)</f>
        <v>0</v>
      </c>
      <c r="O348" s="8">
        <f>SUM(O341:O347)</f>
        <v>0</v>
      </c>
      <c r="P348" s="7">
        <f>IF(O348&gt;0,O348+P340,0)</f>
        <v>0</v>
      </c>
      <c r="Q348" s="31">
        <f>IF(E348&gt;0,O348/E348,0)</f>
        <v>0</v>
      </c>
      <c r="R348" s="24"/>
      <c r="S348">
        <v>83.4</v>
      </c>
    </row>
    <row r="349" spans="1:19" hidden="1" outlineLevel="1">
      <c r="A349" s="13">
        <f>A347+1</f>
        <v>41894</v>
      </c>
      <c r="B349">
        <f>B347+1</f>
        <v>428</v>
      </c>
      <c r="C349" s="21"/>
      <c r="D349" s="8"/>
      <c r="E349" s="7"/>
      <c r="F349" s="8"/>
      <c r="G349" s="8"/>
      <c r="H349" s="7"/>
      <c r="I349" s="7"/>
      <c r="J349" s="8"/>
      <c r="K349" s="7"/>
      <c r="L349" s="14">
        <f t="shared" ref="L349:L355" si="129">IF(D349&gt;0,J349/D349,0)</f>
        <v>0</v>
      </c>
      <c r="M349" s="24" t="e">
        <f t="shared" si="123"/>
        <v>#DIV/0!</v>
      </c>
      <c r="N349" s="7"/>
      <c r="O349" s="8"/>
      <c r="P349" s="7"/>
      <c r="Q349" s="24" t="e">
        <f t="shared" si="126"/>
        <v>#DIV/0!</v>
      </c>
      <c r="R349" s="24"/>
    </row>
    <row r="350" spans="1:19" hidden="1" outlineLevel="1">
      <c r="A350" s="13">
        <f t="shared" si="120"/>
        <v>41895</v>
      </c>
      <c r="B350">
        <f>B349+1</f>
        <v>429</v>
      </c>
      <c r="C350" s="21"/>
      <c r="D350" s="8"/>
      <c r="E350" s="7"/>
      <c r="F350" s="8"/>
      <c r="G350" s="8"/>
      <c r="H350" s="7"/>
      <c r="I350" s="7"/>
      <c r="J350" s="8"/>
      <c r="K350" s="7"/>
      <c r="L350" s="14">
        <f t="shared" si="129"/>
        <v>0</v>
      </c>
      <c r="M350" s="24" t="e">
        <f t="shared" si="123"/>
        <v>#DIV/0!</v>
      </c>
      <c r="N350" s="7"/>
      <c r="O350" s="8"/>
      <c r="P350" s="7"/>
      <c r="Q350" s="24" t="e">
        <f t="shared" si="126"/>
        <v>#DIV/0!</v>
      </c>
      <c r="R350" s="24"/>
    </row>
    <row r="351" spans="1:19" hidden="1" outlineLevel="1">
      <c r="A351" s="13">
        <f t="shared" si="120"/>
        <v>41896</v>
      </c>
      <c r="B351">
        <f t="shared" si="120"/>
        <v>430</v>
      </c>
      <c r="C351" s="21"/>
      <c r="D351" s="8"/>
      <c r="E351" s="7"/>
      <c r="F351" s="8"/>
      <c r="G351" s="8"/>
      <c r="H351" s="7"/>
      <c r="I351" s="7"/>
      <c r="J351" s="8"/>
      <c r="K351" s="7"/>
      <c r="L351" s="14">
        <f t="shared" si="129"/>
        <v>0</v>
      </c>
      <c r="M351" s="24" t="e">
        <f t="shared" si="123"/>
        <v>#DIV/0!</v>
      </c>
      <c r="N351" s="7"/>
      <c r="O351" s="8"/>
      <c r="P351" s="7"/>
      <c r="Q351" s="24" t="e">
        <f t="shared" si="126"/>
        <v>#DIV/0!</v>
      </c>
      <c r="R351" s="24"/>
    </row>
    <row r="352" spans="1:19" hidden="1" outlineLevel="1">
      <c r="A352" s="13">
        <f t="shared" si="120"/>
        <v>41897</v>
      </c>
      <c r="B352">
        <f t="shared" si="120"/>
        <v>431</v>
      </c>
      <c r="C352" s="21"/>
      <c r="D352" s="8"/>
      <c r="E352" s="7"/>
      <c r="F352" s="8"/>
      <c r="G352" s="8"/>
      <c r="H352" s="7"/>
      <c r="I352" s="7"/>
      <c r="J352" s="8"/>
      <c r="K352" s="7"/>
      <c r="L352" s="14">
        <f t="shared" si="129"/>
        <v>0</v>
      </c>
      <c r="M352" s="24" t="e">
        <f t="shared" si="123"/>
        <v>#DIV/0!</v>
      </c>
      <c r="N352" s="7"/>
      <c r="O352" s="8"/>
      <c r="P352" s="7"/>
      <c r="Q352" s="24" t="e">
        <f t="shared" si="126"/>
        <v>#DIV/0!</v>
      </c>
      <c r="R352" s="24"/>
    </row>
    <row r="353" spans="1:19" hidden="1" outlineLevel="1">
      <c r="A353" s="13">
        <f t="shared" si="120"/>
        <v>41898</v>
      </c>
      <c r="B353">
        <f t="shared" si="120"/>
        <v>432</v>
      </c>
      <c r="C353" s="21"/>
      <c r="D353" s="8"/>
      <c r="E353" s="7"/>
      <c r="F353" s="8"/>
      <c r="G353" s="8"/>
      <c r="H353" s="7"/>
      <c r="I353" s="7"/>
      <c r="J353" s="8"/>
      <c r="K353" s="7"/>
      <c r="L353" s="14">
        <f t="shared" si="129"/>
        <v>0</v>
      </c>
      <c r="M353" s="24" t="e">
        <f t="shared" si="123"/>
        <v>#DIV/0!</v>
      </c>
      <c r="N353" s="7"/>
      <c r="O353" s="8"/>
      <c r="P353" s="7"/>
      <c r="Q353" s="24" t="e">
        <f t="shared" si="126"/>
        <v>#DIV/0!</v>
      </c>
      <c r="R353" s="24"/>
    </row>
    <row r="354" spans="1:19" hidden="1" outlineLevel="1">
      <c r="A354" s="13">
        <f t="shared" si="120"/>
        <v>41899</v>
      </c>
      <c r="B354">
        <f t="shared" si="120"/>
        <v>433</v>
      </c>
      <c r="C354" s="21"/>
      <c r="D354" s="8"/>
      <c r="E354" s="7"/>
      <c r="F354" s="8"/>
      <c r="G354" s="8"/>
      <c r="H354" s="7"/>
      <c r="I354" s="7"/>
      <c r="J354" s="8"/>
      <c r="K354" s="7"/>
      <c r="L354" s="14">
        <f t="shared" si="129"/>
        <v>0</v>
      </c>
      <c r="M354" s="24" t="e">
        <f t="shared" si="123"/>
        <v>#DIV/0!</v>
      </c>
      <c r="N354" s="7"/>
      <c r="O354" s="8"/>
      <c r="P354" s="7"/>
      <c r="Q354" s="24" t="e">
        <f t="shared" si="126"/>
        <v>#DIV/0!</v>
      </c>
      <c r="R354" s="24"/>
    </row>
    <row r="355" spans="1:19" hidden="1" outlineLevel="1">
      <c r="A355" s="13">
        <f t="shared" si="120"/>
        <v>41900</v>
      </c>
      <c r="B355">
        <f t="shared" si="120"/>
        <v>434</v>
      </c>
      <c r="C355" s="21"/>
      <c r="D355" s="8"/>
      <c r="E355" s="7"/>
      <c r="F355" s="8"/>
      <c r="G355" s="8"/>
      <c r="H355" s="7"/>
      <c r="I355" s="7"/>
      <c r="J355" s="8"/>
      <c r="K355" s="7"/>
      <c r="L355" s="14">
        <f t="shared" si="129"/>
        <v>0</v>
      </c>
      <c r="M355" s="24" t="e">
        <f t="shared" si="123"/>
        <v>#DIV/0!</v>
      </c>
      <c r="N355" s="7"/>
      <c r="O355" s="8"/>
      <c r="P355" s="7"/>
      <c r="Q355" s="24" t="e">
        <f t="shared" si="126"/>
        <v>#DIV/0!</v>
      </c>
      <c r="R355" s="24"/>
    </row>
    <row r="356" spans="1:19" collapsed="1">
      <c r="A356" s="13"/>
      <c r="C356" s="21">
        <f t="shared" si="127"/>
        <v>62</v>
      </c>
      <c r="D356" s="8"/>
      <c r="E356" s="12">
        <f>IF(SUM(D349:D355)&gt;0,AVERAGE(D349:D355),0)</f>
        <v>0</v>
      </c>
      <c r="F356" s="8">
        <f>SUM(F349:F355)</f>
        <v>0</v>
      </c>
      <c r="G356" s="8"/>
      <c r="H356" s="7">
        <f>IF(F356&gt;0,F356+H348,0)</f>
        <v>0</v>
      </c>
      <c r="I356" s="7"/>
      <c r="J356" s="8">
        <f>SUM(J349:J355)</f>
        <v>0</v>
      </c>
      <c r="K356" s="7">
        <f>IF(J356&gt;0,J356+K348,0)</f>
        <v>0</v>
      </c>
      <c r="L356" s="14">
        <f>IF(E356&gt;0,J356/E356/7,0)</f>
        <v>0</v>
      </c>
      <c r="M356" s="22">
        <f>IF(E356&gt;0,J356/E356*1000,0)</f>
        <v>0</v>
      </c>
      <c r="N356" s="11">
        <f>IF(P356&gt;0,K356/(P356/1000),0)</f>
        <v>0</v>
      </c>
      <c r="O356" s="8">
        <f>SUM(O349:O355)</f>
        <v>0</v>
      </c>
      <c r="P356" s="7">
        <f>IF(O356&gt;0,O356+P348,0)</f>
        <v>0</v>
      </c>
      <c r="Q356" s="31">
        <f>IF(E356&gt;0,O356/E356,0)</f>
        <v>0</v>
      </c>
      <c r="R356" s="24"/>
      <c r="S356">
        <v>83.1</v>
      </c>
    </row>
    <row r="357" spans="1:19" hidden="1" outlineLevel="1">
      <c r="A357" s="13">
        <f>A355+1</f>
        <v>41901</v>
      </c>
      <c r="B357">
        <f>B355+1</f>
        <v>435</v>
      </c>
      <c r="C357" s="21"/>
      <c r="D357" s="8"/>
      <c r="E357" s="7"/>
      <c r="F357" s="8"/>
      <c r="G357" s="8"/>
      <c r="H357" s="7"/>
      <c r="I357" s="7"/>
      <c r="J357" s="8"/>
      <c r="K357" s="7"/>
      <c r="L357" s="14">
        <f t="shared" ref="L357:L363" si="130">IF(D357&gt;0,J357/D357,0)</f>
        <v>0</v>
      </c>
      <c r="M357" s="24" t="e">
        <f t="shared" si="123"/>
        <v>#DIV/0!</v>
      </c>
      <c r="N357" s="7"/>
      <c r="O357" s="8"/>
      <c r="P357" s="7"/>
      <c r="Q357" s="24" t="e">
        <f t="shared" si="126"/>
        <v>#DIV/0!</v>
      </c>
      <c r="R357" s="24"/>
    </row>
    <row r="358" spans="1:19" hidden="1" outlineLevel="1">
      <c r="A358" s="13">
        <f t="shared" si="120"/>
        <v>41902</v>
      </c>
      <c r="B358">
        <f>B357+1</f>
        <v>436</v>
      </c>
      <c r="C358" s="21"/>
      <c r="D358" s="8"/>
      <c r="E358" s="7"/>
      <c r="F358" s="8"/>
      <c r="G358" s="8"/>
      <c r="H358" s="7"/>
      <c r="I358" s="7"/>
      <c r="J358" s="8"/>
      <c r="K358" s="7"/>
      <c r="L358" s="14">
        <f t="shared" si="130"/>
        <v>0</v>
      </c>
      <c r="M358" s="24" t="e">
        <f t="shared" si="123"/>
        <v>#DIV/0!</v>
      </c>
      <c r="N358" s="7"/>
      <c r="O358" s="8"/>
      <c r="P358" s="7"/>
      <c r="Q358" s="24" t="e">
        <f t="shared" si="126"/>
        <v>#DIV/0!</v>
      </c>
      <c r="R358" s="24"/>
    </row>
    <row r="359" spans="1:19" hidden="1" outlineLevel="1">
      <c r="A359" s="13">
        <f t="shared" si="120"/>
        <v>41903</v>
      </c>
      <c r="B359">
        <f t="shared" si="120"/>
        <v>437</v>
      </c>
      <c r="C359" s="21"/>
      <c r="D359" s="8"/>
      <c r="E359" s="7"/>
      <c r="F359" s="8"/>
      <c r="G359" s="8"/>
      <c r="H359" s="7"/>
      <c r="I359" s="7"/>
      <c r="J359" s="8"/>
      <c r="K359" s="7"/>
      <c r="L359" s="14">
        <f t="shared" si="130"/>
        <v>0</v>
      </c>
      <c r="M359" s="24" t="e">
        <f t="shared" si="123"/>
        <v>#DIV/0!</v>
      </c>
      <c r="N359" s="7"/>
      <c r="O359" s="8"/>
      <c r="P359" s="7"/>
      <c r="Q359" s="24" t="e">
        <f t="shared" si="126"/>
        <v>#DIV/0!</v>
      </c>
      <c r="R359" s="24"/>
    </row>
    <row r="360" spans="1:19" hidden="1" outlineLevel="1">
      <c r="A360" s="13">
        <f t="shared" si="120"/>
        <v>41904</v>
      </c>
      <c r="B360">
        <f t="shared" si="120"/>
        <v>438</v>
      </c>
      <c r="C360" s="21"/>
      <c r="D360" s="8"/>
      <c r="E360" s="7"/>
      <c r="F360" s="8"/>
      <c r="G360" s="8"/>
      <c r="H360" s="7"/>
      <c r="I360" s="7"/>
      <c r="J360" s="8"/>
      <c r="K360" s="7"/>
      <c r="L360" s="14">
        <f t="shared" si="130"/>
        <v>0</v>
      </c>
      <c r="M360" s="24" t="e">
        <f t="shared" si="123"/>
        <v>#DIV/0!</v>
      </c>
      <c r="N360" s="7"/>
      <c r="O360" s="8"/>
      <c r="P360" s="7"/>
      <c r="Q360" s="24" t="e">
        <f t="shared" si="126"/>
        <v>#DIV/0!</v>
      </c>
      <c r="R360" s="24"/>
    </row>
    <row r="361" spans="1:19" hidden="1" outlineLevel="1">
      <c r="A361" s="13">
        <f t="shared" si="120"/>
        <v>41905</v>
      </c>
      <c r="B361">
        <f t="shared" si="120"/>
        <v>439</v>
      </c>
      <c r="C361" s="21"/>
      <c r="D361" s="8"/>
      <c r="E361" s="7"/>
      <c r="F361" s="8"/>
      <c r="G361" s="8"/>
      <c r="H361" s="7"/>
      <c r="I361" s="7"/>
      <c r="J361" s="8"/>
      <c r="K361" s="7"/>
      <c r="L361" s="14">
        <f t="shared" si="130"/>
        <v>0</v>
      </c>
      <c r="M361" s="24" t="e">
        <f t="shared" si="123"/>
        <v>#DIV/0!</v>
      </c>
      <c r="N361" s="7"/>
      <c r="O361" s="8"/>
      <c r="P361" s="7"/>
      <c r="Q361" s="24" t="e">
        <f t="shared" si="126"/>
        <v>#DIV/0!</v>
      </c>
      <c r="R361" s="24"/>
    </row>
    <row r="362" spans="1:19" hidden="1" outlineLevel="1">
      <c r="A362" s="13">
        <f t="shared" si="120"/>
        <v>41906</v>
      </c>
      <c r="B362">
        <f t="shared" si="120"/>
        <v>440</v>
      </c>
      <c r="C362" s="21"/>
      <c r="D362" s="8"/>
      <c r="E362" s="7"/>
      <c r="F362" s="8"/>
      <c r="G362" s="8"/>
      <c r="H362" s="7"/>
      <c r="I362" s="7"/>
      <c r="J362" s="8"/>
      <c r="K362" s="7"/>
      <c r="L362" s="14">
        <f t="shared" si="130"/>
        <v>0</v>
      </c>
      <c r="M362" s="24" t="e">
        <f t="shared" si="123"/>
        <v>#DIV/0!</v>
      </c>
      <c r="N362" s="7"/>
      <c r="O362" s="8"/>
      <c r="P362" s="7"/>
      <c r="Q362" s="24" t="e">
        <f t="shared" si="126"/>
        <v>#DIV/0!</v>
      </c>
      <c r="R362" s="24"/>
    </row>
    <row r="363" spans="1:19" hidden="1" outlineLevel="1">
      <c r="A363" s="13">
        <f t="shared" si="120"/>
        <v>41907</v>
      </c>
      <c r="B363">
        <f t="shared" si="120"/>
        <v>441</v>
      </c>
      <c r="C363" s="21"/>
      <c r="D363" s="8"/>
      <c r="E363" s="7"/>
      <c r="F363" s="8"/>
      <c r="G363" s="8"/>
      <c r="H363" s="7"/>
      <c r="I363" s="7"/>
      <c r="J363" s="8"/>
      <c r="K363" s="7"/>
      <c r="L363" s="14">
        <f t="shared" si="130"/>
        <v>0</v>
      </c>
      <c r="M363" s="24" t="e">
        <f t="shared" si="123"/>
        <v>#DIV/0!</v>
      </c>
      <c r="N363" s="7"/>
      <c r="O363" s="8"/>
      <c r="P363" s="7"/>
      <c r="Q363" s="24" t="e">
        <f t="shared" si="126"/>
        <v>#DIV/0!</v>
      </c>
      <c r="R363" s="24"/>
    </row>
    <row r="364" spans="1:19" collapsed="1">
      <c r="A364" s="13"/>
      <c r="C364" s="21">
        <f t="shared" si="127"/>
        <v>63</v>
      </c>
      <c r="D364" s="8"/>
      <c r="E364" s="12">
        <f>IF(SUM(D357:D363)&gt;0,AVERAGE(D357:D363),0)</f>
        <v>0</v>
      </c>
      <c r="F364" s="8">
        <f>SUM(F357:F363)</f>
        <v>0</v>
      </c>
      <c r="G364" s="8"/>
      <c r="H364" s="7">
        <f>IF(F364&gt;0,F364+H356,0)</f>
        <v>0</v>
      </c>
      <c r="I364" s="7"/>
      <c r="J364" s="8">
        <f>SUM(J357:J363)</f>
        <v>0</v>
      </c>
      <c r="K364" s="7">
        <f>IF(J364&gt;0,J364+K356,0)</f>
        <v>0</v>
      </c>
      <c r="L364" s="14">
        <f>IF(E364&gt;0,J364/E364/7,0)</f>
        <v>0</v>
      </c>
      <c r="M364" s="22">
        <f>IF(E364&gt;0,J364/E364*1000,0)</f>
        <v>0</v>
      </c>
      <c r="N364" s="11">
        <f>IF(P364&gt;0,K364/(P364/1000),0)</f>
        <v>0</v>
      </c>
      <c r="O364" s="8">
        <f>SUM(O357:O363)</f>
        <v>0</v>
      </c>
      <c r="P364" s="7">
        <f>IF(O364&gt;0,O364+P356,0)</f>
        <v>0</v>
      </c>
      <c r="Q364" s="31">
        <f>IF(E364&gt;0,O364/E364,0)</f>
        <v>0</v>
      </c>
      <c r="R364" s="24"/>
      <c r="S364">
        <v>82.5</v>
      </c>
    </row>
    <row r="365" spans="1:19" hidden="1" outlineLevel="1">
      <c r="A365" s="13">
        <f>A363+1</f>
        <v>41908</v>
      </c>
      <c r="B365">
        <f>B363+1</f>
        <v>442</v>
      </c>
      <c r="C365" s="21"/>
      <c r="D365" s="8"/>
      <c r="E365" s="7"/>
      <c r="F365" s="8"/>
      <c r="G365" s="8"/>
      <c r="H365" s="7"/>
      <c r="I365" s="7"/>
      <c r="J365" s="8"/>
      <c r="K365" s="7"/>
      <c r="L365" s="14">
        <f t="shared" ref="L365:L371" si="131">IF(D365&gt;0,J365/D365,0)</f>
        <v>0</v>
      </c>
      <c r="M365" s="24" t="e">
        <f t="shared" si="123"/>
        <v>#DIV/0!</v>
      </c>
      <c r="N365" s="7"/>
      <c r="O365" s="8"/>
      <c r="P365" s="7"/>
      <c r="Q365" s="24" t="e">
        <f t="shared" si="126"/>
        <v>#DIV/0!</v>
      </c>
      <c r="R365" s="24"/>
    </row>
    <row r="366" spans="1:19" hidden="1" outlineLevel="1">
      <c r="A366" s="13">
        <f t="shared" si="120"/>
        <v>41909</v>
      </c>
      <c r="B366">
        <f>B365+1</f>
        <v>443</v>
      </c>
      <c r="C366" s="21"/>
      <c r="D366" s="8"/>
      <c r="E366" s="7"/>
      <c r="F366" s="8"/>
      <c r="G366" s="8"/>
      <c r="H366" s="7"/>
      <c r="I366" s="7"/>
      <c r="J366" s="8"/>
      <c r="K366" s="7"/>
      <c r="L366" s="14">
        <f t="shared" si="131"/>
        <v>0</v>
      </c>
      <c r="M366" s="24" t="e">
        <f t="shared" si="123"/>
        <v>#DIV/0!</v>
      </c>
      <c r="N366" s="7"/>
      <c r="O366" s="8"/>
      <c r="P366" s="7"/>
      <c r="Q366" s="24" t="e">
        <f t="shared" si="126"/>
        <v>#DIV/0!</v>
      </c>
      <c r="R366" s="24"/>
    </row>
    <row r="367" spans="1:19" hidden="1" outlineLevel="1">
      <c r="A367" s="13">
        <f t="shared" si="120"/>
        <v>41910</v>
      </c>
      <c r="B367">
        <f t="shared" si="120"/>
        <v>444</v>
      </c>
      <c r="C367" s="21"/>
      <c r="D367" s="8"/>
      <c r="E367" s="7"/>
      <c r="F367" s="8"/>
      <c r="G367" s="8"/>
      <c r="H367" s="7"/>
      <c r="I367" s="7"/>
      <c r="J367" s="8"/>
      <c r="K367" s="7"/>
      <c r="L367" s="14">
        <f t="shared" si="131"/>
        <v>0</v>
      </c>
      <c r="M367" s="24" t="e">
        <f t="shared" si="123"/>
        <v>#DIV/0!</v>
      </c>
      <c r="N367" s="7"/>
      <c r="O367" s="8"/>
      <c r="P367" s="7"/>
      <c r="Q367" s="24" t="e">
        <f t="shared" si="126"/>
        <v>#DIV/0!</v>
      </c>
      <c r="R367" s="24"/>
    </row>
    <row r="368" spans="1:19" hidden="1" outlineLevel="1">
      <c r="A368" s="13">
        <f t="shared" si="120"/>
        <v>41911</v>
      </c>
      <c r="B368">
        <f t="shared" si="120"/>
        <v>445</v>
      </c>
      <c r="C368" s="21"/>
      <c r="D368" s="8"/>
      <c r="E368" s="7"/>
      <c r="F368" s="8"/>
      <c r="G368" s="8"/>
      <c r="H368" s="7"/>
      <c r="I368" s="7"/>
      <c r="J368" s="8"/>
      <c r="K368" s="7"/>
      <c r="L368" s="14">
        <f t="shared" si="131"/>
        <v>0</v>
      </c>
      <c r="M368" s="24" t="e">
        <f t="shared" si="123"/>
        <v>#DIV/0!</v>
      </c>
      <c r="N368" s="7"/>
      <c r="O368" s="8"/>
      <c r="P368" s="7"/>
      <c r="Q368" s="24" t="e">
        <f t="shared" si="126"/>
        <v>#DIV/0!</v>
      </c>
      <c r="R368" s="24"/>
    </row>
    <row r="369" spans="1:19" hidden="1" outlineLevel="1">
      <c r="A369" s="13">
        <f t="shared" ref="A369:B432" si="132">A368+1</f>
        <v>41912</v>
      </c>
      <c r="B369">
        <f t="shared" si="132"/>
        <v>446</v>
      </c>
      <c r="C369" s="21"/>
      <c r="D369" s="8"/>
      <c r="E369" s="7"/>
      <c r="F369" s="8"/>
      <c r="G369" s="8"/>
      <c r="H369" s="7"/>
      <c r="I369" s="7"/>
      <c r="J369" s="8"/>
      <c r="K369" s="7"/>
      <c r="L369" s="14">
        <f t="shared" si="131"/>
        <v>0</v>
      </c>
      <c r="M369" s="24" t="e">
        <f t="shared" si="123"/>
        <v>#DIV/0!</v>
      </c>
      <c r="N369" s="7"/>
      <c r="O369" s="8"/>
      <c r="P369" s="7"/>
      <c r="Q369" s="24" t="e">
        <f t="shared" si="126"/>
        <v>#DIV/0!</v>
      </c>
      <c r="R369" s="24"/>
    </row>
    <row r="370" spans="1:19" hidden="1" outlineLevel="1">
      <c r="A370" s="13">
        <f t="shared" si="132"/>
        <v>41913</v>
      </c>
      <c r="B370">
        <f t="shared" si="132"/>
        <v>447</v>
      </c>
      <c r="C370" s="21"/>
      <c r="D370" s="8"/>
      <c r="E370" s="7"/>
      <c r="F370" s="8"/>
      <c r="G370" s="8"/>
      <c r="H370" s="7"/>
      <c r="I370" s="7"/>
      <c r="J370" s="8"/>
      <c r="K370" s="7"/>
      <c r="L370" s="14">
        <f t="shared" si="131"/>
        <v>0</v>
      </c>
      <c r="M370" s="24" t="e">
        <f t="shared" si="123"/>
        <v>#DIV/0!</v>
      </c>
      <c r="N370" s="7"/>
      <c r="O370" s="8"/>
      <c r="P370" s="7"/>
      <c r="Q370" s="24" t="e">
        <f t="shared" si="126"/>
        <v>#DIV/0!</v>
      </c>
      <c r="R370" s="24"/>
    </row>
    <row r="371" spans="1:19" hidden="1" outlineLevel="1">
      <c r="A371" s="13">
        <f t="shared" si="132"/>
        <v>41914</v>
      </c>
      <c r="B371">
        <f t="shared" si="132"/>
        <v>448</v>
      </c>
      <c r="C371" s="21"/>
      <c r="D371" s="8"/>
      <c r="E371" s="7"/>
      <c r="F371" s="8"/>
      <c r="G371" s="8"/>
      <c r="H371" s="7"/>
      <c r="I371" s="7"/>
      <c r="J371" s="8"/>
      <c r="K371" s="7"/>
      <c r="L371" s="14">
        <f t="shared" si="131"/>
        <v>0</v>
      </c>
      <c r="M371" s="24" t="e">
        <f t="shared" si="123"/>
        <v>#DIV/0!</v>
      </c>
      <c r="N371" s="7"/>
      <c r="O371" s="8"/>
      <c r="P371" s="7"/>
      <c r="Q371" s="24" t="e">
        <f t="shared" si="126"/>
        <v>#DIV/0!</v>
      </c>
      <c r="R371" s="24"/>
    </row>
    <row r="372" spans="1:19" collapsed="1">
      <c r="A372" s="13"/>
      <c r="C372" s="21">
        <f t="shared" si="127"/>
        <v>64</v>
      </c>
      <c r="D372" s="8"/>
      <c r="E372" s="12">
        <f>IF(SUM(D365:D371)&gt;0,AVERAGE(D365:D371),0)</f>
        <v>0</v>
      </c>
      <c r="F372" s="8">
        <f>SUM(F365:F371)</f>
        <v>0</v>
      </c>
      <c r="G372" s="8"/>
      <c r="H372" s="7">
        <f>IF(F372&gt;0,F372+H364,0)</f>
        <v>0</v>
      </c>
      <c r="I372" s="7"/>
      <c r="J372" s="8">
        <f>SUM(J365:J371)</f>
        <v>0</v>
      </c>
      <c r="K372" s="7">
        <f>IF(J372&gt;0,J372+K364,0)</f>
        <v>0</v>
      </c>
      <c r="L372" s="14">
        <f>IF(E372&gt;0,J372/E372/7,0)</f>
        <v>0</v>
      </c>
      <c r="M372" s="22">
        <f>IF(E372&gt;0,J372/E372*1000,0)</f>
        <v>0</v>
      </c>
      <c r="N372" s="11">
        <f>IF(P372&gt;0,K372/(P372/1000),0)</f>
        <v>0</v>
      </c>
      <c r="O372" s="8">
        <f>SUM(O365:O371)</f>
        <v>0</v>
      </c>
      <c r="P372" s="7">
        <f>IF(O372&gt;0,O372+P364,0)</f>
        <v>0</v>
      </c>
      <c r="Q372" s="31">
        <f>IF(E372&gt;0,O372/E372,0)</f>
        <v>0</v>
      </c>
      <c r="R372" s="24"/>
      <c r="S372">
        <v>80.7</v>
      </c>
    </row>
    <row r="373" spans="1:19" hidden="1" outlineLevel="1">
      <c r="A373" s="13">
        <f>A371+1</f>
        <v>41915</v>
      </c>
      <c r="B373">
        <f>B371+1</f>
        <v>449</v>
      </c>
      <c r="C373" s="21"/>
      <c r="D373" s="8"/>
      <c r="E373" s="7"/>
      <c r="F373" s="8"/>
      <c r="G373" s="8"/>
      <c r="H373" s="7"/>
      <c r="I373" s="7"/>
      <c r="J373" s="8"/>
      <c r="K373" s="7"/>
      <c r="L373" s="14">
        <f t="shared" ref="L373:L379" si="133">IF(D373&gt;0,J373/D373,0)</f>
        <v>0</v>
      </c>
      <c r="M373" s="24" t="e">
        <f t="shared" si="123"/>
        <v>#DIV/0!</v>
      </c>
      <c r="N373" s="7"/>
      <c r="O373" s="8"/>
      <c r="P373" s="7"/>
      <c r="Q373" s="24" t="e">
        <f t="shared" si="126"/>
        <v>#DIV/0!</v>
      </c>
      <c r="R373" s="24"/>
    </row>
    <row r="374" spans="1:19" hidden="1" outlineLevel="1">
      <c r="A374" s="13">
        <f t="shared" si="132"/>
        <v>41916</v>
      </c>
      <c r="B374">
        <f>B373+1</f>
        <v>450</v>
      </c>
      <c r="C374" s="21"/>
      <c r="D374" s="8"/>
      <c r="E374" s="7"/>
      <c r="F374" s="8"/>
      <c r="G374" s="8"/>
      <c r="H374" s="7"/>
      <c r="I374" s="7"/>
      <c r="J374" s="8"/>
      <c r="K374" s="7"/>
      <c r="L374" s="14">
        <f t="shared" si="133"/>
        <v>0</v>
      </c>
      <c r="M374" s="24" t="e">
        <f t="shared" si="123"/>
        <v>#DIV/0!</v>
      </c>
      <c r="N374" s="7"/>
      <c r="O374" s="8"/>
      <c r="P374" s="7"/>
      <c r="Q374" s="24" t="e">
        <f t="shared" si="126"/>
        <v>#DIV/0!</v>
      </c>
      <c r="R374" s="24"/>
    </row>
    <row r="375" spans="1:19" hidden="1" outlineLevel="1">
      <c r="A375" s="13">
        <f t="shared" si="132"/>
        <v>41917</v>
      </c>
      <c r="B375">
        <f t="shared" si="132"/>
        <v>451</v>
      </c>
      <c r="C375" s="21"/>
      <c r="D375" s="8"/>
      <c r="E375" s="7"/>
      <c r="F375" s="8"/>
      <c r="G375" s="8"/>
      <c r="H375" s="7"/>
      <c r="I375" s="7"/>
      <c r="J375" s="8"/>
      <c r="K375" s="7"/>
      <c r="L375" s="14">
        <f t="shared" si="133"/>
        <v>0</v>
      </c>
      <c r="M375" s="24" t="e">
        <f t="shared" si="123"/>
        <v>#DIV/0!</v>
      </c>
      <c r="N375" s="7"/>
      <c r="O375" s="8"/>
      <c r="P375" s="7"/>
      <c r="Q375" s="24" t="e">
        <f t="shared" si="126"/>
        <v>#DIV/0!</v>
      </c>
      <c r="R375" s="24"/>
    </row>
    <row r="376" spans="1:19" hidden="1" outlineLevel="1">
      <c r="A376" s="13">
        <f t="shared" si="132"/>
        <v>41918</v>
      </c>
      <c r="B376">
        <f t="shared" si="132"/>
        <v>452</v>
      </c>
      <c r="C376" s="21"/>
      <c r="D376" s="8"/>
      <c r="E376" s="7"/>
      <c r="F376" s="8"/>
      <c r="G376" s="8"/>
      <c r="H376" s="7"/>
      <c r="I376" s="7"/>
      <c r="J376" s="8"/>
      <c r="K376" s="7"/>
      <c r="L376" s="14">
        <f t="shared" si="133"/>
        <v>0</v>
      </c>
      <c r="M376" s="24" t="e">
        <f t="shared" si="123"/>
        <v>#DIV/0!</v>
      </c>
      <c r="N376" s="7"/>
      <c r="O376" s="8"/>
      <c r="P376" s="7"/>
      <c r="Q376" s="24" t="e">
        <f t="shared" si="126"/>
        <v>#DIV/0!</v>
      </c>
      <c r="R376" s="24"/>
    </row>
    <row r="377" spans="1:19" hidden="1" outlineLevel="1">
      <c r="A377" s="13">
        <f t="shared" si="132"/>
        <v>41919</v>
      </c>
      <c r="B377">
        <f t="shared" si="132"/>
        <v>453</v>
      </c>
      <c r="C377" s="21"/>
      <c r="D377" s="8"/>
      <c r="E377" s="7"/>
      <c r="F377" s="8"/>
      <c r="G377" s="8"/>
      <c r="H377" s="7"/>
      <c r="I377" s="7"/>
      <c r="J377" s="8"/>
      <c r="K377" s="7"/>
      <c r="L377" s="14">
        <f t="shared" si="133"/>
        <v>0</v>
      </c>
      <c r="M377" s="24" t="e">
        <f t="shared" si="123"/>
        <v>#DIV/0!</v>
      </c>
      <c r="N377" s="7"/>
      <c r="O377" s="8"/>
      <c r="P377" s="7"/>
      <c r="Q377" s="24" t="e">
        <f t="shared" si="126"/>
        <v>#DIV/0!</v>
      </c>
      <c r="R377" s="24"/>
    </row>
    <row r="378" spans="1:19" hidden="1" outlineLevel="1">
      <c r="A378" s="13">
        <f t="shared" si="132"/>
        <v>41920</v>
      </c>
      <c r="B378">
        <f t="shared" si="132"/>
        <v>454</v>
      </c>
      <c r="C378" s="21"/>
      <c r="D378" s="8"/>
      <c r="E378" s="7"/>
      <c r="F378" s="8"/>
      <c r="G378" s="8"/>
      <c r="H378" s="7"/>
      <c r="I378" s="7"/>
      <c r="J378" s="8"/>
      <c r="K378" s="7"/>
      <c r="L378" s="14">
        <f t="shared" si="133"/>
        <v>0</v>
      </c>
      <c r="M378" s="24" t="e">
        <f t="shared" si="123"/>
        <v>#DIV/0!</v>
      </c>
      <c r="N378" s="7"/>
      <c r="O378" s="8"/>
      <c r="P378" s="7"/>
      <c r="Q378" s="24" t="e">
        <f t="shared" si="126"/>
        <v>#DIV/0!</v>
      </c>
      <c r="R378" s="24"/>
    </row>
    <row r="379" spans="1:19" hidden="1" outlineLevel="1">
      <c r="A379" s="13">
        <f t="shared" si="132"/>
        <v>41921</v>
      </c>
      <c r="B379">
        <f t="shared" si="132"/>
        <v>455</v>
      </c>
      <c r="C379" s="21"/>
      <c r="D379" s="8"/>
      <c r="E379" s="7"/>
      <c r="F379" s="8"/>
      <c r="G379" s="8"/>
      <c r="H379" s="7"/>
      <c r="I379" s="7"/>
      <c r="J379" s="8"/>
      <c r="K379" s="7"/>
      <c r="L379" s="14">
        <f t="shared" si="133"/>
        <v>0</v>
      </c>
      <c r="M379" s="24" t="e">
        <f t="shared" si="123"/>
        <v>#DIV/0!</v>
      </c>
      <c r="N379" s="7"/>
      <c r="O379" s="8"/>
      <c r="P379" s="7"/>
      <c r="Q379" s="24" t="e">
        <f t="shared" si="126"/>
        <v>#DIV/0!</v>
      </c>
      <c r="R379" s="24"/>
    </row>
    <row r="380" spans="1:19" collapsed="1">
      <c r="A380" s="13"/>
      <c r="C380" s="21">
        <f t="shared" si="127"/>
        <v>65</v>
      </c>
      <c r="D380" s="8"/>
      <c r="E380" s="12">
        <f>IF(SUM(D373:D379)&gt;0,AVERAGE(D373:D379),0)</f>
        <v>0</v>
      </c>
      <c r="F380" s="8">
        <f>SUM(F373:F379)</f>
        <v>0</v>
      </c>
      <c r="G380" s="8"/>
      <c r="H380" s="7">
        <f>IF(F380&gt;0,F380+H372,0)</f>
        <v>0</v>
      </c>
      <c r="I380" s="7"/>
      <c r="J380" s="8">
        <f>SUM(J373:J379)</f>
        <v>0</v>
      </c>
      <c r="K380" s="7">
        <f>IF(J380&gt;0,J380+K372,0)</f>
        <v>0</v>
      </c>
      <c r="L380" s="14">
        <f>IF(E380&gt;0,J380/E380/7,0)</f>
        <v>0</v>
      </c>
      <c r="M380" s="22">
        <f>IF(E380&gt;0,J380/E380*1000,0)</f>
        <v>0</v>
      </c>
      <c r="N380" s="11">
        <f>IF(P380&gt;0,K380/(P380/1000),0)</f>
        <v>0</v>
      </c>
      <c r="O380" s="8">
        <f>SUM(O373:O379)</f>
        <v>0</v>
      </c>
      <c r="P380" s="7">
        <f>IF(O380&gt;0,O380+P372,0)</f>
        <v>0</v>
      </c>
      <c r="Q380" s="31">
        <f>IF(E380&gt;0,O380/E380,0)</f>
        <v>0</v>
      </c>
      <c r="R380" s="24"/>
      <c r="S380">
        <v>79</v>
      </c>
    </row>
    <row r="381" spans="1:19" hidden="1" outlineLevel="1">
      <c r="A381" s="13">
        <f>A379+1</f>
        <v>41922</v>
      </c>
      <c r="B381">
        <f>B379+1</f>
        <v>456</v>
      </c>
      <c r="C381" s="21"/>
      <c r="D381" s="8"/>
      <c r="E381" s="7"/>
      <c r="F381" s="8"/>
      <c r="G381" s="8"/>
      <c r="H381" s="7"/>
      <c r="I381" s="7"/>
      <c r="J381" s="8"/>
      <c r="K381" s="7"/>
      <c r="L381" s="14">
        <f t="shared" ref="L381:L387" si="134">IF(D381&gt;0,J381/D381,0)</f>
        <v>0</v>
      </c>
      <c r="M381" s="24" t="e">
        <f t="shared" ref="M381:M419" si="135">K381/$E$5</f>
        <v>#DIV/0!</v>
      </c>
      <c r="N381" s="7"/>
      <c r="O381" s="8"/>
      <c r="P381" s="7"/>
      <c r="Q381" s="24" t="e">
        <f t="shared" si="126"/>
        <v>#DIV/0!</v>
      </c>
      <c r="R381" s="24"/>
    </row>
    <row r="382" spans="1:19" hidden="1" outlineLevel="1">
      <c r="A382" s="13">
        <f t="shared" si="132"/>
        <v>41923</v>
      </c>
      <c r="B382">
        <f>B381+1</f>
        <v>457</v>
      </c>
      <c r="C382" s="21"/>
      <c r="D382" s="8"/>
      <c r="E382" s="7"/>
      <c r="F382" s="8"/>
      <c r="G382" s="8"/>
      <c r="H382" s="7"/>
      <c r="I382" s="7"/>
      <c r="J382" s="8"/>
      <c r="K382" s="7"/>
      <c r="L382" s="14">
        <f t="shared" si="134"/>
        <v>0</v>
      </c>
      <c r="M382" s="24" t="e">
        <f t="shared" si="135"/>
        <v>#DIV/0!</v>
      </c>
      <c r="N382" s="7"/>
      <c r="O382" s="8"/>
      <c r="P382" s="7"/>
      <c r="Q382" s="24" t="e">
        <f t="shared" si="126"/>
        <v>#DIV/0!</v>
      </c>
      <c r="R382" s="24"/>
    </row>
    <row r="383" spans="1:19" hidden="1" outlineLevel="1">
      <c r="A383" s="13">
        <f t="shared" si="132"/>
        <v>41924</v>
      </c>
      <c r="B383">
        <f t="shared" si="132"/>
        <v>458</v>
      </c>
      <c r="C383" s="21"/>
      <c r="D383" s="8"/>
      <c r="E383" s="7"/>
      <c r="F383" s="8"/>
      <c r="G383" s="8"/>
      <c r="H383" s="7"/>
      <c r="I383" s="7"/>
      <c r="J383" s="8"/>
      <c r="K383" s="7"/>
      <c r="L383" s="14">
        <f t="shared" si="134"/>
        <v>0</v>
      </c>
      <c r="M383" s="24" t="e">
        <f t="shared" si="135"/>
        <v>#DIV/0!</v>
      </c>
      <c r="N383" s="7"/>
      <c r="O383" s="8"/>
      <c r="P383" s="7"/>
      <c r="Q383" s="24" t="e">
        <f t="shared" si="126"/>
        <v>#DIV/0!</v>
      </c>
      <c r="R383" s="24"/>
    </row>
    <row r="384" spans="1:19" hidden="1" outlineLevel="1">
      <c r="A384" s="13">
        <f t="shared" si="132"/>
        <v>41925</v>
      </c>
      <c r="B384">
        <f t="shared" si="132"/>
        <v>459</v>
      </c>
      <c r="C384" s="21"/>
      <c r="D384" s="8"/>
      <c r="E384" s="7"/>
      <c r="F384" s="8"/>
      <c r="G384" s="8"/>
      <c r="H384" s="7"/>
      <c r="I384" s="7"/>
      <c r="J384" s="8"/>
      <c r="K384" s="7"/>
      <c r="L384" s="14">
        <f t="shared" si="134"/>
        <v>0</v>
      </c>
      <c r="M384" s="24" t="e">
        <f t="shared" si="135"/>
        <v>#DIV/0!</v>
      </c>
      <c r="N384" s="7"/>
      <c r="O384" s="8"/>
      <c r="P384" s="7"/>
      <c r="Q384" s="24" t="e">
        <f t="shared" si="126"/>
        <v>#DIV/0!</v>
      </c>
      <c r="R384" s="24"/>
    </row>
    <row r="385" spans="1:19" hidden="1" outlineLevel="1">
      <c r="A385" s="13">
        <f t="shared" si="132"/>
        <v>41926</v>
      </c>
      <c r="B385">
        <f t="shared" si="132"/>
        <v>460</v>
      </c>
      <c r="C385" s="21"/>
      <c r="D385" s="8"/>
      <c r="E385" s="7"/>
      <c r="F385" s="8"/>
      <c r="G385" s="8"/>
      <c r="H385" s="7"/>
      <c r="I385" s="7"/>
      <c r="J385" s="8"/>
      <c r="K385" s="7"/>
      <c r="L385" s="14">
        <f t="shared" si="134"/>
        <v>0</v>
      </c>
      <c r="M385" s="24" t="e">
        <f t="shared" si="135"/>
        <v>#DIV/0!</v>
      </c>
      <c r="N385" s="7"/>
      <c r="O385" s="8"/>
      <c r="P385" s="7"/>
      <c r="Q385" s="24" t="e">
        <f t="shared" si="126"/>
        <v>#DIV/0!</v>
      </c>
      <c r="R385" s="24"/>
    </row>
    <row r="386" spans="1:19" hidden="1" outlineLevel="1">
      <c r="A386" s="13">
        <f t="shared" si="132"/>
        <v>41927</v>
      </c>
      <c r="B386">
        <f t="shared" si="132"/>
        <v>461</v>
      </c>
      <c r="C386" s="21"/>
      <c r="D386" s="8"/>
      <c r="E386" s="7"/>
      <c r="F386" s="8"/>
      <c r="G386" s="8"/>
      <c r="H386" s="7"/>
      <c r="I386" s="7"/>
      <c r="J386" s="8"/>
      <c r="K386" s="7"/>
      <c r="L386" s="14">
        <f t="shared" si="134"/>
        <v>0</v>
      </c>
      <c r="M386" s="24" t="e">
        <f t="shared" si="135"/>
        <v>#DIV/0!</v>
      </c>
      <c r="N386" s="7"/>
      <c r="O386" s="8"/>
      <c r="P386" s="7"/>
      <c r="Q386" s="24" t="e">
        <f t="shared" si="126"/>
        <v>#DIV/0!</v>
      </c>
      <c r="R386" s="24"/>
    </row>
    <row r="387" spans="1:19" hidden="1" outlineLevel="1">
      <c r="A387" s="13">
        <f t="shared" si="132"/>
        <v>41928</v>
      </c>
      <c r="B387">
        <f t="shared" si="132"/>
        <v>462</v>
      </c>
      <c r="C387" s="21"/>
      <c r="D387" s="8"/>
      <c r="E387" s="7"/>
      <c r="F387" s="8"/>
      <c r="G387" s="8"/>
      <c r="H387" s="7"/>
      <c r="I387" s="7"/>
      <c r="J387" s="8"/>
      <c r="K387" s="7"/>
      <c r="L387" s="14">
        <f t="shared" si="134"/>
        <v>0</v>
      </c>
      <c r="M387" s="24" t="e">
        <f t="shared" si="135"/>
        <v>#DIV/0!</v>
      </c>
      <c r="N387" s="7"/>
      <c r="O387" s="8"/>
      <c r="P387" s="7"/>
      <c r="Q387" s="24" t="e">
        <f t="shared" si="126"/>
        <v>#DIV/0!</v>
      </c>
      <c r="R387" s="24"/>
    </row>
    <row r="388" spans="1:19" collapsed="1">
      <c r="A388" s="13"/>
      <c r="C388" s="21">
        <f t="shared" si="127"/>
        <v>66</v>
      </c>
      <c r="D388" s="8"/>
      <c r="E388" s="12">
        <f>IF(SUM(D381:D387)&gt;0,AVERAGE(D381:D387),0)</f>
        <v>0</v>
      </c>
      <c r="F388" s="8">
        <f>SUM(F381:F387)</f>
        <v>0</v>
      </c>
      <c r="G388" s="8"/>
      <c r="H388" s="7">
        <f>IF(F388&gt;0,F388+H380,0)</f>
        <v>0</v>
      </c>
      <c r="I388" s="7"/>
      <c r="J388" s="8">
        <f>SUM(J381:J387)</f>
        <v>0</v>
      </c>
      <c r="K388" s="7">
        <f>IF(J388&gt;0,J388+K380,0)</f>
        <v>0</v>
      </c>
      <c r="L388" s="14">
        <f>IF(E388&gt;0,J388/E388/7,0)</f>
        <v>0</v>
      </c>
      <c r="M388" s="22">
        <f>IF(E388&gt;0,J388/E388*1000,0)</f>
        <v>0</v>
      </c>
      <c r="N388" s="11">
        <f>IF(P388&gt;0,K388/(P388/1000),0)</f>
        <v>0</v>
      </c>
      <c r="O388" s="8">
        <f>SUM(O381:O387)</f>
        <v>0</v>
      </c>
      <c r="P388" s="7">
        <f>IF(O388&gt;0,O388+P380,0)</f>
        <v>0</v>
      </c>
      <c r="Q388" s="31">
        <f>IF(E388&gt;0,O388/E388,0)</f>
        <v>0</v>
      </c>
      <c r="R388" s="24"/>
      <c r="S388">
        <v>77.900000000000006</v>
      </c>
    </row>
    <row r="389" spans="1:19" hidden="1" outlineLevel="1">
      <c r="A389" s="13">
        <f>A387+1</f>
        <v>41929</v>
      </c>
      <c r="B389">
        <f>B387+1</f>
        <v>463</v>
      </c>
      <c r="C389" s="21"/>
      <c r="D389" s="8"/>
      <c r="E389" s="7"/>
      <c r="F389" s="8"/>
      <c r="G389" s="8"/>
      <c r="H389" s="7"/>
      <c r="I389" s="7"/>
      <c r="J389" s="8"/>
      <c r="K389" s="7"/>
      <c r="L389" s="14">
        <f t="shared" ref="L389:L395" si="136">IF(D389&gt;0,J389/D389,0)</f>
        <v>0</v>
      </c>
      <c r="M389" s="24" t="e">
        <f t="shared" si="135"/>
        <v>#DIV/0!</v>
      </c>
      <c r="N389" s="7"/>
      <c r="O389" s="8"/>
      <c r="P389" s="7"/>
      <c r="Q389" s="24" t="e">
        <f t="shared" si="126"/>
        <v>#DIV/0!</v>
      </c>
      <c r="R389" s="24"/>
    </row>
    <row r="390" spans="1:19" hidden="1" outlineLevel="1">
      <c r="A390" s="13">
        <f t="shared" si="132"/>
        <v>41930</v>
      </c>
      <c r="B390">
        <f>B389+1</f>
        <v>464</v>
      </c>
      <c r="C390" s="21"/>
      <c r="D390" s="8"/>
      <c r="E390" s="7"/>
      <c r="F390" s="8"/>
      <c r="G390" s="8"/>
      <c r="H390" s="7"/>
      <c r="I390" s="7"/>
      <c r="J390" s="8"/>
      <c r="K390" s="7"/>
      <c r="L390" s="14">
        <f t="shared" si="136"/>
        <v>0</v>
      </c>
      <c r="M390" s="24" t="e">
        <f t="shared" si="135"/>
        <v>#DIV/0!</v>
      </c>
      <c r="N390" s="7"/>
      <c r="O390" s="8"/>
      <c r="P390" s="7"/>
      <c r="Q390" s="24" t="e">
        <f t="shared" si="126"/>
        <v>#DIV/0!</v>
      </c>
      <c r="R390" s="24"/>
    </row>
    <row r="391" spans="1:19" hidden="1" outlineLevel="1">
      <c r="A391" s="13">
        <f t="shared" si="132"/>
        <v>41931</v>
      </c>
      <c r="B391">
        <f t="shared" si="132"/>
        <v>465</v>
      </c>
      <c r="C391" s="21"/>
      <c r="D391" s="8"/>
      <c r="E391" s="7"/>
      <c r="F391" s="8"/>
      <c r="G391" s="8"/>
      <c r="H391" s="7"/>
      <c r="I391" s="7"/>
      <c r="J391" s="8"/>
      <c r="K391" s="7"/>
      <c r="L391" s="14">
        <f t="shared" si="136"/>
        <v>0</v>
      </c>
      <c r="M391" s="24" t="e">
        <f t="shared" si="135"/>
        <v>#DIV/0!</v>
      </c>
      <c r="N391" s="7"/>
      <c r="O391" s="8"/>
      <c r="P391" s="7"/>
      <c r="Q391" s="24" t="e">
        <f t="shared" si="126"/>
        <v>#DIV/0!</v>
      </c>
      <c r="R391" s="24"/>
    </row>
    <row r="392" spans="1:19" hidden="1" outlineLevel="1">
      <c r="A392" s="13">
        <f t="shared" si="132"/>
        <v>41932</v>
      </c>
      <c r="B392">
        <f t="shared" si="132"/>
        <v>466</v>
      </c>
      <c r="C392" s="21"/>
      <c r="D392" s="8"/>
      <c r="E392" s="7"/>
      <c r="F392" s="8"/>
      <c r="G392" s="8"/>
      <c r="H392" s="7"/>
      <c r="I392" s="7"/>
      <c r="J392" s="8"/>
      <c r="K392" s="7"/>
      <c r="L392" s="14">
        <f t="shared" si="136"/>
        <v>0</v>
      </c>
      <c r="M392" s="24" t="e">
        <f t="shared" si="135"/>
        <v>#DIV/0!</v>
      </c>
      <c r="N392" s="7"/>
      <c r="O392" s="8"/>
      <c r="P392" s="7"/>
      <c r="Q392" s="24" t="e">
        <f t="shared" si="126"/>
        <v>#DIV/0!</v>
      </c>
      <c r="R392" s="24"/>
    </row>
    <row r="393" spans="1:19" hidden="1" outlineLevel="1">
      <c r="A393" s="13">
        <f t="shared" si="132"/>
        <v>41933</v>
      </c>
      <c r="B393">
        <f t="shared" si="132"/>
        <v>467</v>
      </c>
      <c r="C393" s="21"/>
      <c r="D393" s="8"/>
      <c r="E393" s="7"/>
      <c r="F393" s="8"/>
      <c r="G393" s="8"/>
      <c r="H393" s="7"/>
      <c r="I393" s="7"/>
      <c r="J393" s="8"/>
      <c r="K393" s="7"/>
      <c r="L393" s="14">
        <f t="shared" si="136"/>
        <v>0</v>
      </c>
      <c r="M393" s="24" t="e">
        <f t="shared" si="135"/>
        <v>#DIV/0!</v>
      </c>
      <c r="N393" s="7"/>
      <c r="O393" s="8"/>
      <c r="P393" s="7"/>
      <c r="Q393" s="24" t="e">
        <f t="shared" si="126"/>
        <v>#DIV/0!</v>
      </c>
      <c r="R393" s="24"/>
    </row>
    <row r="394" spans="1:19" hidden="1" outlineLevel="1">
      <c r="A394" s="13">
        <f t="shared" si="132"/>
        <v>41934</v>
      </c>
      <c r="B394">
        <f t="shared" si="132"/>
        <v>468</v>
      </c>
      <c r="C394" s="21"/>
      <c r="D394" s="8"/>
      <c r="E394" s="7"/>
      <c r="F394" s="8"/>
      <c r="G394" s="8"/>
      <c r="H394" s="7"/>
      <c r="I394" s="7"/>
      <c r="J394" s="8"/>
      <c r="K394" s="7"/>
      <c r="L394" s="14">
        <f t="shared" si="136"/>
        <v>0</v>
      </c>
      <c r="M394" s="24" t="e">
        <f t="shared" si="135"/>
        <v>#DIV/0!</v>
      </c>
      <c r="N394" s="7"/>
      <c r="O394" s="8"/>
      <c r="P394" s="7"/>
      <c r="Q394" s="24" t="e">
        <f t="shared" si="126"/>
        <v>#DIV/0!</v>
      </c>
      <c r="R394" s="24"/>
    </row>
    <row r="395" spans="1:19" hidden="1" outlineLevel="1">
      <c r="A395" s="13">
        <f t="shared" si="132"/>
        <v>41935</v>
      </c>
      <c r="B395">
        <f t="shared" si="132"/>
        <v>469</v>
      </c>
      <c r="C395" s="21"/>
      <c r="D395" s="8"/>
      <c r="E395" s="7"/>
      <c r="F395" s="8"/>
      <c r="G395" s="8"/>
      <c r="H395" s="7"/>
      <c r="I395" s="7"/>
      <c r="J395" s="8"/>
      <c r="K395" s="7"/>
      <c r="L395" s="14">
        <f t="shared" si="136"/>
        <v>0</v>
      </c>
      <c r="M395" s="24" t="e">
        <f t="shared" si="135"/>
        <v>#DIV/0!</v>
      </c>
      <c r="N395" s="7"/>
      <c r="O395" s="8"/>
      <c r="P395" s="7"/>
      <c r="Q395" s="24" t="e">
        <f t="shared" si="126"/>
        <v>#DIV/0!</v>
      </c>
      <c r="R395" s="24"/>
    </row>
    <row r="396" spans="1:19" collapsed="1">
      <c r="A396" s="13"/>
      <c r="C396" s="21">
        <f t="shared" si="127"/>
        <v>67</v>
      </c>
      <c r="D396" s="8"/>
      <c r="E396" s="12">
        <f>IF(SUM(D389:D395)&gt;0,AVERAGE(D389:D395),0)</f>
        <v>0</v>
      </c>
      <c r="F396" s="8">
        <f>SUM(F389:F395)</f>
        <v>0</v>
      </c>
      <c r="G396" s="8"/>
      <c r="H396" s="7">
        <f>IF(F396&gt;0,F396+H388,0)</f>
        <v>0</v>
      </c>
      <c r="I396" s="7"/>
      <c r="J396" s="8">
        <f>SUM(J389:J395)</f>
        <v>0</v>
      </c>
      <c r="K396" s="7">
        <f>IF(J396&gt;0,J396+K388,0)</f>
        <v>0</v>
      </c>
      <c r="L396" s="14">
        <f>IF(E396&gt;0,J396/E396/7,0)</f>
        <v>0</v>
      </c>
      <c r="M396" s="22">
        <f>IF(E396&gt;0,J396/E396*1000,0)</f>
        <v>0</v>
      </c>
      <c r="N396" s="11">
        <f>IF(P396&gt;0,K396/(P396/1000),0)</f>
        <v>0</v>
      </c>
      <c r="O396" s="8">
        <f>SUM(O389:O395)</f>
        <v>0</v>
      </c>
      <c r="P396" s="7">
        <f>IF(O396&gt;0,O396+P388,0)</f>
        <v>0</v>
      </c>
      <c r="Q396" s="31">
        <f>IF(E396&gt;0,O396/E396,0)</f>
        <v>0</v>
      </c>
      <c r="R396" s="24"/>
      <c r="S396">
        <v>76</v>
      </c>
    </row>
    <row r="397" spans="1:19" hidden="1" outlineLevel="1">
      <c r="A397" s="13">
        <f>A395+1</f>
        <v>41936</v>
      </c>
      <c r="B397">
        <f>B395+1</f>
        <v>470</v>
      </c>
      <c r="C397" s="21"/>
      <c r="D397" s="8"/>
      <c r="E397" s="7"/>
      <c r="F397" s="8"/>
      <c r="G397" s="8"/>
      <c r="H397" s="7"/>
      <c r="I397" s="7"/>
      <c r="J397" s="8"/>
      <c r="K397" s="7"/>
      <c r="L397" s="14">
        <f t="shared" ref="L397:L403" si="137">IF(D397&gt;0,J397/D397,0)</f>
        <v>0</v>
      </c>
      <c r="M397" s="24" t="e">
        <f t="shared" si="135"/>
        <v>#DIV/0!</v>
      </c>
      <c r="N397" s="7"/>
      <c r="O397" s="8"/>
      <c r="P397" s="7"/>
      <c r="Q397" s="24" t="e">
        <f t="shared" si="126"/>
        <v>#DIV/0!</v>
      </c>
      <c r="R397" s="24"/>
    </row>
    <row r="398" spans="1:19" hidden="1" outlineLevel="1">
      <c r="A398" s="13">
        <f t="shared" si="132"/>
        <v>41937</v>
      </c>
      <c r="B398">
        <f>B397+1</f>
        <v>471</v>
      </c>
      <c r="C398" s="21"/>
      <c r="D398" s="8"/>
      <c r="E398" s="7"/>
      <c r="F398" s="8"/>
      <c r="G398" s="8"/>
      <c r="H398" s="7"/>
      <c r="I398" s="7"/>
      <c r="J398" s="8"/>
      <c r="K398" s="7"/>
      <c r="L398" s="14">
        <f t="shared" si="137"/>
        <v>0</v>
      </c>
      <c r="M398" s="24" t="e">
        <f t="shared" si="135"/>
        <v>#DIV/0!</v>
      </c>
      <c r="N398" s="7"/>
      <c r="O398" s="8"/>
      <c r="P398" s="7"/>
      <c r="Q398" s="24" t="e">
        <f t="shared" ref="Q398:Q411" si="138">P398/$E$5</f>
        <v>#DIV/0!</v>
      </c>
      <c r="R398" s="24"/>
    </row>
    <row r="399" spans="1:19" hidden="1" outlineLevel="1">
      <c r="A399" s="13">
        <f t="shared" si="132"/>
        <v>41938</v>
      </c>
      <c r="B399">
        <f t="shared" si="132"/>
        <v>472</v>
      </c>
      <c r="C399" s="21"/>
      <c r="D399" s="8"/>
      <c r="E399" s="7"/>
      <c r="F399" s="8"/>
      <c r="G399" s="8"/>
      <c r="H399" s="7"/>
      <c r="I399" s="7"/>
      <c r="J399" s="8"/>
      <c r="K399" s="7"/>
      <c r="L399" s="14">
        <f t="shared" si="137"/>
        <v>0</v>
      </c>
      <c r="M399" s="24" t="e">
        <f t="shared" si="135"/>
        <v>#DIV/0!</v>
      </c>
      <c r="N399" s="7"/>
      <c r="O399" s="8"/>
      <c r="P399" s="7"/>
      <c r="Q399" s="24" t="e">
        <f t="shared" si="138"/>
        <v>#DIV/0!</v>
      </c>
      <c r="R399" s="24"/>
    </row>
    <row r="400" spans="1:19" hidden="1" outlineLevel="1">
      <c r="A400" s="13">
        <f t="shared" si="132"/>
        <v>41939</v>
      </c>
      <c r="B400">
        <f t="shared" si="132"/>
        <v>473</v>
      </c>
      <c r="C400" s="21"/>
      <c r="D400" s="8"/>
      <c r="E400" s="7"/>
      <c r="F400" s="8"/>
      <c r="G400" s="8"/>
      <c r="H400" s="7"/>
      <c r="I400" s="7"/>
      <c r="J400" s="8"/>
      <c r="K400" s="7"/>
      <c r="L400" s="14">
        <f t="shared" si="137"/>
        <v>0</v>
      </c>
      <c r="M400" s="24" t="e">
        <f t="shared" si="135"/>
        <v>#DIV/0!</v>
      </c>
      <c r="N400" s="7"/>
      <c r="O400" s="8"/>
      <c r="P400" s="7"/>
      <c r="Q400" s="24" t="e">
        <f t="shared" si="138"/>
        <v>#DIV/0!</v>
      </c>
      <c r="R400" s="24"/>
    </row>
    <row r="401" spans="1:19" hidden="1" outlineLevel="1">
      <c r="A401" s="13">
        <f t="shared" si="132"/>
        <v>41940</v>
      </c>
      <c r="B401">
        <f t="shared" si="132"/>
        <v>474</v>
      </c>
      <c r="C401" s="21"/>
      <c r="D401" s="8"/>
      <c r="E401" s="7"/>
      <c r="F401" s="8"/>
      <c r="G401" s="8"/>
      <c r="H401" s="7"/>
      <c r="I401" s="7"/>
      <c r="J401" s="8"/>
      <c r="K401" s="7"/>
      <c r="L401" s="14">
        <f t="shared" si="137"/>
        <v>0</v>
      </c>
      <c r="M401" s="24" t="e">
        <f t="shared" si="135"/>
        <v>#DIV/0!</v>
      </c>
      <c r="N401" s="7"/>
      <c r="O401" s="8"/>
      <c r="P401" s="7"/>
      <c r="Q401" s="24" t="e">
        <f t="shared" si="138"/>
        <v>#DIV/0!</v>
      </c>
      <c r="R401" s="24"/>
    </row>
    <row r="402" spans="1:19" hidden="1" outlineLevel="1">
      <c r="A402" s="13">
        <f t="shared" si="132"/>
        <v>41941</v>
      </c>
      <c r="B402">
        <f t="shared" si="132"/>
        <v>475</v>
      </c>
      <c r="C402" s="21"/>
      <c r="D402" s="8"/>
      <c r="E402" s="7"/>
      <c r="F402" s="8"/>
      <c r="G402" s="8"/>
      <c r="H402" s="7"/>
      <c r="I402" s="7"/>
      <c r="J402" s="8"/>
      <c r="K402" s="7"/>
      <c r="L402" s="14">
        <f t="shared" si="137"/>
        <v>0</v>
      </c>
      <c r="M402" s="24" t="e">
        <f t="shared" si="135"/>
        <v>#DIV/0!</v>
      </c>
      <c r="N402" s="7"/>
      <c r="O402" s="8"/>
      <c r="P402" s="7"/>
      <c r="Q402" s="24" t="e">
        <f t="shared" si="138"/>
        <v>#DIV/0!</v>
      </c>
      <c r="R402" s="24"/>
    </row>
    <row r="403" spans="1:19" hidden="1" outlineLevel="1">
      <c r="A403" s="13">
        <f t="shared" si="132"/>
        <v>41942</v>
      </c>
      <c r="B403">
        <f t="shared" si="132"/>
        <v>476</v>
      </c>
      <c r="C403" s="21"/>
      <c r="D403" s="8"/>
      <c r="E403" s="7"/>
      <c r="F403" s="8"/>
      <c r="G403" s="8"/>
      <c r="H403" s="7"/>
      <c r="I403" s="7"/>
      <c r="J403" s="8"/>
      <c r="K403" s="7"/>
      <c r="L403" s="14">
        <f t="shared" si="137"/>
        <v>0</v>
      </c>
      <c r="M403" s="24" t="e">
        <f t="shared" si="135"/>
        <v>#DIV/0!</v>
      </c>
      <c r="N403" s="7"/>
      <c r="O403" s="8"/>
      <c r="P403" s="7"/>
      <c r="Q403" s="24" t="e">
        <f t="shared" si="138"/>
        <v>#DIV/0!</v>
      </c>
      <c r="R403" s="24"/>
    </row>
    <row r="404" spans="1:19" collapsed="1">
      <c r="A404" s="13"/>
      <c r="C404" s="21">
        <f t="shared" ref="C404:C460" si="139">C396+1</f>
        <v>68</v>
      </c>
      <c r="D404" s="8"/>
      <c r="E404" s="12">
        <f>IF(SUM(D397:D403)&gt;0,AVERAGE(D397:D403),0)</f>
        <v>0</v>
      </c>
      <c r="F404" s="8">
        <f>SUM(F397:F403)</f>
        <v>0</v>
      </c>
      <c r="G404" s="8"/>
      <c r="H404" s="7">
        <f>IF(F404&gt;0,F404+H396,0)</f>
        <v>0</v>
      </c>
      <c r="I404" s="7"/>
      <c r="J404" s="8">
        <f>SUM(J397:J403)</f>
        <v>0</v>
      </c>
      <c r="K404" s="7">
        <f>IF(J404&gt;0,J404+K396,0)</f>
        <v>0</v>
      </c>
      <c r="L404" s="14">
        <f>IF(E404&gt;0,J404/E404/7,0)</f>
        <v>0</v>
      </c>
      <c r="M404" s="22">
        <f>IF(E404&gt;0,J404/E404*1000,0)</f>
        <v>0</v>
      </c>
      <c r="N404" s="11">
        <f>IF(P404&gt;0,K404/(P404/1000),0)</f>
        <v>0</v>
      </c>
      <c r="O404" s="8">
        <f>SUM(O397:O403)</f>
        <v>0</v>
      </c>
      <c r="P404" s="7">
        <f>IF(O404&gt;0,O404+P396,0)</f>
        <v>0</v>
      </c>
      <c r="Q404" s="31">
        <f>IF(E404&gt;0,O404/E404,0)</f>
        <v>0</v>
      </c>
      <c r="R404" s="24"/>
      <c r="S404">
        <v>75.2</v>
      </c>
    </row>
    <row r="405" spans="1:19" hidden="1" outlineLevel="1">
      <c r="A405" s="13">
        <f>A403+1</f>
        <v>41943</v>
      </c>
      <c r="B405">
        <f>B403+1</f>
        <v>477</v>
      </c>
      <c r="C405" s="21"/>
      <c r="D405" s="8"/>
      <c r="E405" s="7"/>
      <c r="F405" s="8"/>
      <c r="G405" s="8"/>
      <c r="H405" s="7"/>
      <c r="I405" s="7"/>
      <c r="J405" s="8"/>
      <c r="K405" s="7"/>
      <c r="L405" s="14">
        <f t="shared" ref="L405:L411" si="140">IF(D405&gt;0,J405/D405,0)</f>
        <v>0</v>
      </c>
      <c r="M405" s="24" t="e">
        <f t="shared" si="135"/>
        <v>#DIV/0!</v>
      </c>
      <c r="N405" s="7"/>
      <c r="O405" s="8"/>
      <c r="P405" s="7"/>
      <c r="Q405" s="24" t="e">
        <f t="shared" si="138"/>
        <v>#DIV/0!</v>
      </c>
      <c r="R405" s="24"/>
    </row>
    <row r="406" spans="1:19" hidden="1" outlineLevel="1">
      <c r="A406" s="13">
        <f t="shared" si="132"/>
        <v>41944</v>
      </c>
      <c r="B406">
        <f>B405+1</f>
        <v>478</v>
      </c>
      <c r="C406" s="21"/>
      <c r="D406" s="8"/>
      <c r="E406" s="7"/>
      <c r="F406" s="8"/>
      <c r="G406" s="8"/>
      <c r="H406" s="7"/>
      <c r="I406" s="7"/>
      <c r="J406" s="8"/>
      <c r="K406" s="7"/>
      <c r="L406" s="14">
        <f t="shared" si="140"/>
        <v>0</v>
      </c>
      <c r="M406" s="24" t="e">
        <f t="shared" si="135"/>
        <v>#DIV/0!</v>
      </c>
      <c r="N406" s="7"/>
      <c r="O406" s="8"/>
      <c r="P406" s="7"/>
      <c r="Q406" s="24" t="e">
        <f t="shared" si="138"/>
        <v>#DIV/0!</v>
      </c>
      <c r="R406" s="24"/>
    </row>
    <row r="407" spans="1:19" hidden="1" outlineLevel="1">
      <c r="A407" s="13">
        <f t="shared" si="132"/>
        <v>41945</v>
      </c>
      <c r="B407">
        <f t="shared" si="132"/>
        <v>479</v>
      </c>
      <c r="C407" s="21"/>
      <c r="D407" s="8"/>
      <c r="E407" s="7"/>
      <c r="F407" s="8"/>
      <c r="G407" s="8"/>
      <c r="H407" s="7"/>
      <c r="I407" s="7"/>
      <c r="J407" s="8"/>
      <c r="K407" s="7"/>
      <c r="L407" s="14">
        <f t="shared" si="140"/>
        <v>0</v>
      </c>
      <c r="M407" s="24" t="e">
        <f t="shared" si="135"/>
        <v>#DIV/0!</v>
      </c>
      <c r="N407" s="7"/>
      <c r="O407" s="8"/>
      <c r="P407" s="7"/>
      <c r="Q407" s="24" t="e">
        <f t="shared" si="138"/>
        <v>#DIV/0!</v>
      </c>
      <c r="R407" s="24"/>
    </row>
    <row r="408" spans="1:19" hidden="1" outlineLevel="1">
      <c r="A408" s="13">
        <f t="shared" si="132"/>
        <v>41946</v>
      </c>
      <c r="B408">
        <f t="shared" si="132"/>
        <v>480</v>
      </c>
      <c r="C408" s="21"/>
      <c r="D408" s="8"/>
      <c r="E408" s="7"/>
      <c r="F408" s="8"/>
      <c r="G408" s="8"/>
      <c r="H408" s="7"/>
      <c r="I408" s="7"/>
      <c r="J408" s="8"/>
      <c r="K408" s="7"/>
      <c r="L408" s="14">
        <f t="shared" si="140"/>
        <v>0</v>
      </c>
      <c r="M408" s="24" t="e">
        <f t="shared" si="135"/>
        <v>#DIV/0!</v>
      </c>
      <c r="N408" s="7"/>
      <c r="O408" s="8"/>
      <c r="P408" s="7"/>
      <c r="Q408" s="24" t="e">
        <f t="shared" si="138"/>
        <v>#DIV/0!</v>
      </c>
      <c r="R408" s="24"/>
    </row>
    <row r="409" spans="1:19" hidden="1" outlineLevel="1">
      <c r="A409" s="13">
        <f t="shared" si="132"/>
        <v>41947</v>
      </c>
      <c r="B409">
        <f t="shared" si="132"/>
        <v>481</v>
      </c>
      <c r="C409" s="21"/>
      <c r="D409" s="8"/>
      <c r="E409" s="7"/>
      <c r="F409" s="8"/>
      <c r="G409" s="8"/>
      <c r="H409" s="7"/>
      <c r="I409" s="7"/>
      <c r="J409" s="8"/>
      <c r="K409" s="7"/>
      <c r="L409" s="14">
        <f t="shared" si="140"/>
        <v>0</v>
      </c>
      <c r="M409" s="24" t="e">
        <f t="shared" si="135"/>
        <v>#DIV/0!</v>
      </c>
      <c r="N409" s="7"/>
      <c r="O409" s="8"/>
      <c r="P409" s="7"/>
      <c r="Q409" s="24" t="e">
        <f t="shared" si="138"/>
        <v>#DIV/0!</v>
      </c>
      <c r="R409" s="24"/>
    </row>
    <row r="410" spans="1:19" hidden="1" outlineLevel="1">
      <c r="A410" s="13">
        <f t="shared" si="132"/>
        <v>41948</v>
      </c>
      <c r="B410">
        <f t="shared" si="132"/>
        <v>482</v>
      </c>
      <c r="C410" s="21"/>
      <c r="D410" s="8"/>
      <c r="E410" s="7"/>
      <c r="F410" s="8"/>
      <c r="G410" s="8"/>
      <c r="H410" s="7"/>
      <c r="I410" s="7"/>
      <c r="J410" s="8"/>
      <c r="K410" s="7"/>
      <c r="L410" s="14">
        <f t="shared" si="140"/>
        <v>0</v>
      </c>
      <c r="M410" s="24" t="e">
        <f t="shared" si="135"/>
        <v>#DIV/0!</v>
      </c>
      <c r="N410" s="7"/>
      <c r="O410" s="8"/>
      <c r="P410" s="7"/>
      <c r="Q410" s="24" t="e">
        <f t="shared" si="138"/>
        <v>#DIV/0!</v>
      </c>
      <c r="R410" s="24"/>
    </row>
    <row r="411" spans="1:19" hidden="1" outlineLevel="1">
      <c r="A411" s="13">
        <f t="shared" si="132"/>
        <v>41949</v>
      </c>
      <c r="B411">
        <f t="shared" si="132"/>
        <v>483</v>
      </c>
      <c r="C411" s="21"/>
      <c r="D411" s="8"/>
      <c r="E411" s="7"/>
      <c r="F411" s="8"/>
      <c r="G411" s="8"/>
      <c r="H411" s="7"/>
      <c r="I411" s="7"/>
      <c r="J411" s="8"/>
      <c r="K411" s="7"/>
      <c r="L411" s="14">
        <f t="shared" si="140"/>
        <v>0</v>
      </c>
      <c r="M411" s="24" t="e">
        <f t="shared" si="135"/>
        <v>#DIV/0!</v>
      </c>
      <c r="N411" s="7"/>
      <c r="O411" s="8"/>
      <c r="P411" s="7"/>
      <c r="Q411" s="24" t="e">
        <f t="shared" si="138"/>
        <v>#DIV/0!</v>
      </c>
      <c r="R411" s="24"/>
    </row>
    <row r="412" spans="1:19" collapsed="1">
      <c r="A412" s="13"/>
      <c r="C412" s="21">
        <f t="shared" si="139"/>
        <v>69</v>
      </c>
      <c r="D412" s="8"/>
      <c r="E412" s="12">
        <f>IF(SUM(D405:D411)&gt;0,AVERAGE(D405:D411),0)</f>
        <v>0</v>
      </c>
      <c r="F412" s="8">
        <f>SUM(F405:F411)</f>
        <v>0</v>
      </c>
      <c r="G412" s="8"/>
      <c r="H412" s="7">
        <f>IF(F412&gt;0,F412+H404,0)</f>
        <v>0</v>
      </c>
      <c r="I412" s="7"/>
      <c r="J412" s="8">
        <f>SUM(J405:J411)</f>
        <v>0</v>
      </c>
      <c r="K412" s="7">
        <f>IF(J412&gt;0,J412+K404,0)</f>
        <v>0</v>
      </c>
      <c r="L412" s="14">
        <f>IF(E412&gt;0,J412/E412/7,0)</f>
        <v>0</v>
      </c>
      <c r="M412" s="22">
        <f>IF(E412&gt;0,J412/E412*1000,0)</f>
        <v>0</v>
      </c>
      <c r="N412" s="11">
        <f>IF(P412&gt;0,K412/(P412/1000),0)</f>
        <v>0</v>
      </c>
      <c r="O412" s="8">
        <f>SUM(O405:O411)</f>
        <v>0</v>
      </c>
      <c r="P412" s="7">
        <f>IF(O412&gt;0,O412+P404,0)</f>
        <v>0</v>
      </c>
      <c r="Q412" s="11">
        <f>IF(E412&gt;0,P412/E412,0)</f>
        <v>0</v>
      </c>
      <c r="R412" s="24"/>
      <c r="S412">
        <v>75</v>
      </c>
    </row>
    <row r="413" spans="1:19" hidden="1" outlineLevel="1">
      <c r="A413" s="13">
        <f>A411+1</f>
        <v>41950</v>
      </c>
      <c r="B413">
        <f>B411+1</f>
        <v>484</v>
      </c>
      <c r="C413" s="21"/>
      <c r="D413" s="8"/>
      <c r="E413" s="7"/>
      <c r="F413" s="8"/>
      <c r="G413" s="8"/>
      <c r="H413" s="7"/>
      <c r="I413" s="7"/>
      <c r="J413" s="8"/>
      <c r="K413" s="7"/>
      <c r="L413" s="14">
        <f t="shared" ref="L413:L419" si="141">IF(D413&gt;0,J413/D413,0)</f>
        <v>0</v>
      </c>
      <c r="M413" s="24" t="e">
        <f t="shared" si="135"/>
        <v>#DIV/0!</v>
      </c>
      <c r="N413" s="7"/>
      <c r="O413" s="8"/>
      <c r="P413" s="7"/>
      <c r="Q413" s="11"/>
      <c r="R413" s="24"/>
    </row>
    <row r="414" spans="1:19" hidden="1" outlineLevel="1">
      <c r="A414" s="13">
        <f t="shared" si="132"/>
        <v>41951</v>
      </c>
      <c r="B414">
        <f>B413+1</f>
        <v>485</v>
      </c>
      <c r="C414" s="21"/>
      <c r="D414" s="8"/>
      <c r="E414" s="7"/>
      <c r="F414" s="8"/>
      <c r="G414" s="8"/>
      <c r="H414" s="7"/>
      <c r="I414" s="7"/>
      <c r="J414" s="8"/>
      <c r="K414" s="7"/>
      <c r="L414" s="14">
        <f t="shared" si="141"/>
        <v>0</v>
      </c>
      <c r="M414" s="24" t="e">
        <f t="shared" si="135"/>
        <v>#DIV/0!</v>
      </c>
      <c r="N414" s="7"/>
      <c r="O414" s="8"/>
      <c r="P414" s="7"/>
      <c r="Q414" s="11"/>
      <c r="R414" s="24"/>
    </row>
    <row r="415" spans="1:19" hidden="1" outlineLevel="1">
      <c r="A415" s="13">
        <f t="shared" si="132"/>
        <v>41952</v>
      </c>
      <c r="B415">
        <f t="shared" si="132"/>
        <v>486</v>
      </c>
      <c r="C415" s="21"/>
      <c r="D415" s="8"/>
      <c r="E415" s="7"/>
      <c r="F415" s="8"/>
      <c r="G415" s="8"/>
      <c r="H415" s="7"/>
      <c r="I415" s="7"/>
      <c r="J415" s="8"/>
      <c r="K415" s="7"/>
      <c r="L415" s="14">
        <f t="shared" si="141"/>
        <v>0</v>
      </c>
      <c r="M415" s="24" t="e">
        <f t="shared" si="135"/>
        <v>#DIV/0!</v>
      </c>
      <c r="N415" s="7"/>
      <c r="O415" s="8"/>
      <c r="P415" s="7"/>
      <c r="Q415" s="11"/>
      <c r="R415" s="24"/>
    </row>
    <row r="416" spans="1:19" hidden="1" outlineLevel="1">
      <c r="A416" s="13">
        <f t="shared" si="132"/>
        <v>41953</v>
      </c>
      <c r="B416">
        <f t="shared" si="132"/>
        <v>487</v>
      </c>
      <c r="C416" s="21"/>
      <c r="D416" s="8"/>
      <c r="E416" s="7"/>
      <c r="F416" s="8"/>
      <c r="G416" s="8"/>
      <c r="H416" s="7"/>
      <c r="I416" s="7"/>
      <c r="J416" s="8"/>
      <c r="K416" s="7"/>
      <c r="L416" s="14">
        <f t="shared" si="141"/>
        <v>0</v>
      </c>
      <c r="M416" s="24" t="e">
        <f t="shared" si="135"/>
        <v>#DIV/0!</v>
      </c>
      <c r="N416" s="7"/>
      <c r="O416" s="8"/>
      <c r="P416" s="7"/>
      <c r="Q416" s="11"/>
      <c r="R416" s="24"/>
    </row>
    <row r="417" spans="1:19" hidden="1" outlineLevel="1">
      <c r="A417" s="13">
        <f t="shared" si="132"/>
        <v>41954</v>
      </c>
      <c r="B417">
        <f t="shared" si="132"/>
        <v>488</v>
      </c>
      <c r="C417" s="21"/>
      <c r="D417" s="8"/>
      <c r="E417" s="7"/>
      <c r="F417" s="8"/>
      <c r="G417" s="8"/>
      <c r="H417" s="7"/>
      <c r="I417" s="7"/>
      <c r="J417" s="8"/>
      <c r="K417" s="7"/>
      <c r="L417" s="14">
        <f t="shared" si="141"/>
        <v>0</v>
      </c>
      <c r="M417" s="24" t="e">
        <f t="shared" si="135"/>
        <v>#DIV/0!</v>
      </c>
      <c r="N417" s="7"/>
      <c r="O417" s="8"/>
      <c r="P417" s="7"/>
      <c r="Q417" s="11"/>
      <c r="R417" s="24"/>
    </row>
    <row r="418" spans="1:19" hidden="1" outlineLevel="1">
      <c r="A418" s="13">
        <f t="shared" si="132"/>
        <v>41955</v>
      </c>
      <c r="B418">
        <f t="shared" si="132"/>
        <v>489</v>
      </c>
      <c r="C418" s="21"/>
      <c r="D418" s="8"/>
      <c r="E418" s="7"/>
      <c r="F418" s="8"/>
      <c r="G418" s="8"/>
      <c r="H418" s="7"/>
      <c r="I418" s="7"/>
      <c r="J418" s="8"/>
      <c r="K418" s="7"/>
      <c r="L418" s="14">
        <f t="shared" si="141"/>
        <v>0</v>
      </c>
      <c r="M418" s="24" t="e">
        <f t="shared" si="135"/>
        <v>#DIV/0!</v>
      </c>
      <c r="N418" s="7"/>
      <c r="O418" s="8"/>
      <c r="P418" s="7"/>
      <c r="Q418" s="11"/>
      <c r="R418" s="24"/>
    </row>
    <row r="419" spans="1:19" hidden="1" outlineLevel="1">
      <c r="A419" s="13">
        <f t="shared" si="132"/>
        <v>41956</v>
      </c>
      <c r="B419">
        <f t="shared" si="132"/>
        <v>490</v>
      </c>
      <c r="C419" s="21"/>
      <c r="D419" s="8"/>
      <c r="E419" s="7"/>
      <c r="F419" s="8"/>
      <c r="G419" s="8"/>
      <c r="H419" s="7"/>
      <c r="I419" s="7"/>
      <c r="J419" s="8"/>
      <c r="K419" s="7"/>
      <c r="L419" s="14">
        <f t="shared" si="141"/>
        <v>0</v>
      </c>
      <c r="M419" s="24" t="e">
        <f t="shared" si="135"/>
        <v>#DIV/0!</v>
      </c>
      <c r="N419" s="7"/>
      <c r="O419" s="8"/>
      <c r="P419" s="7"/>
      <c r="Q419" s="11"/>
      <c r="R419" s="24"/>
    </row>
    <row r="420" spans="1:19" collapsed="1">
      <c r="A420" s="13"/>
      <c r="C420" s="21">
        <f t="shared" si="139"/>
        <v>70</v>
      </c>
      <c r="D420" s="8"/>
      <c r="E420" s="12">
        <f>IF(SUM(D413:D419)&gt;0,AVERAGE(D413:D419),0)</f>
        <v>0</v>
      </c>
      <c r="F420" s="8">
        <f>SUM(F413:F419)</f>
        <v>0</v>
      </c>
      <c r="G420" s="8"/>
      <c r="H420" s="7">
        <f>IF(F420&gt;0,F420+H412,0)</f>
        <v>0</v>
      </c>
      <c r="I420" s="7"/>
      <c r="J420" s="8">
        <f>SUM(J413:J419)</f>
        <v>0</v>
      </c>
      <c r="K420" s="7">
        <f>IF(J420&gt;0,J420+K412,0)</f>
        <v>0</v>
      </c>
      <c r="L420" s="14">
        <f>IF(E420&gt;0,J420/E420/7,0)</f>
        <v>0</v>
      </c>
      <c r="M420" s="11">
        <f>K420/$D$5</f>
        <v>0</v>
      </c>
      <c r="N420" s="11">
        <f>IF(P420&gt;0,K420/(P420/1000),0)</f>
        <v>0</v>
      </c>
      <c r="O420" s="8">
        <f>SUM(O413:O419)</f>
        <v>0</v>
      </c>
      <c r="P420" s="7">
        <f>IF(O420&gt;0,O420+P412,0)</f>
        <v>0</v>
      </c>
      <c r="Q420" s="11">
        <f>IF(E420&gt;0,P420/E420,0)</f>
        <v>0</v>
      </c>
      <c r="R420" s="24"/>
      <c r="S420">
        <v>74.400000000000006</v>
      </c>
    </row>
    <row r="421" spans="1:19" hidden="1" outlineLevel="1">
      <c r="A421" s="13">
        <f>A419+1</f>
        <v>41957</v>
      </c>
      <c r="B421">
        <f>B419+1</f>
        <v>491</v>
      </c>
      <c r="C421" s="21"/>
      <c r="D421" s="8"/>
      <c r="E421" s="7"/>
      <c r="F421" s="8"/>
      <c r="G421" s="8"/>
      <c r="H421" s="7"/>
      <c r="I421" s="7"/>
      <c r="J421" s="8"/>
      <c r="K421" s="7"/>
      <c r="L421" s="14">
        <f t="shared" ref="L421:L427" si="142">IF(D421&gt;0,J421/D421,0)</f>
        <v>0</v>
      </c>
      <c r="M421" s="7"/>
      <c r="N421" s="7"/>
      <c r="O421" s="8"/>
      <c r="P421" s="7"/>
      <c r="Q421" s="11"/>
      <c r="R421" s="24"/>
    </row>
    <row r="422" spans="1:19" hidden="1" outlineLevel="1">
      <c r="A422" s="13">
        <f t="shared" si="132"/>
        <v>41958</v>
      </c>
      <c r="B422">
        <f>B421+1</f>
        <v>492</v>
      </c>
      <c r="C422" s="21"/>
      <c r="D422" s="8"/>
      <c r="E422" s="7"/>
      <c r="F422" s="8"/>
      <c r="G422" s="8"/>
      <c r="H422" s="7"/>
      <c r="I422" s="7"/>
      <c r="J422" s="8"/>
      <c r="K422" s="7"/>
      <c r="L422" s="14">
        <f t="shared" si="142"/>
        <v>0</v>
      </c>
      <c r="M422" s="7"/>
      <c r="N422" s="7"/>
      <c r="O422" s="8"/>
      <c r="P422" s="7"/>
      <c r="Q422" s="11"/>
      <c r="R422" s="24"/>
    </row>
    <row r="423" spans="1:19" hidden="1" outlineLevel="1">
      <c r="A423" s="13">
        <f t="shared" si="132"/>
        <v>41959</v>
      </c>
      <c r="B423">
        <f t="shared" si="132"/>
        <v>493</v>
      </c>
      <c r="C423" s="21"/>
      <c r="D423" s="8"/>
      <c r="E423" s="7"/>
      <c r="F423" s="8"/>
      <c r="G423" s="8"/>
      <c r="H423" s="7"/>
      <c r="I423" s="7"/>
      <c r="J423" s="8"/>
      <c r="K423" s="7"/>
      <c r="L423" s="14">
        <f t="shared" si="142"/>
        <v>0</v>
      </c>
      <c r="M423" s="7"/>
      <c r="N423" s="7"/>
      <c r="O423" s="8"/>
      <c r="P423" s="7"/>
      <c r="Q423" s="11"/>
      <c r="R423" s="24"/>
    </row>
    <row r="424" spans="1:19" hidden="1" outlineLevel="1">
      <c r="A424" s="13">
        <f t="shared" si="132"/>
        <v>41960</v>
      </c>
      <c r="B424">
        <f t="shared" si="132"/>
        <v>494</v>
      </c>
      <c r="C424" s="21"/>
      <c r="D424" s="8"/>
      <c r="E424" s="7"/>
      <c r="F424" s="8"/>
      <c r="G424" s="8"/>
      <c r="H424" s="7"/>
      <c r="I424" s="7"/>
      <c r="J424" s="8"/>
      <c r="K424" s="7"/>
      <c r="L424" s="14">
        <f t="shared" si="142"/>
        <v>0</v>
      </c>
      <c r="M424" s="7"/>
      <c r="N424" s="7"/>
      <c r="O424" s="8"/>
      <c r="P424" s="7"/>
      <c r="Q424" s="11"/>
      <c r="R424" s="24"/>
    </row>
    <row r="425" spans="1:19" hidden="1" outlineLevel="1">
      <c r="A425" s="13">
        <f t="shared" si="132"/>
        <v>41961</v>
      </c>
      <c r="B425">
        <f t="shared" si="132"/>
        <v>495</v>
      </c>
      <c r="C425" s="21"/>
      <c r="D425" s="8"/>
      <c r="E425" s="7"/>
      <c r="F425" s="8"/>
      <c r="G425" s="8"/>
      <c r="H425" s="7"/>
      <c r="I425" s="7"/>
      <c r="J425" s="8"/>
      <c r="K425" s="7"/>
      <c r="L425" s="14">
        <f t="shared" si="142"/>
        <v>0</v>
      </c>
      <c r="M425" s="7"/>
      <c r="N425" s="7"/>
      <c r="O425" s="8"/>
      <c r="P425" s="7"/>
      <c r="Q425" s="11"/>
      <c r="R425" s="24"/>
    </row>
    <row r="426" spans="1:19" hidden="1" outlineLevel="1">
      <c r="A426" s="13">
        <f t="shared" si="132"/>
        <v>41962</v>
      </c>
      <c r="B426">
        <f t="shared" si="132"/>
        <v>496</v>
      </c>
      <c r="C426" s="21"/>
      <c r="D426" s="8"/>
      <c r="E426" s="7"/>
      <c r="F426" s="8"/>
      <c r="G426" s="8"/>
      <c r="H426" s="7"/>
      <c r="I426" s="7"/>
      <c r="J426" s="8"/>
      <c r="K426" s="7"/>
      <c r="L426" s="14">
        <f t="shared" si="142"/>
        <v>0</v>
      </c>
      <c r="M426" s="7"/>
      <c r="N426" s="7"/>
      <c r="O426" s="8"/>
      <c r="P426" s="7"/>
      <c r="Q426" s="11"/>
      <c r="R426" s="24"/>
    </row>
    <row r="427" spans="1:19" hidden="1" outlineLevel="1">
      <c r="A427" s="13">
        <f t="shared" si="132"/>
        <v>41963</v>
      </c>
      <c r="B427">
        <f t="shared" si="132"/>
        <v>497</v>
      </c>
      <c r="C427" s="21"/>
      <c r="D427" s="8"/>
      <c r="E427" s="7"/>
      <c r="F427" s="8"/>
      <c r="G427" s="8"/>
      <c r="H427" s="7"/>
      <c r="I427" s="7"/>
      <c r="J427" s="8"/>
      <c r="K427" s="7"/>
      <c r="L427" s="14">
        <f t="shared" si="142"/>
        <v>0</v>
      </c>
      <c r="M427" s="7"/>
      <c r="N427" s="7"/>
      <c r="O427" s="8"/>
      <c r="P427" s="7"/>
      <c r="Q427" s="11"/>
      <c r="R427" s="24"/>
    </row>
    <row r="428" spans="1:19" collapsed="1">
      <c r="A428" s="13"/>
      <c r="C428" s="21">
        <f t="shared" si="139"/>
        <v>71</v>
      </c>
      <c r="D428" s="8"/>
      <c r="E428" s="12">
        <f>IF(SUM(D421:D427)&gt;0,AVERAGE(D421:D427),0)</f>
        <v>0</v>
      </c>
      <c r="F428" s="8">
        <f>SUM(F421:F427)</f>
        <v>0</v>
      </c>
      <c r="G428" s="8"/>
      <c r="H428" s="7">
        <f>IF(F428&gt;0,F428+H420,0)</f>
        <v>0</v>
      </c>
      <c r="I428" s="7"/>
      <c r="J428" s="8">
        <f>SUM(J421:J427)</f>
        <v>0</v>
      </c>
      <c r="K428" s="7">
        <f>IF(J428&gt;0,J428+K420,0)</f>
        <v>0</v>
      </c>
      <c r="L428" s="14">
        <f>IF(E428&gt;0,J428/E428/7,0)</f>
        <v>0</v>
      </c>
      <c r="M428" s="11">
        <f>K428/$D$5</f>
        <v>0</v>
      </c>
      <c r="N428" s="11">
        <f>IF(P428&gt;0,K428/(P428/1000),0)</f>
        <v>0</v>
      </c>
      <c r="O428" s="8">
        <f>SUM(O421:O427)</f>
        <v>0</v>
      </c>
      <c r="P428" s="7">
        <f>IF(O428&gt;0,O428+P420,0)</f>
        <v>0</v>
      </c>
      <c r="Q428" s="11">
        <f>IF(E428&gt;0,P428/E428,0)</f>
        <v>0</v>
      </c>
      <c r="R428" s="24"/>
      <c r="S428">
        <v>72.5</v>
      </c>
    </row>
    <row r="429" spans="1:19" hidden="1" outlineLevel="1">
      <c r="A429" s="13">
        <f>A427+1</f>
        <v>41964</v>
      </c>
      <c r="B429">
        <f>B427+1</f>
        <v>498</v>
      </c>
      <c r="C429" s="21"/>
      <c r="D429" s="8"/>
      <c r="E429" s="7"/>
      <c r="F429" s="8"/>
      <c r="G429" s="8"/>
      <c r="H429" s="7"/>
      <c r="I429" s="7"/>
      <c r="J429" s="8"/>
      <c r="K429" s="7"/>
      <c r="L429" s="14">
        <f t="shared" ref="L429:L435" si="143">IF(D429&gt;0,J429/D429,0)</f>
        <v>0</v>
      </c>
      <c r="M429" s="7"/>
      <c r="N429" s="7"/>
      <c r="O429" s="8"/>
      <c r="P429" s="7"/>
      <c r="Q429" s="11"/>
      <c r="R429" s="24"/>
    </row>
    <row r="430" spans="1:19" hidden="1" outlineLevel="1">
      <c r="A430" s="13">
        <f t="shared" si="132"/>
        <v>41965</v>
      </c>
      <c r="B430">
        <f>B429+1</f>
        <v>499</v>
      </c>
      <c r="C430" s="21"/>
      <c r="D430" s="8"/>
      <c r="E430" s="7"/>
      <c r="F430" s="8"/>
      <c r="G430" s="8"/>
      <c r="H430" s="7"/>
      <c r="I430" s="7"/>
      <c r="J430" s="8"/>
      <c r="K430" s="7"/>
      <c r="L430" s="14">
        <f t="shared" si="143"/>
        <v>0</v>
      </c>
      <c r="M430" s="7"/>
      <c r="N430" s="7"/>
      <c r="O430" s="8"/>
      <c r="P430" s="7"/>
      <c r="Q430" s="11"/>
      <c r="R430" s="24"/>
    </row>
    <row r="431" spans="1:19" hidden="1" outlineLevel="1">
      <c r="A431" s="13">
        <f t="shared" si="132"/>
        <v>41966</v>
      </c>
      <c r="B431">
        <f t="shared" si="132"/>
        <v>500</v>
      </c>
      <c r="C431" s="21"/>
      <c r="D431" s="8"/>
      <c r="E431" s="7"/>
      <c r="F431" s="8"/>
      <c r="G431" s="8"/>
      <c r="H431" s="7"/>
      <c r="I431" s="7"/>
      <c r="J431" s="8"/>
      <c r="K431" s="7"/>
      <c r="L431" s="14">
        <f t="shared" si="143"/>
        <v>0</v>
      </c>
      <c r="M431" s="7"/>
      <c r="N431" s="7"/>
      <c r="O431" s="8"/>
      <c r="P431" s="7"/>
      <c r="Q431" s="11"/>
      <c r="R431" s="24"/>
    </row>
    <row r="432" spans="1:19" hidden="1" outlineLevel="1">
      <c r="A432" s="13">
        <f t="shared" si="132"/>
        <v>41967</v>
      </c>
      <c r="B432">
        <f t="shared" si="132"/>
        <v>501</v>
      </c>
      <c r="C432" s="21"/>
      <c r="D432" s="8"/>
      <c r="E432" s="7"/>
      <c r="F432" s="8"/>
      <c r="G432" s="8"/>
      <c r="H432" s="7"/>
      <c r="I432" s="7"/>
      <c r="J432" s="8"/>
      <c r="K432" s="7"/>
      <c r="L432" s="14">
        <f t="shared" si="143"/>
        <v>0</v>
      </c>
      <c r="M432" s="7"/>
      <c r="N432" s="7"/>
      <c r="O432" s="8"/>
      <c r="P432" s="7"/>
      <c r="Q432" s="11"/>
      <c r="R432" s="24"/>
    </row>
    <row r="433" spans="1:19" hidden="1" outlineLevel="1">
      <c r="A433" s="13">
        <f t="shared" ref="A433:B496" si="144">A432+1</f>
        <v>41968</v>
      </c>
      <c r="B433">
        <f t="shared" si="144"/>
        <v>502</v>
      </c>
      <c r="C433" s="21"/>
      <c r="D433" s="8"/>
      <c r="E433" s="7"/>
      <c r="F433" s="8"/>
      <c r="G433" s="8"/>
      <c r="H433" s="7"/>
      <c r="I433" s="7"/>
      <c r="J433" s="8"/>
      <c r="K433" s="7"/>
      <c r="L433" s="14">
        <f t="shared" si="143"/>
        <v>0</v>
      </c>
      <c r="M433" s="7"/>
      <c r="N433" s="7"/>
      <c r="O433" s="8"/>
      <c r="P433" s="7"/>
      <c r="Q433" s="11"/>
      <c r="R433" s="24"/>
    </row>
    <row r="434" spans="1:19" hidden="1" outlineLevel="1">
      <c r="A434" s="13">
        <f t="shared" si="144"/>
        <v>41969</v>
      </c>
      <c r="B434">
        <f t="shared" si="144"/>
        <v>503</v>
      </c>
      <c r="C434" s="21"/>
      <c r="D434" s="8"/>
      <c r="E434" s="7"/>
      <c r="F434" s="8"/>
      <c r="G434" s="8"/>
      <c r="H434" s="7"/>
      <c r="I434" s="7"/>
      <c r="J434" s="8"/>
      <c r="K434" s="7"/>
      <c r="L434" s="14">
        <f t="shared" si="143"/>
        <v>0</v>
      </c>
      <c r="M434" s="7"/>
      <c r="N434" s="7"/>
      <c r="O434" s="8"/>
      <c r="P434" s="7"/>
      <c r="Q434" s="11"/>
      <c r="R434" s="24"/>
    </row>
    <row r="435" spans="1:19" hidden="1" outlineLevel="1">
      <c r="A435" s="13">
        <f t="shared" si="144"/>
        <v>41970</v>
      </c>
      <c r="B435">
        <f t="shared" si="144"/>
        <v>504</v>
      </c>
      <c r="C435" s="21"/>
      <c r="D435" s="8"/>
      <c r="E435" s="7"/>
      <c r="F435" s="8"/>
      <c r="G435" s="8"/>
      <c r="H435" s="7"/>
      <c r="I435" s="7"/>
      <c r="J435" s="8"/>
      <c r="K435" s="7"/>
      <c r="L435" s="14">
        <f t="shared" si="143"/>
        <v>0</v>
      </c>
      <c r="M435" s="7"/>
      <c r="N435" s="7"/>
      <c r="O435" s="8"/>
      <c r="P435" s="7"/>
      <c r="Q435" s="11"/>
      <c r="R435" s="24"/>
    </row>
    <row r="436" spans="1:19" collapsed="1">
      <c r="A436" s="13"/>
      <c r="C436" s="21">
        <f t="shared" si="139"/>
        <v>72</v>
      </c>
      <c r="D436" s="8"/>
      <c r="E436" s="12">
        <f>IF(SUM(D429:D435)&gt;0,AVERAGE(D429:D435),0)</f>
        <v>0</v>
      </c>
      <c r="F436" s="8">
        <f>SUM(F429:F435)</f>
        <v>0</v>
      </c>
      <c r="G436" s="8"/>
      <c r="H436" s="7">
        <f>IF(F436&gt;0,F436+H428,0)</f>
        <v>0</v>
      </c>
      <c r="I436" s="7"/>
      <c r="J436" s="8">
        <f>SUM(J429:J435)</f>
        <v>0</v>
      </c>
      <c r="K436" s="7">
        <f>IF(J436&gt;0,J436+K428,0)</f>
        <v>0</v>
      </c>
      <c r="L436" s="14">
        <f>IF(E436&gt;0,J436/E436/7,0)</f>
        <v>0</v>
      </c>
      <c r="M436" s="11">
        <f>K436/$D$5</f>
        <v>0</v>
      </c>
      <c r="N436" s="11">
        <f>IF(P436&gt;0,K436/(P436/1000),0)</f>
        <v>0</v>
      </c>
      <c r="O436" s="8">
        <f>SUM(O429:O435)</f>
        <v>0</v>
      </c>
      <c r="P436" s="7">
        <f>IF(O436&gt;0,O436+P428,0)</f>
        <v>0</v>
      </c>
      <c r="Q436" s="11">
        <f>IF(E436&gt;0,P436/E436,0)</f>
        <v>0</v>
      </c>
      <c r="R436" s="24"/>
      <c r="S436">
        <v>72</v>
      </c>
    </row>
    <row r="437" spans="1:19" hidden="1" outlineLevel="1">
      <c r="A437" s="13">
        <f>A435+1</f>
        <v>41971</v>
      </c>
      <c r="B437">
        <f>B435+1</f>
        <v>505</v>
      </c>
      <c r="C437" s="21"/>
      <c r="D437" s="8"/>
      <c r="E437" s="7"/>
      <c r="F437" s="8"/>
      <c r="G437" s="8"/>
      <c r="H437" s="7"/>
      <c r="I437" s="7"/>
      <c r="J437" s="8"/>
      <c r="K437" s="7"/>
      <c r="L437" s="14">
        <f t="shared" ref="L437:L443" si="145">IF(D437&gt;0,J437/D437,0)</f>
        <v>0</v>
      </c>
      <c r="M437" s="7"/>
      <c r="N437" s="7"/>
      <c r="O437" s="8"/>
      <c r="P437" s="7"/>
      <c r="Q437" s="11"/>
      <c r="R437" s="24"/>
    </row>
    <row r="438" spans="1:19" hidden="1" outlineLevel="1">
      <c r="A438" s="13">
        <f t="shared" si="144"/>
        <v>41972</v>
      </c>
      <c r="B438">
        <f>B437+1</f>
        <v>506</v>
      </c>
      <c r="C438" s="21"/>
      <c r="D438" s="8"/>
      <c r="E438" s="7"/>
      <c r="F438" s="8"/>
      <c r="G438" s="8"/>
      <c r="H438" s="7"/>
      <c r="I438" s="7"/>
      <c r="J438" s="8"/>
      <c r="K438" s="7"/>
      <c r="L438" s="14">
        <f t="shared" si="145"/>
        <v>0</v>
      </c>
      <c r="M438" s="7"/>
      <c r="N438" s="7"/>
      <c r="O438" s="8"/>
      <c r="P438" s="7"/>
      <c r="Q438" s="11"/>
      <c r="R438" s="24"/>
    </row>
    <row r="439" spans="1:19" hidden="1" outlineLevel="1">
      <c r="A439" s="13">
        <f t="shared" si="144"/>
        <v>41973</v>
      </c>
      <c r="B439">
        <f t="shared" si="144"/>
        <v>507</v>
      </c>
      <c r="C439" s="21"/>
      <c r="D439" s="8"/>
      <c r="E439" s="7"/>
      <c r="F439" s="8"/>
      <c r="G439" s="8"/>
      <c r="H439" s="7"/>
      <c r="I439" s="7"/>
      <c r="J439" s="8"/>
      <c r="K439" s="7"/>
      <c r="L439" s="14">
        <f t="shared" si="145"/>
        <v>0</v>
      </c>
      <c r="M439" s="7"/>
      <c r="N439" s="7"/>
      <c r="O439" s="8"/>
      <c r="P439" s="7"/>
      <c r="Q439" s="11"/>
      <c r="R439" s="24"/>
    </row>
    <row r="440" spans="1:19" hidden="1" outlineLevel="1">
      <c r="A440" s="13">
        <f t="shared" si="144"/>
        <v>41974</v>
      </c>
      <c r="B440">
        <f t="shared" si="144"/>
        <v>508</v>
      </c>
      <c r="C440" s="21"/>
      <c r="D440" s="8"/>
      <c r="E440" s="7"/>
      <c r="F440" s="8"/>
      <c r="G440" s="8"/>
      <c r="H440" s="7"/>
      <c r="I440" s="7"/>
      <c r="J440" s="8"/>
      <c r="K440" s="7"/>
      <c r="L440" s="14">
        <f t="shared" si="145"/>
        <v>0</v>
      </c>
      <c r="M440" s="7"/>
      <c r="N440" s="7"/>
      <c r="O440" s="8"/>
      <c r="P440" s="7"/>
      <c r="Q440" s="11"/>
      <c r="R440" s="24"/>
    </row>
    <row r="441" spans="1:19" hidden="1" outlineLevel="1">
      <c r="A441" s="13">
        <f t="shared" si="144"/>
        <v>41975</v>
      </c>
      <c r="B441">
        <f t="shared" si="144"/>
        <v>509</v>
      </c>
      <c r="C441" s="21"/>
      <c r="D441" s="8"/>
      <c r="E441" s="7"/>
      <c r="F441" s="8"/>
      <c r="G441" s="8"/>
      <c r="H441" s="7"/>
      <c r="I441" s="7"/>
      <c r="J441" s="8"/>
      <c r="K441" s="7"/>
      <c r="L441" s="14">
        <f t="shared" si="145"/>
        <v>0</v>
      </c>
      <c r="M441" s="7"/>
      <c r="N441" s="7"/>
      <c r="O441" s="8"/>
      <c r="P441" s="7"/>
      <c r="Q441" s="11"/>
      <c r="R441" s="24"/>
    </row>
    <row r="442" spans="1:19" hidden="1" outlineLevel="1">
      <c r="A442" s="13">
        <f t="shared" si="144"/>
        <v>41976</v>
      </c>
      <c r="B442">
        <f t="shared" si="144"/>
        <v>510</v>
      </c>
      <c r="C442" s="21"/>
      <c r="D442" s="8"/>
      <c r="E442" s="7"/>
      <c r="F442" s="8"/>
      <c r="G442" s="8"/>
      <c r="H442" s="7"/>
      <c r="I442" s="7"/>
      <c r="J442" s="8"/>
      <c r="K442" s="7"/>
      <c r="L442" s="14">
        <f t="shared" si="145"/>
        <v>0</v>
      </c>
      <c r="M442" s="7"/>
      <c r="N442" s="7"/>
      <c r="O442" s="8"/>
      <c r="P442" s="7"/>
      <c r="Q442" s="11"/>
      <c r="R442" s="24"/>
    </row>
    <row r="443" spans="1:19" hidden="1" outlineLevel="1">
      <c r="A443" s="13">
        <f t="shared" si="144"/>
        <v>41977</v>
      </c>
      <c r="B443">
        <f t="shared" si="144"/>
        <v>511</v>
      </c>
      <c r="C443" s="21"/>
      <c r="D443" s="8"/>
      <c r="E443" s="7"/>
      <c r="F443" s="8"/>
      <c r="G443" s="8"/>
      <c r="H443" s="7"/>
      <c r="I443" s="7"/>
      <c r="J443" s="8"/>
      <c r="K443" s="7"/>
      <c r="L443" s="14">
        <f t="shared" si="145"/>
        <v>0</v>
      </c>
      <c r="M443" s="7"/>
      <c r="N443" s="7"/>
      <c r="O443" s="8"/>
      <c r="P443" s="7"/>
      <c r="Q443" s="11"/>
      <c r="R443" s="24"/>
    </row>
    <row r="444" spans="1:19" collapsed="1">
      <c r="A444" s="13"/>
      <c r="C444" s="21">
        <f t="shared" si="139"/>
        <v>73</v>
      </c>
      <c r="D444" s="8"/>
      <c r="E444" s="12">
        <f>IF(SUM(D437:D443)&gt;0,AVERAGE(D437:D443),0)</f>
        <v>0</v>
      </c>
      <c r="F444" s="8">
        <f>SUM(F437:F443)</f>
        <v>0</v>
      </c>
      <c r="G444" s="8"/>
      <c r="H444" s="7">
        <f>IF(F444&gt;0,F444+H436,0)</f>
        <v>0</v>
      </c>
      <c r="I444" s="7"/>
      <c r="J444" s="8">
        <f>SUM(J437:J443)</f>
        <v>0</v>
      </c>
      <c r="K444" s="7">
        <f>IF(J444&gt;0,J444+K436,0)</f>
        <v>0</v>
      </c>
      <c r="L444" s="14">
        <f>IF(E444&gt;0,J444/E444/7,0)</f>
        <v>0</v>
      </c>
      <c r="M444" s="11">
        <f>K444/$D$5</f>
        <v>0</v>
      </c>
      <c r="N444" s="11">
        <f>IF(P444&gt;0,K444/(P444/1000),0)</f>
        <v>0</v>
      </c>
      <c r="O444" s="8">
        <f>SUM(O437:O443)</f>
        <v>0</v>
      </c>
      <c r="P444" s="7">
        <f>IF(O444&gt;0,O444+P436,0)</f>
        <v>0</v>
      </c>
      <c r="Q444" s="11">
        <f>IF(E444&gt;0,P444/E444,0)</f>
        <v>0</v>
      </c>
      <c r="R444" s="24"/>
      <c r="S444">
        <v>70.8</v>
      </c>
    </row>
    <row r="445" spans="1:19" hidden="1" outlineLevel="1">
      <c r="A445" s="13">
        <f>A443+1</f>
        <v>41978</v>
      </c>
      <c r="B445">
        <f>B443+1</f>
        <v>512</v>
      </c>
      <c r="C445" s="21"/>
      <c r="D445" s="8"/>
      <c r="E445" s="7"/>
      <c r="F445" s="8"/>
      <c r="G445" s="8"/>
      <c r="H445" s="7"/>
      <c r="I445" s="7"/>
      <c r="J445" s="8"/>
      <c r="K445" s="7"/>
      <c r="L445" s="14">
        <f t="shared" ref="L445:L451" si="146">IF(D445&gt;0,J445/D445,0)</f>
        <v>0</v>
      </c>
      <c r="M445" s="7"/>
      <c r="N445" s="7"/>
      <c r="O445" s="8"/>
      <c r="P445" s="7"/>
      <c r="Q445" s="11"/>
      <c r="R445" s="24"/>
    </row>
    <row r="446" spans="1:19" hidden="1" outlineLevel="1">
      <c r="A446" s="13">
        <f t="shared" si="144"/>
        <v>41979</v>
      </c>
      <c r="B446">
        <f>B445+1</f>
        <v>513</v>
      </c>
      <c r="C446" s="21"/>
      <c r="D446" s="8"/>
      <c r="E446" s="7"/>
      <c r="F446" s="8"/>
      <c r="G446" s="8"/>
      <c r="H446" s="7"/>
      <c r="I446" s="7"/>
      <c r="J446" s="8"/>
      <c r="K446" s="7"/>
      <c r="L446" s="14">
        <f t="shared" si="146"/>
        <v>0</v>
      </c>
      <c r="M446" s="7"/>
      <c r="N446" s="7"/>
      <c r="O446" s="8"/>
      <c r="P446" s="7"/>
      <c r="Q446" s="11"/>
      <c r="R446" s="24"/>
    </row>
    <row r="447" spans="1:19" hidden="1" outlineLevel="1">
      <c r="A447" s="13">
        <f t="shared" si="144"/>
        <v>41980</v>
      </c>
      <c r="B447">
        <f t="shared" si="144"/>
        <v>514</v>
      </c>
      <c r="C447" s="21"/>
      <c r="D447" s="8"/>
      <c r="E447" s="7"/>
      <c r="F447" s="8"/>
      <c r="G447" s="8"/>
      <c r="H447" s="7"/>
      <c r="I447" s="7"/>
      <c r="J447" s="8"/>
      <c r="K447" s="7"/>
      <c r="L447" s="14">
        <f t="shared" si="146"/>
        <v>0</v>
      </c>
      <c r="M447" s="7"/>
      <c r="N447" s="7"/>
      <c r="O447" s="8"/>
      <c r="P447" s="7"/>
      <c r="Q447" s="11"/>
      <c r="R447" s="24"/>
    </row>
    <row r="448" spans="1:19" hidden="1" outlineLevel="1">
      <c r="A448" s="13">
        <f t="shared" si="144"/>
        <v>41981</v>
      </c>
      <c r="B448">
        <f t="shared" si="144"/>
        <v>515</v>
      </c>
      <c r="C448" s="21"/>
      <c r="D448" s="8"/>
      <c r="E448" s="7"/>
      <c r="F448" s="8"/>
      <c r="G448" s="8"/>
      <c r="H448" s="7"/>
      <c r="I448" s="7"/>
      <c r="J448" s="8"/>
      <c r="K448" s="7"/>
      <c r="L448" s="14">
        <f t="shared" si="146"/>
        <v>0</v>
      </c>
      <c r="M448" s="7"/>
      <c r="N448" s="7"/>
      <c r="O448" s="8"/>
      <c r="P448" s="7"/>
      <c r="Q448" s="11"/>
      <c r="R448" s="24"/>
    </row>
    <row r="449" spans="1:19" hidden="1" outlineLevel="1">
      <c r="A449" s="13">
        <f t="shared" si="144"/>
        <v>41982</v>
      </c>
      <c r="B449">
        <f t="shared" si="144"/>
        <v>516</v>
      </c>
      <c r="C449" s="21"/>
      <c r="D449" s="8"/>
      <c r="E449" s="7"/>
      <c r="F449" s="8"/>
      <c r="G449" s="8"/>
      <c r="H449" s="7"/>
      <c r="I449" s="7"/>
      <c r="J449" s="8"/>
      <c r="K449" s="7"/>
      <c r="L449" s="14">
        <f t="shared" si="146"/>
        <v>0</v>
      </c>
      <c r="M449" s="7"/>
      <c r="N449" s="7"/>
      <c r="O449" s="8"/>
      <c r="P449" s="7"/>
      <c r="Q449" s="11"/>
      <c r="R449" s="24"/>
    </row>
    <row r="450" spans="1:19" hidden="1" outlineLevel="1">
      <c r="A450" s="13">
        <f t="shared" si="144"/>
        <v>41983</v>
      </c>
      <c r="B450">
        <f t="shared" si="144"/>
        <v>517</v>
      </c>
      <c r="C450" s="21"/>
      <c r="D450" s="8"/>
      <c r="E450" s="7"/>
      <c r="F450" s="8"/>
      <c r="G450" s="8"/>
      <c r="H450" s="7"/>
      <c r="I450" s="7"/>
      <c r="J450" s="8"/>
      <c r="K450" s="7"/>
      <c r="L450" s="14">
        <f t="shared" si="146"/>
        <v>0</v>
      </c>
      <c r="M450" s="7"/>
      <c r="N450" s="7"/>
      <c r="O450" s="8"/>
      <c r="P450" s="7"/>
      <c r="Q450" s="11"/>
      <c r="R450" s="24"/>
    </row>
    <row r="451" spans="1:19" hidden="1" outlineLevel="1">
      <c r="A451" s="13">
        <f t="shared" si="144"/>
        <v>41984</v>
      </c>
      <c r="B451">
        <f t="shared" si="144"/>
        <v>518</v>
      </c>
      <c r="C451" s="21"/>
      <c r="D451" s="8"/>
      <c r="E451" s="7"/>
      <c r="F451" s="8"/>
      <c r="G451" s="8"/>
      <c r="H451" s="7"/>
      <c r="I451" s="7"/>
      <c r="J451" s="8"/>
      <c r="K451" s="7"/>
      <c r="L451" s="14">
        <f t="shared" si="146"/>
        <v>0</v>
      </c>
      <c r="M451" s="7"/>
      <c r="N451" s="7"/>
      <c r="O451" s="8"/>
      <c r="P451" s="7"/>
      <c r="Q451" s="11"/>
      <c r="R451" s="24"/>
    </row>
    <row r="452" spans="1:19" collapsed="1">
      <c r="A452" s="13"/>
      <c r="C452" s="21">
        <f t="shared" si="139"/>
        <v>74</v>
      </c>
      <c r="D452" s="8"/>
      <c r="E452" s="12">
        <f>IF(SUM(D445:D451)&gt;0,AVERAGE(D445:D451),0)</f>
        <v>0</v>
      </c>
      <c r="F452" s="8">
        <f>SUM(F445:F451)</f>
        <v>0</v>
      </c>
      <c r="G452" s="8"/>
      <c r="H452" s="7">
        <f>IF(F452&gt;0,F452+H444,0)</f>
        <v>0</v>
      </c>
      <c r="I452" s="7"/>
      <c r="J452" s="8">
        <f>SUM(J445:J451)</f>
        <v>0</v>
      </c>
      <c r="K452" s="7">
        <f>IF(J452&gt;0,J452+K444,0)</f>
        <v>0</v>
      </c>
      <c r="L452" s="14">
        <f>IF(E452&gt;0,J452/E452/7,0)</f>
        <v>0</v>
      </c>
      <c r="M452" s="11">
        <f>K452/$D$5</f>
        <v>0</v>
      </c>
      <c r="N452" s="11">
        <f>IF(P452&gt;0,K452/(P452/1000),0)</f>
        <v>0</v>
      </c>
      <c r="O452" s="8">
        <f>SUM(O445:O451)</f>
        <v>0</v>
      </c>
      <c r="P452" s="7">
        <f>IF(O452&gt;0,O452+P444,0)</f>
        <v>0</v>
      </c>
      <c r="Q452" s="11">
        <f>IF(E452&gt;0,P452/E452,0)</f>
        <v>0</v>
      </c>
      <c r="R452" s="24"/>
      <c r="S452">
        <v>70</v>
      </c>
    </row>
    <row r="453" spans="1:19" hidden="1" outlineLevel="1">
      <c r="A453" s="13">
        <f>A451+1</f>
        <v>41985</v>
      </c>
      <c r="B453">
        <f>B451+1</f>
        <v>519</v>
      </c>
      <c r="C453" s="21"/>
      <c r="D453" s="8"/>
      <c r="E453" s="7"/>
      <c r="F453" s="8"/>
      <c r="G453" s="8"/>
      <c r="H453" s="7"/>
      <c r="I453" s="7"/>
      <c r="J453" s="8"/>
      <c r="K453" s="7"/>
      <c r="L453" s="14">
        <f t="shared" ref="L453:L459" si="147">IF(D453&gt;0,J453/D453,0)</f>
        <v>0</v>
      </c>
      <c r="M453" s="7"/>
      <c r="N453" s="7"/>
      <c r="O453" s="8"/>
      <c r="P453" s="7"/>
      <c r="Q453" s="11"/>
      <c r="R453" s="24"/>
    </row>
    <row r="454" spans="1:19" hidden="1" outlineLevel="1">
      <c r="A454" s="13">
        <f t="shared" si="144"/>
        <v>41986</v>
      </c>
      <c r="B454">
        <f>B453+1</f>
        <v>520</v>
      </c>
      <c r="C454" s="21"/>
      <c r="D454" s="8"/>
      <c r="E454" s="7"/>
      <c r="F454" s="8"/>
      <c r="G454" s="8"/>
      <c r="H454" s="7"/>
      <c r="I454" s="7"/>
      <c r="J454" s="8"/>
      <c r="K454" s="7"/>
      <c r="L454" s="14">
        <f t="shared" si="147"/>
        <v>0</v>
      </c>
      <c r="M454" s="7"/>
      <c r="N454" s="7"/>
      <c r="O454" s="8"/>
      <c r="P454" s="7"/>
      <c r="Q454" s="11"/>
      <c r="R454" s="24"/>
    </row>
    <row r="455" spans="1:19" hidden="1" outlineLevel="1">
      <c r="A455" s="13">
        <f t="shared" si="144"/>
        <v>41987</v>
      </c>
      <c r="B455">
        <f t="shared" si="144"/>
        <v>521</v>
      </c>
      <c r="C455" s="21"/>
      <c r="D455" s="8"/>
      <c r="E455" s="7"/>
      <c r="F455" s="8"/>
      <c r="G455" s="8"/>
      <c r="H455" s="7"/>
      <c r="I455" s="7"/>
      <c r="J455" s="8"/>
      <c r="K455" s="7"/>
      <c r="L455" s="14">
        <f t="shared" si="147"/>
        <v>0</v>
      </c>
      <c r="M455" s="7"/>
      <c r="N455" s="7"/>
      <c r="O455" s="8"/>
      <c r="P455" s="7"/>
      <c r="Q455" s="11"/>
      <c r="R455" s="24"/>
    </row>
    <row r="456" spans="1:19" hidden="1" outlineLevel="1">
      <c r="A456" s="13">
        <f t="shared" si="144"/>
        <v>41988</v>
      </c>
      <c r="B456">
        <f t="shared" si="144"/>
        <v>522</v>
      </c>
      <c r="C456" s="21"/>
      <c r="D456" s="8"/>
      <c r="E456" s="7"/>
      <c r="F456" s="8"/>
      <c r="G456" s="8"/>
      <c r="H456" s="7"/>
      <c r="I456" s="7"/>
      <c r="J456" s="8"/>
      <c r="K456" s="7"/>
      <c r="L456" s="14">
        <f t="shared" si="147"/>
        <v>0</v>
      </c>
      <c r="M456" s="7"/>
      <c r="N456" s="7"/>
      <c r="O456" s="8"/>
      <c r="P456" s="7"/>
      <c r="Q456" s="11"/>
      <c r="R456" s="24"/>
    </row>
    <row r="457" spans="1:19" hidden="1" outlineLevel="1">
      <c r="A457" s="13">
        <f t="shared" si="144"/>
        <v>41989</v>
      </c>
      <c r="B457">
        <f t="shared" si="144"/>
        <v>523</v>
      </c>
      <c r="C457" s="21"/>
      <c r="D457" s="8"/>
      <c r="E457" s="7"/>
      <c r="F457" s="8"/>
      <c r="G457" s="8"/>
      <c r="H457" s="7"/>
      <c r="I457" s="7"/>
      <c r="J457" s="8"/>
      <c r="K457" s="7"/>
      <c r="L457" s="14">
        <f t="shared" si="147"/>
        <v>0</v>
      </c>
      <c r="M457" s="7"/>
      <c r="N457" s="7"/>
      <c r="O457" s="8"/>
      <c r="P457" s="7"/>
      <c r="Q457" s="11"/>
      <c r="R457" s="24"/>
    </row>
    <row r="458" spans="1:19" hidden="1" outlineLevel="1">
      <c r="A458" s="13">
        <f t="shared" si="144"/>
        <v>41990</v>
      </c>
      <c r="B458">
        <f t="shared" si="144"/>
        <v>524</v>
      </c>
      <c r="C458" s="21"/>
      <c r="D458" s="8"/>
      <c r="E458" s="7"/>
      <c r="F458" s="8"/>
      <c r="G458" s="8"/>
      <c r="H458" s="7"/>
      <c r="I458" s="7"/>
      <c r="J458" s="8"/>
      <c r="K458" s="7"/>
      <c r="L458" s="14">
        <f t="shared" si="147"/>
        <v>0</v>
      </c>
      <c r="M458" s="7"/>
      <c r="N458" s="7"/>
      <c r="O458" s="8"/>
      <c r="P458" s="7"/>
      <c r="Q458" s="11"/>
      <c r="R458" s="24"/>
    </row>
    <row r="459" spans="1:19" hidden="1" outlineLevel="1">
      <c r="A459" s="13">
        <f t="shared" si="144"/>
        <v>41991</v>
      </c>
      <c r="B459">
        <f t="shared" si="144"/>
        <v>525</v>
      </c>
      <c r="C459" s="21"/>
      <c r="D459" s="8"/>
      <c r="E459" s="7"/>
      <c r="F459" s="8"/>
      <c r="G459" s="8"/>
      <c r="H459" s="7"/>
      <c r="I459" s="7"/>
      <c r="J459" s="8"/>
      <c r="K459" s="7"/>
      <c r="L459" s="14">
        <f t="shared" si="147"/>
        <v>0</v>
      </c>
      <c r="M459" s="7"/>
      <c r="N459" s="7"/>
      <c r="O459" s="8"/>
      <c r="P459" s="7"/>
      <c r="Q459" s="11"/>
      <c r="R459" s="24"/>
    </row>
    <row r="460" spans="1:19" collapsed="1">
      <c r="A460" s="13"/>
      <c r="C460" s="21">
        <f t="shared" si="139"/>
        <v>75</v>
      </c>
      <c r="D460" s="8"/>
      <c r="E460" s="12">
        <f>IF(SUM(D453:D459)&gt;0,AVERAGE(D453:D459),0)</f>
        <v>0</v>
      </c>
      <c r="F460" s="8">
        <f>SUM(F453:F459)</f>
        <v>0</v>
      </c>
      <c r="G460" s="8"/>
      <c r="H460" s="7">
        <f>IF(F460&gt;0,F460+H452,0)</f>
        <v>0</v>
      </c>
      <c r="I460" s="7"/>
      <c r="J460" s="8">
        <f>SUM(J453:J459)</f>
        <v>0</v>
      </c>
      <c r="K460" s="7">
        <f>IF(J460&gt;0,J460+K452,0)</f>
        <v>0</v>
      </c>
      <c r="L460" s="14">
        <f>IF(E460&gt;0,J460/E460/7,0)</f>
        <v>0</v>
      </c>
      <c r="M460" s="11">
        <f>K460/$D$5</f>
        <v>0</v>
      </c>
      <c r="N460" s="11">
        <f>IF(P460&gt;0,K460/(P460/1000),0)</f>
        <v>0</v>
      </c>
      <c r="O460" s="8">
        <f>SUM(O453:O459)</f>
        <v>0</v>
      </c>
      <c r="P460" s="7">
        <f>IF(O460&gt;0,O460+P452,0)</f>
        <v>0</v>
      </c>
      <c r="Q460" s="11">
        <f>IF(E460&gt;0,P460/E460,0)</f>
        <v>0</v>
      </c>
      <c r="R460" s="24"/>
      <c r="S460">
        <v>69.2</v>
      </c>
    </row>
    <row r="461" spans="1:19" hidden="1" outlineLevel="1">
      <c r="A461" s="13">
        <f>A459+1</f>
        <v>41992</v>
      </c>
      <c r="B461">
        <f>B459+1</f>
        <v>526</v>
      </c>
      <c r="C461" s="21"/>
      <c r="D461" s="8"/>
      <c r="E461" s="7"/>
      <c r="F461" s="8"/>
      <c r="G461" s="8"/>
      <c r="H461" s="7"/>
      <c r="I461" s="7"/>
      <c r="J461" s="8"/>
      <c r="K461" s="7"/>
      <c r="L461" s="14">
        <f t="shared" ref="L461:L467" si="148">IF(D461&gt;0,J461/D461,0)</f>
        <v>0</v>
      </c>
      <c r="M461" s="7"/>
      <c r="N461" s="7"/>
      <c r="O461" s="8"/>
      <c r="P461" s="7"/>
      <c r="Q461" s="11"/>
      <c r="R461" s="24"/>
    </row>
    <row r="462" spans="1:19" hidden="1" outlineLevel="1">
      <c r="A462" s="13">
        <f t="shared" si="144"/>
        <v>41993</v>
      </c>
      <c r="B462">
        <f>B461+1</f>
        <v>527</v>
      </c>
      <c r="C462" s="21"/>
      <c r="D462" s="8"/>
      <c r="E462" s="7"/>
      <c r="F462" s="8"/>
      <c r="G462" s="8"/>
      <c r="H462" s="7"/>
      <c r="I462" s="7"/>
      <c r="J462" s="8"/>
      <c r="K462" s="7"/>
      <c r="L462" s="14">
        <f t="shared" si="148"/>
        <v>0</v>
      </c>
      <c r="M462" s="7"/>
      <c r="N462" s="7"/>
      <c r="O462" s="8"/>
      <c r="P462" s="7"/>
      <c r="Q462" s="11"/>
      <c r="R462" s="24"/>
    </row>
    <row r="463" spans="1:19" hidden="1" outlineLevel="1">
      <c r="A463" s="13">
        <f t="shared" si="144"/>
        <v>41994</v>
      </c>
      <c r="B463">
        <f t="shared" si="144"/>
        <v>528</v>
      </c>
      <c r="C463" s="21"/>
      <c r="D463" s="8"/>
      <c r="E463" s="7"/>
      <c r="F463" s="8"/>
      <c r="G463" s="8"/>
      <c r="H463" s="7"/>
      <c r="I463" s="7"/>
      <c r="J463" s="8"/>
      <c r="K463" s="7"/>
      <c r="L463" s="14">
        <f t="shared" si="148"/>
        <v>0</v>
      </c>
      <c r="M463" s="7"/>
      <c r="N463" s="7"/>
      <c r="O463" s="8"/>
      <c r="P463" s="7"/>
      <c r="Q463" s="11"/>
      <c r="R463" s="24"/>
    </row>
    <row r="464" spans="1:19" hidden="1" outlineLevel="1">
      <c r="A464" s="13">
        <f t="shared" si="144"/>
        <v>41995</v>
      </c>
      <c r="B464">
        <f t="shared" si="144"/>
        <v>529</v>
      </c>
      <c r="C464" s="21"/>
      <c r="D464" s="8"/>
      <c r="E464" s="7"/>
      <c r="F464" s="8"/>
      <c r="G464" s="8"/>
      <c r="H464" s="7"/>
      <c r="I464" s="7"/>
      <c r="J464" s="8"/>
      <c r="K464" s="7"/>
      <c r="L464" s="14">
        <f t="shared" si="148"/>
        <v>0</v>
      </c>
      <c r="M464" s="7"/>
      <c r="N464" s="7"/>
      <c r="O464" s="8"/>
      <c r="P464" s="7"/>
      <c r="Q464" s="11"/>
      <c r="R464" s="24"/>
    </row>
    <row r="465" spans="1:19" hidden="1" outlineLevel="1">
      <c r="A465" s="13">
        <f t="shared" si="144"/>
        <v>41996</v>
      </c>
      <c r="B465">
        <f t="shared" si="144"/>
        <v>530</v>
      </c>
      <c r="C465" s="21"/>
      <c r="D465" s="8"/>
      <c r="E465" s="7"/>
      <c r="F465" s="8"/>
      <c r="G465" s="8"/>
      <c r="H465" s="7"/>
      <c r="I465" s="7"/>
      <c r="J465" s="8"/>
      <c r="K465" s="7"/>
      <c r="L465" s="14">
        <f t="shared" si="148"/>
        <v>0</v>
      </c>
      <c r="M465" s="7"/>
      <c r="N465" s="7"/>
      <c r="O465" s="8"/>
      <c r="P465" s="7"/>
      <c r="Q465" s="11"/>
      <c r="R465" s="24"/>
    </row>
    <row r="466" spans="1:19" hidden="1" outlineLevel="1">
      <c r="A466" s="13">
        <f t="shared" si="144"/>
        <v>41997</v>
      </c>
      <c r="B466">
        <f t="shared" si="144"/>
        <v>531</v>
      </c>
      <c r="C466" s="21"/>
      <c r="D466" s="8"/>
      <c r="E466" s="7"/>
      <c r="F466" s="8"/>
      <c r="G466" s="8"/>
      <c r="H466" s="7"/>
      <c r="I466" s="7"/>
      <c r="J466" s="8"/>
      <c r="K466" s="7"/>
      <c r="L466" s="14">
        <f t="shared" si="148"/>
        <v>0</v>
      </c>
      <c r="M466" s="7"/>
      <c r="N466" s="7"/>
      <c r="O466" s="8"/>
      <c r="P466" s="7"/>
      <c r="Q466" s="11"/>
      <c r="R466" s="24"/>
    </row>
    <row r="467" spans="1:19" hidden="1" outlineLevel="1">
      <c r="A467" s="13">
        <f t="shared" si="144"/>
        <v>41998</v>
      </c>
      <c r="B467">
        <f t="shared" si="144"/>
        <v>532</v>
      </c>
      <c r="C467" s="21"/>
      <c r="D467" s="8"/>
      <c r="E467" s="7"/>
      <c r="F467" s="8"/>
      <c r="G467" s="8"/>
      <c r="H467" s="7"/>
      <c r="I467" s="7"/>
      <c r="J467" s="8"/>
      <c r="K467" s="7"/>
      <c r="L467" s="14">
        <f t="shared" si="148"/>
        <v>0</v>
      </c>
      <c r="M467" s="7"/>
      <c r="N467" s="7"/>
      <c r="O467" s="8"/>
      <c r="P467" s="7"/>
      <c r="Q467" s="11"/>
      <c r="R467" s="24"/>
    </row>
    <row r="468" spans="1:19" collapsed="1">
      <c r="A468" s="13"/>
      <c r="C468" s="21">
        <f t="shared" ref="C468:C516" si="149">C460+1</f>
        <v>76</v>
      </c>
      <c r="D468" s="8"/>
      <c r="E468" s="12">
        <f>IF(SUM(D461:D467)&gt;0,AVERAGE(D461:D467),0)</f>
        <v>0</v>
      </c>
      <c r="F468" s="8">
        <f>SUM(F461:F467)</f>
        <v>0</v>
      </c>
      <c r="G468" s="8"/>
      <c r="H468" s="7">
        <f>IF(F468&gt;0,F468+H460,0)</f>
        <v>0</v>
      </c>
      <c r="I468" s="7"/>
      <c r="J468" s="8">
        <f>SUM(J461:J467)</f>
        <v>0</v>
      </c>
      <c r="K468" s="7">
        <f>IF(J468&gt;0,J468+K460,0)</f>
        <v>0</v>
      </c>
      <c r="L468" s="14">
        <f>IF(E468&gt;0,J468/E468/7,0)</f>
        <v>0</v>
      </c>
      <c r="M468" s="11">
        <f>K468/$D$5</f>
        <v>0</v>
      </c>
      <c r="N468" s="11">
        <f>IF(P468&gt;0,K468/(P468/1000),0)</f>
        <v>0</v>
      </c>
      <c r="O468" s="8">
        <f>SUM(O461:O467)</f>
        <v>0</v>
      </c>
      <c r="P468" s="7">
        <f>IF(O468&gt;0,O468+P460,0)</f>
        <v>0</v>
      </c>
      <c r="Q468" s="11">
        <f>IF(E468&gt;0,P468/E468,0)</f>
        <v>0</v>
      </c>
      <c r="R468" s="24"/>
      <c r="S468">
        <v>68.400000000000006</v>
      </c>
    </row>
    <row r="469" spans="1:19" hidden="1" outlineLevel="1">
      <c r="A469" s="13">
        <f>A467+1</f>
        <v>41999</v>
      </c>
      <c r="B469">
        <f>B467+1</f>
        <v>533</v>
      </c>
      <c r="C469" s="21"/>
      <c r="D469" s="8"/>
      <c r="E469" s="7"/>
      <c r="F469" s="8"/>
      <c r="G469" s="8"/>
      <c r="H469" s="7"/>
      <c r="I469" s="7"/>
      <c r="J469" s="8"/>
      <c r="K469" s="7"/>
      <c r="L469" s="14">
        <f t="shared" ref="L469:L475" si="150">IF(D469&gt;0,J469/D469,0)</f>
        <v>0</v>
      </c>
      <c r="M469" s="7"/>
      <c r="N469" s="7"/>
      <c r="O469" s="8"/>
      <c r="P469" s="7"/>
      <c r="Q469" s="11"/>
      <c r="R469" s="24"/>
    </row>
    <row r="470" spans="1:19" hidden="1" outlineLevel="1">
      <c r="A470" s="13">
        <f t="shared" si="144"/>
        <v>42000</v>
      </c>
      <c r="B470">
        <f>B469+1</f>
        <v>534</v>
      </c>
      <c r="C470" s="21"/>
      <c r="D470" s="8"/>
      <c r="E470" s="7"/>
      <c r="F470" s="8"/>
      <c r="G470" s="8"/>
      <c r="H470" s="7"/>
      <c r="I470" s="7"/>
      <c r="J470" s="8"/>
      <c r="K470" s="7"/>
      <c r="L470" s="14">
        <f t="shared" si="150"/>
        <v>0</v>
      </c>
      <c r="M470" s="7"/>
      <c r="N470" s="7"/>
      <c r="O470" s="8"/>
      <c r="P470" s="7"/>
      <c r="Q470" s="11"/>
      <c r="R470" s="24"/>
    </row>
    <row r="471" spans="1:19" hidden="1" outlineLevel="1">
      <c r="A471" s="13">
        <f t="shared" si="144"/>
        <v>42001</v>
      </c>
      <c r="B471">
        <f t="shared" si="144"/>
        <v>535</v>
      </c>
      <c r="C471" s="21"/>
      <c r="D471" s="8"/>
      <c r="E471" s="7"/>
      <c r="F471" s="8"/>
      <c r="G471" s="8"/>
      <c r="H471" s="7"/>
      <c r="I471" s="7"/>
      <c r="J471" s="8"/>
      <c r="K471" s="7"/>
      <c r="L471" s="14">
        <f t="shared" si="150"/>
        <v>0</v>
      </c>
      <c r="M471" s="7"/>
      <c r="N471" s="7"/>
      <c r="O471" s="8"/>
      <c r="P471" s="7"/>
      <c r="Q471" s="11"/>
      <c r="R471" s="24"/>
    </row>
    <row r="472" spans="1:19" hidden="1" outlineLevel="1">
      <c r="A472" s="13">
        <f t="shared" si="144"/>
        <v>42002</v>
      </c>
      <c r="B472">
        <f t="shared" si="144"/>
        <v>536</v>
      </c>
      <c r="C472" s="21"/>
      <c r="D472" s="8"/>
      <c r="E472" s="7"/>
      <c r="F472" s="8"/>
      <c r="G472" s="8"/>
      <c r="H472" s="7"/>
      <c r="I472" s="7"/>
      <c r="J472" s="8"/>
      <c r="K472" s="7"/>
      <c r="L472" s="14">
        <f t="shared" si="150"/>
        <v>0</v>
      </c>
      <c r="M472" s="7"/>
      <c r="N472" s="7"/>
      <c r="O472" s="8"/>
      <c r="P472" s="7"/>
      <c r="Q472" s="11"/>
      <c r="R472" s="24"/>
    </row>
    <row r="473" spans="1:19" hidden="1" outlineLevel="1">
      <c r="A473" s="13">
        <f t="shared" si="144"/>
        <v>42003</v>
      </c>
      <c r="B473">
        <f t="shared" si="144"/>
        <v>537</v>
      </c>
      <c r="C473" s="21"/>
      <c r="D473" s="8"/>
      <c r="E473" s="7"/>
      <c r="F473" s="8"/>
      <c r="G473" s="8"/>
      <c r="H473" s="7"/>
      <c r="I473" s="7"/>
      <c r="J473" s="8"/>
      <c r="K473" s="7"/>
      <c r="L473" s="14">
        <f t="shared" si="150"/>
        <v>0</v>
      </c>
      <c r="M473" s="7"/>
      <c r="N473" s="7"/>
      <c r="O473" s="8"/>
      <c r="P473" s="7"/>
      <c r="Q473" s="11"/>
      <c r="R473" s="24"/>
    </row>
    <row r="474" spans="1:19" hidden="1" outlineLevel="1">
      <c r="A474" s="13">
        <f t="shared" si="144"/>
        <v>42004</v>
      </c>
      <c r="B474">
        <f t="shared" si="144"/>
        <v>538</v>
      </c>
      <c r="C474" s="21"/>
      <c r="D474" s="8"/>
      <c r="E474" s="7"/>
      <c r="F474" s="8"/>
      <c r="G474" s="8"/>
      <c r="H474" s="7"/>
      <c r="I474" s="7"/>
      <c r="J474" s="8"/>
      <c r="K474" s="7"/>
      <c r="L474" s="14">
        <f t="shared" si="150"/>
        <v>0</v>
      </c>
      <c r="M474" s="7"/>
      <c r="N474" s="7"/>
      <c r="O474" s="8"/>
      <c r="P474" s="7"/>
      <c r="Q474" s="11"/>
      <c r="R474" s="24"/>
    </row>
    <row r="475" spans="1:19" hidden="1" outlineLevel="1">
      <c r="A475" s="13">
        <f t="shared" si="144"/>
        <v>42005</v>
      </c>
      <c r="B475">
        <f t="shared" si="144"/>
        <v>539</v>
      </c>
      <c r="C475" s="21"/>
      <c r="D475" s="8"/>
      <c r="E475" s="7"/>
      <c r="F475" s="8"/>
      <c r="G475" s="8"/>
      <c r="H475" s="7"/>
      <c r="I475" s="7"/>
      <c r="J475" s="8"/>
      <c r="K475" s="7"/>
      <c r="L475" s="14">
        <f t="shared" si="150"/>
        <v>0</v>
      </c>
      <c r="M475" s="7"/>
      <c r="N475" s="7"/>
      <c r="O475" s="8"/>
      <c r="P475" s="7"/>
      <c r="Q475" s="11"/>
      <c r="R475" s="24"/>
    </row>
    <row r="476" spans="1:19" collapsed="1">
      <c r="A476" s="13"/>
      <c r="C476" s="21">
        <f t="shared" si="149"/>
        <v>77</v>
      </c>
      <c r="D476" s="8"/>
      <c r="E476" s="12">
        <f>IF(SUM(D469:D475)&gt;0,AVERAGE(D469:D475),0)</f>
        <v>0</v>
      </c>
      <c r="F476" s="8">
        <f>SUM(F469:F475)</f>
        <v>0</v>
      </c>
      <c r="G476" s="8"/>
      <c r="H476" s="7">
        <f>IF(F476&gt;0,F476+H468,0)</f>
        <v>0</v>
      </c>
      <c r="I476" s="7"/>
      <c r="J476" s="8">
        <f>SUM(J469:J475)</f>
        <v>0</v>
      </c>
      <c r="K476" s="7">
        <f>IF(J476&gt;0,J476+K468,0)</f>
        <v>0</v>
      </c>
      <c r="L476" s="14">
        <f>IF(E476&gt;0,J476/E476/7,0)</f>
        <v>0</v>
      </c>
      <c r="M476" s="11">
        <f>K476/$D$5</f>
        <v>0</v>
      </c>
      <c r="N476" s="11">
        <f>IF(P476&gt;0,K476/(P476/1000),0)</f>
        <v>0</v>
      </c>
      <c r="O476" s="8">
        <f>SUM(O469:O475)</f>
        <v>0</v>
      </c>
      <c r="P476" s="7">
        <f>IF(O476&gt;0,O476+P468,0)</f>
        <v>0</v>
      </c>
      <c r="Q476" s="11">
        <f>IF(E476&gt;0,P476/E476,0)</f>
        <v>0</v>
      </c>
      <c r="R476" s="24"/>
      <c r="S476">
        <v>67.599999999999994</v>
      </c>
    </row>
    <row r="477" spans="1:19" hidden="1" outlineLevel="1">
      <c r="A477" s="13">
        <f>A475+1</f>
        <v>42006</v>
      </c>
      <c r="B477">
        <f>B475+1</f>
        <v>540</v>
      </c>
      <c r="C477" s="21"/>
      <c r="D477" s="8"/>
      <c r="E477" s="7"/>
      <c r="F477" s="8"/>
      <c r="G477" s="8"/>
      <c r="H477" s="7"/>
      <c r="I477" s="7"/>
      <c r="J477" s="8"/>
      <c r="K477" s="7"/>
      <c r="L477" s="14">
        <f t="shared" ref="L477:L483" si="151">IF(D477&gt;0,J477/D477,0)</f>
        <v>0</v>
      </c>
      <c r="M477" s="7"/>
      <c r="N477" s="7"/>
      <c r="O477" s="8"/>
      <c r="P477" s="7"/>
      <c r="Q477" s="11"/>
      <c r="R477" s="24"/>
    </row>
    <row r="478" spans="1:19" hidden="1" outlineLevel="1">
      <c r="A478" s="13">
        <f t="shared" si="144"/>
        <v>42007</v>
      </c>
      <c r="B478">
        <f>B477+1</f>
        <v>541</v>
      </c>
      <c r="C478" s="21"/>
      <c r="D478" s="8"/>
      <c r="E478" s="7"/>
      <c r="F478" s="8"/>
      <c r="G478" s="8"/>
      <c r="H478" s="7"/>
      <c r="I478" s="7"/>
      <c r="J478" s="8"/>
      <c r="K478" s="7"/>
      <c r="L478" s="14">
        <f t="shared" si="151"/>
        <v>0</v>
      </c>
      <c r="M478" s="7"/>
      <c r="N478" s="7"/>
      <c r="O478" s="8"/>
      <c r="P478" s="7"/>
      <c r="Q478" s="11"/>
      <c r="R478" s="24"/>
    </row>
    <row r="479" spans="1:19" hidden="1" outlineLevel="1">
      <c r="A479" s="13">
        <f t="shared" si="144"/>
        <v>42008</v>
      </c>
      <c r="B479">
        <f t="shared" si="144"/>
        <v>542</v>
      </c>
      <c r="C479" s="21"/>
      <c r="D479" s="8"/>
      <c r="E479" s="7"/>
      <c r="F479" s="8"/>
      <c r="G479" s="8"/>
      <c r="H479" s="7"/>
      <c r="I479" s="7"/>
      <c r="J479" s="8"/>
      <c r="K479" s="7"/>
      <c r="L479" s="14">
        <f t="shared" si="151"/>
        <v>0</v>
      </c>
      <c r="M479" s="7"/>
      <c r="N479" s="7"/>
      <c r="O479" s="8"/>
      <c r="P479" s="7"/>
      <c r="Q479" s="11"/>
      <c r="R479" s="24"/>
    </row>
    <row r="480" spans="1:19" hidden="1" outlineLevel="1">
      <c r="A480" s="13">
        <f t="shared" si="144"/>
        <v>42009</v>
      </c>
      <c r="B480">
        <f t="shared" si="144"/>
        <v>543</v>
      </c>
      <c r="C480" s="21"/>
      <c r="D480" s="8"/>
      <c r="E480" s="7"/>
      <c r="F480" s="8"/>
      <c r="G480" s="8"/>
      <c r="H480" s="7"/>
      <c r="I480" s="7"/>
      <c r="J480" s="8"/>
      <c r="K480" s="7"/>
      <c r="L480" s="14">
        <f t="shared" si="151"/>
        <v>0</v>
      </c>
      <c r="M480" s="7"/>
      <c r="N480" s="7"/>
      <c r="O480" s="8"/>
      <c r="P480" s="7"/>
      <c r="Q480" s="11"/>
      <c r="R480" s="24"/>
    </row>
    <row r="481" spans="1:19" hidden="1" outlineLevel="1">
      <c r="A481" s="13">
        <f t="shared" si="144"/>
        <v>42010</v>
      </c>
      <c r="B481">
        <f t="shared" si="144"/>
        <v>544</v>
      </c>
      <c r="C481" s="21"/>
      <c r="D481" s="8"/>
      <c r="E481" s="7"/>
      <c r="F481" s="8"/>
      <c r="G481" s="8"/>
      <c r="H481" s="7"/>
      <c r="I481" s="7"/>
      <c r="J481" s="8"/>
      <c r="K481" s="7"/>
      <c r="L481" s="14">
        <f t="shared" si="151"/>
        <v>0</v>
      </c>
      <c r="M481" s="7"/>
      <c r="N481" s="7"/>
      <c r="O481" s="8"/>
      <c r="P481" s="7"/>
      <c r="Q481" s="11"/>
      <c r="R481" s="24"/>
    </row>
    <row r="482" spans="1:19" hidden="1" outlineLevel="1">
      <c r="A482" s="13">
        <f t="shared" si="144"/>
        <v>42011</v>
      </c>
      <c r="B482">
        <f t="shared" si="144"/>
        <v>545</v>
      </c>
      <c r="C482" s="21"/>
      <c r="D482" s="8"/>
      <c r="E482" s="7"/>
      <c r="F482" s="8"/>
      <c r="G482" s="8"/>
      <c r="H482" s="7"/>
      <c r="I482" s="7"/>
      <c r="J482" s="8"/>
      <c r="K482" s="7"/>
      <c r="L482" s="14">
        <f t="shared" si="151"/>
        <v>0</v>
      </c>
      <c r="M482" s="7"/>
      <c r="N482" s="7"/>
      <c r="O482" s="8"/>
      <c r="P482" s="7"/>
      <c r="Q482" s="11"/>
      <c r="R482" s="24"/>
    </row>
    <row r="483" spans="1:19" hidden="1" outlineLevel="1">
      <c r="A483" s="13">
        <f t="shared" si="144"/>
        <v>42012</v>
      </c>
      <c r="B483">
        <f t="shared" si="144"/>
        <v>546</v>
      </c>
      <c r="C483" s="21"/>
      <c r="D483" s="8"/>
      <c r="E483" s="7"/>
      <c r="F483" s="8"/>
      <c r="G483" s="8"/>
      <c r="H483" s="7"/>
      <c r="I483" s="7"/>
      <c r="J483" s="8"/>
      <c r="K483" s="7"/>
      <c r="L483" s="14">
        <f t="shared" si="151"/>
        <v>0</v>
      </c>
      <c r="M483" s="7"/>
      <c r="N483" s="7"/>
      <c r="O483" s="8"/>
      <c r="P483" s="7"/>
      <c r="Q483" s="11"/>
      <c r="R483" s="24"/>
    </row>
    <row r="484" spans="1:19" collapsed="1">
      <c r="A484" s="13"/>
      <c r="C484" s="21">
        <f t="shared" si="149"/>
        <v>78</v>
      </c>
      <c r="D484" s="8"/>
      <c r="E484" s="12">
        <f>IF(SUM(D477:D483)&gt;0,AVERAGE(D477:D483),0)</f>
        <v>0</v>
      </c>
      <c r="F484" s="8">
        <f>SUM(F477:F483)</f>
        <v>0</v>
      </c>
      <c r="G484" s="8"/>
      <c r="H484" s="7">
        <f>IF(F484&gt;0,F484+H476,0)</f>
        <v>0</v>
      </c>
      <c r="I484" s="7"/>
      <c r="J484" s="8">
        <f>SUM(J477:J483)</f>
        <v>0</v>
      </c>
      <c r="K484" s="7">
        <f>IF(J484&gt;0,J484+K476,0)</f>
        <v>0</v>
      </c>
      <c r="L484" s="14">
        <f>IF(E484&gt;0,J484/E484/7,0)</f>
        <v>0</v>
      </c>
      <c r="M484" s="11">
        <f>K484/$D$5</f>
        <v>0</v>
      </c>
      <c r="N484" s="11">
        <f>IF(P484&gt;0,K484/(P484/1000),0)</f>
        <v>0</v>
      </c>
      <c r="O484" s="8">
        <f>SUM(O477:O483)</f>
        <v>0</v>
      </c>
      <c r="P484" s="7">
        <f>IF(O484&gt;0,O484+P476,0)</f>
        <v>0</v>
      </c>
      <c r="Q484" s="11">
        <f>IF(E484&gt;0,P484/E484,0)</f>
        <v>0</v>
      </c>
      <c r="R484" s="24"/>
      <c r="S484">
        <v>66.8</v>
      </c>
    </row>
    <row r="485" spans="1:19" hidden="1" outlineLevel="1">
      <c r="A485" s="13">
        <f>A483+1</f>
        <v>42013</v>
      </c>
      <c r="B485">
        <f>B483+1</f>
        <v>547</v>
      </c>
      <c r="C485" s="21"/>
      <c r="D485" s="8"/>
      <c r="E485" s="7"/>
      <c r="F485" s="8"/>
      <c r="G485" s="8"/>
      <c r="H485" s="7"/>
      <c r="I485" s="7"/>
      <c r="J485" s="8"/>
      <c r="K485" s="7"/>
      <c r="L485" s="14">
        <f t="shared" ref="L485:L491" si="152">IF(D485&gt;0,J485/D485,0)</f>
        <v>0</v>
      </c>
      <c r="M485" s="7"/>
      <c r="N485" s="7"/>
      <c r="O485" s="8"/>
      <c r="P485" s="7"/>
      <c r="Q485" s="11"/>
      <c r="R485" s="24"/>
    </row>
    <row r="486" spans="1:19" hidden="1" outlineLevel="1">
      <c r="A486" s="13">
        <f t="shared" si="144"/>
        <v>42014</v>
      </c>
      <c r="B486">
        <f>B485+1</f>
        <v>548</v>
      </c>
      <c r="C486" s="21"/>
      <c r="D486" s="8"/>
      <c r="E486" s="7"/>
      <c r="F486" s="8"/>
      <c r="G486" s="8"/>
      <c r="H486" s="7"/>
      <c r="I486" s="7"/>
      <c r="J486" s="8"/>
      <c r="K486" s="7"/>
      <c r="L486" s="14">
        <f t="shared" si="152"/>
        <v>0</v>
      </c>
      <c r="M486" s="7"/>
      <c r="N486" s="7"/>
      <c r="O486" s="8"/>
      <c r="P486" s="7"/>
      <c r="Q486" s="11"/>
      <c r="R486" s="24"/>
    </row>
    <row r="487" spans="1:19" hidden="1" outlineLevel="1">
      <c r="A487" s="13">
        <f t="shared" si="144"/>
        <v>42015</v>
      </c>
      <c r="B487">
        <f t="shared" si="144"/>
        <v>549</v>
      </c>
      <c r="C487" s="21"/>
      <c r="D487" s="8"/>
      <c r="E487" s="7"/>
      <c r="F487" s="8"/>
      <c r="G487" s="8"/>
      <c r="H487" s="7"/>
      <c r="I487" s="7"/>
      <c r="J487" s="8"/>
      <c r="K487" s="7"/>
      <c r="L487" s="14">
        <f t="shared" si="152"/>
        <v>0</v>
      </c>
      <c r="M487" s="7"/>
      <c r="N487" s="7"/>
      <c r="O487" s="8"/>
      <c r="P487" s="7"/>
      <c r="Q487" s="11"/>
      <c r="R487" s="24"/>
    </row>
    <row r="488" spans="1:19" hidden="1" outlineLevel="1">
      <c r="A488" s="13">
        <f t="shared" si="144"/>
        <v>42016</v>
      </c>
      <c r="B488">
        <f t="shared" si="144"/>
        <v>550</v>
      </c>
      <c r="C488" s="21"/>
      <c r="D488" s="8"/>
      <c r="E488" s="7"/>
      <c r="F488" s="8"/>
      <c r="G488" s="8"/>
      <c r="H488" s="7"/>
      <c r="I488" s="7"/>
      <c r="J488" s="8"/>
      <c r="K488" s="7"/>
      <c r="L488" s="14">
        <f t="shared" si="152"/>
        <v>0</v>
      </c>
      <c r="M488" s="7"/>
      <c r="N488" s="7"/>
      <c r="O488" s="8"/>
      <c r="P488" s="7"/>
      <c r="Q488" s="11"/>
      <c r="R488" s="24"/>
    </row>
    <row r="489" spans="1:19" hidden="1" outlineLevel="1">
      <c r="A489" s="13">
        <f t="shared" si="144"/>
        <v>42017</v>
      </c>
      <c r="B489">
        <f t="shared" si="144"/>
        <v>551</v>
      </c>
      <c r="C489" s="21"/>
      <c r="D489" s="8"/>
      <c r="E489" s="7"/>
      <c r="F489" s="8"/>
      <c r="G489" s="8"/>
      <c r="H489" s="7"/>
      <c r="I489" s="7"/>
      <c r="J489" s="8"/>
      <c r="K489" s="7"/>
      <c r="L489" s="14">
        <f t="shared" si="152"/>
        <v>0</v>
      </c>
      <c r="M489" s="7"/>
      <c r="N489" s="7"/>
      <c r="O489" s="8"/>
      <c r="P489" s="7"/>
      <c r="Q489" s="11"/>
      <c r="R489" s="24"/>
    </row>
    <row r="490" spans="1:19" hidden="1" outlineLevel="1">
      <c r="A490" s="13">
        <f t="shared" si="144"/>
        <v>42018</v>
      </c>
      <c r="B490">
        <f t="shared" si="144"/>
        <v>552</v>
      </c>
      <c r="C490" s="21"/>
      <c r="D490" s="8"/>
      <c r="E490" s="7"/>
      <c r="F490" s="8"/>
      <c r="G490" s="8"/>
      <c r="H490" s="7"/>
      <c r="I490" s="7"/>
      <c r="J490" s="8"/>
      <c r="K490" s="7"/>
      <c r="L490" s="14">
        <f t="shared" si="152"/>
        <v>0</v>
      </c>
      <c r="M490" s="7"/>
      <c r="N490" s="7"/>
      <c r="O490" s="8"/>
      <c r="P490" s="7"/>
      <c r="Q490" s="11"/>
      <c r="R490" s="24"/>
    </row>
    <row r="491" spans="1:19" hidden="1" outlineLevel="1">
      <c r="A491" s="13">
        <f t="shared" si="144"/>
        <v>42019</v>
      </c>
      <c r="B491">
        <f t="shared" si="144"/>
        <v>553</v>
      </c>
      <c r="C491" s="21"/>
      <c r="D491" s="8"/>
      <c r="E491" s="7"/>
      <c r="F491" s="8"/>
      <c r="G491" s="8"/>
      <c r="H491" s="7"/>
      <c r="I491" s="7"/>
      <c r="J491" s="8"/>
      <c r="K491" s="7"/>
      <c r="L491" s="14">
        <f t="shared" si="152"/>
        <v>0</v>
      </c>
      <c r="M491" s="7"/>
      <c r="N491" s="7"/>
      <c r="O491" s="8"/>
      <c r="P491" s="7"/>
      <c r="Q491" s="11"/>
      <c r="R491" s="24"/>
    </row>
    <row r="492" spans="1:19" collapsed="1">
      <c r="A492" s="13"/>
      <c r="C492" s="21">
        <f t="shared" si="149"/>
        <v>79</v>
      </c>
      <c r="D492" s="8"/>
      <c r="E492" s="12">
        <f>IF(SUM(D485:D491)&gt;0,AVERAGE(D485:D491),0)</f>
        <v>0</v>
      </c>
      <c r="F492" s="8">
        <f>SUM(F485:F491)</f>
        <v>0</v>
      </c>
      <c r="G492" s="8"/>
      <c r="H492" s="7">
        <f>IF(F492&gt;0,F492+H484,0)</f>
        <v>0</v>
      </c>
      <c r="I492" s="7"/>
      <c r="J492" s="8">
        <f>SUM(J485:J491)</f>
        <v>0</v>
      </c>
      <c r="K492" s="7">
        <f>IF(J492&gt;0,J492+K484,0)</f>
        <v>0</v>
      </c>
      <c r="L492" s="14">
        <f>IF(E492&gt;0,J492/E492/7,0)</f>
        <v>0</v>
      </c>
      <c r="M492" s="11">
        <f>K492/$D$5</f>
        <v>0</v>
      </c>
      <c r="N492" s="11">
        <f>IF(P492&gt;0,K492/(P492/1000),0)</f>
        <v>0</v>
      </c>
      <c r="O492" s="8">
        <f>SUM(O485:O491)</f>
        <v>0</v>
      </c>
      <c r="P492" s="7">
        <f>IF(O492&gt;0,O492+P484,0)</f>
        <v>0</v>
      </c>
      <c r="Q492" s="11">
        <f>IF(E492&gt;0,P492/E492,0)</f>
        <v>0</v>
      </c>
      <c r="R492" s="24"/>
      <c r="S492">
        <v>66</v>
      </c>
    </row>
    <row r="493" spans="1:19" hidden="1" outlineLevel="1">
      <c r="A493" s="13">
        <f>A491+1</f>
        <v>42020</v>
      </c>
      <c r="B493">
        <f>B491+1</f>
        <v>554</v>
      </c>
      <c r="C493" s="21"/>
      <c r="D493" s="8"/>
      <c r="E493" s="7"/>
      <c r="F493" s="8"/>
      <c r="G493" s="8"/>
      <c r="H493" s="7"/>
      <c r="I493" s="7"/>
      <c r="J493" s="8"/>
      <c r="K493" s="7"/>
      <c r="L493" s="14">
        <f t="shared" ref="L493:L499" si="153">IF(D493&gt;0,J493/D493,0)</f>
        <v>0</v>
      </c>
      <c r="M493" s="7"/>
      <c r="N493" s="7"/>
      <c r="O493" s="8"/>
      <c r="P493" s="7"/>
      <c r="Q493" s="11"/>
      <c r="R493" s="24"/>
    </row>
    <row r="494" spans="1:19" hidden="1" outlineLevel="1">
      <c r="A494" s="13">
        <f t="shared" si="144"/>
        <v>42021</v>
      </c>
      <c r="B494">
        <f>B493+1</f>
        <v>555</v>
      </c>
      <c r="C494" s="21"/>
      <c r="D494" s="8"/>
      <c r="E494" s="7"/>
      <c r="F494" s="8"/>
      <c r="G494" s="8"/>
      <c r="H494" s="7"/>
      <c r="I494" s="7"/>
      <c r="J494" s="8"/>
      <c r="K494" s="7"/>
      <c r="L494" s="14">
        <f t="shared" si="153"/>
        <v>0</v>
      </c>
      <c r="M494" s="7"/>
      <c r="N494" s="7"/>
      <c r="O494" s="8"/>
      <c r="P494" s="7"/>
      <c r="Q494" s="11"/>
      <c r="R494" s="24"/>
    </row>
    <row r="495" spans="1:19" hidden="1" outlineLevel="1">
      <c r="A495" s="13">
        <f t="shared" si="144"/>
        <v>42022</v>
      </c>
      <c r="B495">
        <f t="shared" si="144"/>
        <v>556</v>
      </c>
      <c r="C495" s="21"/>
      <c r="D495" s="8"/>
      <c r="E495" s="7"/>
      <c r="F495" s="8"/>
      <c r="G495" s="8"/>
      <c r="H495" s="7"/>
      <c r="I495" s="7"/>
      <c r="J495" s="8"/>
      <c r="K495" s="7"/>
      <c r="L495" s="14">
        <f t="shared" si="153"/>
        <v>0</v>
      </c>
      <c r="M495" s="7"/>
      <c r="N495" s="7"/>
      <c r="O495" s="8"/>
      <c r="P495" s="7"/>
      <c r="Q495" s="11"/>
      <c r="R495" s="24"/>
    </row>
    <row r="496" spans="1:19" hidden="1" outlineLevel="1">
      <c r="A496" s="13">
        <f t="shared" si="144"/>
        <v>42023</v>
      </c>
      <c r="B496">
        <f t="shared" si="144"/>
        <v>557</v>
      </c>
      <c r="C496" s="21"/>
      <c r="D496" s="8"/>
      <c r="E496" s="7"/>
      <c r="F496" s="8"/>
      <c r="G496" s="8"/>
      <c r="H496" s="7"/>
      <c r="I496" s="7"/>
      <c r="J496" s="8"/>
      <c r="K496" s="7"/>
      <c r="L496" s="14">
        <f t="shared" si="153"/>
        <v>0</v>
      </c>
      <c r="M496" s="7"/>
      <c r="N496" s="7"/>
      <c r="O496" s="8"/>
      <c r="P496" s="7"/>
      <c r="Q496" s="11"/>
      <c r="R496" s="24"/>
    </row>
    <row r="497" spans="1:19" hidden="1" outlineLevel="1">
      <c r="A497" s="13">
        <f t="shared" ref="A497:B515" si="154">A496+1</f>
        <v>42024</v>
      </c>
      <c r="B497">
        <f t="shared" si="154"/>
        <v>558</v>
      </c>
      <c r="C497" s="21"/>
      <c r="D497" s="8"/>
      <c r="E497" s="7"/>
      <c r="F497" s="8"/>
      <c r="G497" s="8"/>
      <c r="H497" s="7"/>
      <c r="I497" s="7"/>
      <c r="J497" s="8"/>
      <c r="K497" s="7"/>
      <c r="L497" s="14">
        <f t="shared" si="153"/>
        <v>0</v>
      </c>
      <c r="M497" s="7"/>
      <c r="N497" s="7"/>
      <c r="O497" s="8"/>
      <c r="P497" s="7"/>
      <c r="Q497" s="11"/>
      <c r="R497" s="24"/>
    </row>
    <row r="498" spans="1:19" hidden="1" outlineLevel="1">
      <c r="A498" s="13">
        <f t="shared" si="154"/>
        <v>42025</v>
      </c>
      <c r="B498">
        <f t="shared" si="154"/>
        <v>559</v>
      </c>
      <c r="C498" s="21"/>
      <c r="D498" s="8"/>
      <c r="E498" s="7"/>
      <c r="F498" s="8"/>
      <c r="G498" s="8"/>
      <c r="H498" s="7"/>
      <c r="I498" s="7"/>
      <c r="J498" s="8"/>
      <c r="K498" s="7"/>
      <c r="L498" s="14">
        <f t="shared" si="153"/>
        <v>0</v>
      </c>
      <c r="M498" s="7"/>
      <c r="N498" s="7"/>
      <c r="O498" s="8"/>
      <c r="P498" s="7"/>
      <c r="Q498" s="11"/>
      <c r="R498" s="24"/>
    </row>
    <row r="499" spans="1:19" hidden="1" outlineLevel="1">
      <c r="A499" s="13">
        <f t="shared" si="154"/>
        <v>42026</v>
      </c>
      <c r="B499">
        <f t="shared" si="154"/>
        <v>560</v>
      </c>
      <c r="C499" s="21"/>
      <c r="D499" s="8"/>
      <c r="E499" s="7"/>
      <c r="F499" s="8"/>
      <c r="G499" s="8"/>
      <c r="H499" s="7"/>
      <c r="I499" s="7"/>
      <c r="J499" s="8"/>
      <c r="K499" s="7"/>
      <c r="L499" s="14">
        <f t="shared" si="153"/>
        <v>0</v>
      </c>
      <c r="M499" s="7"/>
      <c r="N499" s="7"/>
      <c r="O499" s="8"/>
      <c r="P499" s="7"/>
      <c r="Q499" s="11"/>
      <c r="R499" s="24"/>
    </row>
    <row r="500" spans="1:19" collapsed="1">
      <c r="A500" s="13"/>
      <c r="C500" s="21">
        <f t="shared" si="149"/>
        <v>80</v>
      </c>
      <c r="D500" s="8"/>
      <c r="E500" s="12">
        <f>IF(SUM(D493:D499)&gt;0,AVERAGE(D493:D499),0)</f>
        <v>0</v>
      </c>
      <c r="F500" s="8">
        <f>SUM(F493:F499)</f>
        <v>0</v>
      </c>
      <c r="G500" s="8"/>
      <c r="H500" s="7">
        <f>IF(F500&gt;0,F500+H492,0)</f>
        <v>0</v>
      </c>
      <c r="I500" s="7"/>
      <c r="J500" s="8">
        <f>SUM(J493:J499)</f>
        <v>0</v>
      </c>
      <c r="K500" s="7">
        <f>IF(J500&gt;0,J500+K492,0)</f>
        <v>0</v>
      </c>
      <c r="L500" s="14">
        <f>IF(E500&gt;0,J500/E500/7,0)</f>
        <v>0</v>
      </c>
      <c r="M500" s="11">
        <f>K500/$D$5</f>
        <v>0</v>
      </c>
      <c r="N500" s="11">
        <f>IF(P500&gt;0,K500/(P500/1000),0)</f>
        <v>0</v>
      </c>
      <c r="O500" s="8">
        <f>SUM(O493:O499)</f>
        <v>0</v>
      </c>
      <c r="P500" s="7">
        <f>IF(O500&gt;0,O500+P492,0)</f>
        <v>0</v>
      </c>
      <c r="Q500" s="11">
        <f>IF(E500&gt;0,P500/E500,0)</f>
        <v>0</v>
      </c>
      <c r="R500" s="24"/>
      <c r="S500">
        <v>65.2</v>
      </c>
    </row>
    <row r="501" spans="1:19" hidden="1" outlineLevel="1">
      <c r="A501" s="13">
        <f>A499+1</f>
        <v>42027</v>
      </c>
      <c r="B501">
        <f>B499+1</f>
        <v>561</v>
      </c>
      <c r="C501" s="21"/>
      <c r="D501" s="8"/>
      <c r="E501" s="7"/>
      <c r="F501" s="8"/>
      <c r="G501" s="8"/>
      <c r="H501" s="7"/>
      <c r="I501" s="7"/>
      <c r="J501" s="8"/>
      <c r="K501" s="7"/>
      <c r="L501" s="14">
        <f t="shared" ref="L501:L507" si="155">IF(D501&gt;0,J501/D501,0)</f>
        <v>0</v>
      </c>
      <c r="M501" s="7"/>
      <c r="N501" s="7"/>
      <c r="O501" s="8"/>
      <c r="P501" s="7"/>
      <c r="Q501" s="11"/>
      <c r="R501" s="24"/>
    </row>
    <row r="502" spans="1:19" hidden="1" outlineLevel="1">
      <c r="A502" s="13">
        <f t="shared" si="154"/>
        <v>42028</v>
      </c>
      <c r="B502">
        <f>B501+1</f>
        <v>562</v>
      </c>
      <c r="C502" s="21"/>
      <c r="D502" s="8"/>
      <c r="E502" s="7"/>
      <c r="F502" s="8"/>
      <c r="G502" s="8"/>
      <c r="H502" s="7"/>
      <c r="I502" s="7"/>
      <c r="J502" s="8"/>
      <c r="K502" s="7"/>
      <c r="L502" s="14">
        <f t="shared" si="155"/>
        <v>0</v>
      </c>
      <c r="M502" s="7"/>
      <c r="N502" s="7"/>
      <c r="O502" s="8"/>
      <c r="P502" s="7"/>
      <c r="Q502" s="11"/>
      <c r="R502" s="24"/>
    </row>
    <row r="503" spans="1:19" hidden="1" outlineLevel="1">
      <c r="A503" s="13">
        <f t="shared" si="154"/>
        <v>42029</v>
      </c>
      <c r="B503">
        <f t="shared" si="154"/>
        <v>563</v>
      </c>
      <c r="C503" s="21"/>
      <c r="D503" s="8"/>
      <c r="E503" s="7"/>
      <c r="F503" s="8"/>
      <c r="G503" s="8"/>
      <c r="H503" s="7"/>
      <c r="I503" s="7"/>
      <c r="J503" s="8"/>
      <c r="K503" s="7"/>
      <c r="L503" s="14">
        <f t="shared" si="155"/>
        <v>0</v>
      </c>
      <c r="M503" s="7"/>
      <c r="N503" s="7"/>
      <c r="O503" s="8"/>
      <c r="P503" s="7"/>
      <c r="Q503" s="11"/>
      <c r="R503" s="24"/>
    </row>
    <row r="504" spans="1:19" hidden="1" outlineLevel="1">
      <c r="A504" s="13">
        <f t="shared" si="154"/>
        <v>42030</v>
      </c>
      <c r="B504">
        <f t="shared" si="154"/>
        <v>564</v>
      </c>
      <c r="C504" s="21"/>
      <c r="D504" s="8"/>
      <c r="E504" s="7"/>
      <c r="F504" s="8"/>
      <c r="G504" s="8"/>
      <c r="H504" s="7"/>
      <c r="I504" s="7"/>
      <c r="J504" s="8"/>
      <c r="K504" s="7"/>
      <c r="L504" s="14">
        <f t="shared" si="155"/>
        <v>0</v>
      </c>
      <c r="M504" s="7"/>
      <c r="N504" s="7"/>
      <c r="O504" s="8"/>
      <c r="P504" s="7"/>
      <c r="Q504" s="11"/>
      <c r="R504" s="24"/>
    </row>
    <row r="505" spans="1:19" hidden="1" outlineLevel="1">
      <c r="A505" s="13">
        <f t="shared" si="154"/>
        <v>42031</v>
      </c>
      <c r="B505">
        <f t="shared" si="154"/>
        <v>565</v>
      </c>
      <c r="C505" s="21"/>
      <c r="D505" s="8"/>
      <c r="E505" s="7"/>
      <c r="F505" s="8"/>
      <c r="G505" s="8"/>
      <c r="H505" s="7"/>
      <c r="I505" s="7"/>
      <c r="J505" s="8"/>
      <c r="K505" s="7"/>
      <c r="L505" s="14">
        <f t="shared" si="155"/>
        <v>0</v>
      </c>
      <c r="M505" s="7"/>
      <c r="N505" s="7"/>
      <c r="O505" s="8"/>
      <c r="P505" s="7"/>
      <c r="Q505" s="11"/>
      <c r="R505" s="24"/>
    </row>
    <row r="506" spans="1:19" hidden="1" outlineLevel="1">
      <c r="A506" s="13">
        <f t="shared" si="154"/>
        <v>42032</v>
      </c>
      <c r="B506">
        <f t="shared" si="154"/>
        <v>566</v>
      </c>
      <c r="C506" s="21"/>
      <c r="D506" s="8"/>
      <c r="E506" s="7"/>
      <c r="F506" s="8"/>
      <c r="G506" s="8"/>
      <c r="H506" s="7"/>
      <c r="I506" s="7"/>
      <c r="J506" s="8"/>
      <c r="K506" s="7"/>
      <c r="L506" s="14">
        <f t="shared" si="155"/>
        <v>0</v>
      </c>
      <c r="M506" s="7"/>
      <c r="N506" s="7"/>
      <c r="O506" s="8"/>
      <c r="P506" s="7"/>
      <c r="Q506" s="11"/>
      <c r="R506" s="24"/>
    </row>
    <row r="507" spans="1:19" hidden="1" outlineLevel="1">
      <c r="A507" s="13">
        <f t="shared" si="154"/>
        <v>42033</v>
      </c>
      <c r="B507">
        <f t="shared" si="154"/>
        <v>567</v>
      </c>
      <c r="C507" s="21"/>
      <c r="D507" s="8"/>
      <c r="E507" s="7"/>
      <c r="F507" s="8"/>
      <c r="G507" s="8"/>
      <c r="H507" s="7"/>
      <c r="I507" s="7"/>
      <c r="J507" s="8"/>
      <c r="K507" s="7"/>
      <c r="L507" s="14">
        <f t="shared" si="155"/>
        <v>0</v>
      </c>
      <c r="M507" s="7"/>
      <c r="N507" s="7"/>
      <c r="O507" s="8"/>
      <c r="P507" s="7"/>
      <c r="Q507" s="11"/>
      <c r="R507" s="24"/>
    </row>
    <row r="508" spans="1:19" collapsed="1">
      <c r="A508" s="13"/>
      <c r="C508" s="21">
        <f t="shared" si="149"/>
        <v>81</v>
      </c>
      <c r="D508" s="8"/>
      <c r="E508" s="12">
        <f>IF(SUM(D501:D507)&gt;0,AVERAGE(D501:D507),0)</f>
        <v>0</v>
      </c>
      <c r="F508" s="8">
        <f>SUM(F501:F507)</f>
        <v>0</v>
      </c>
      <c r="G508" s="8"/>
      <c r="H508" s="7">
        <f>IF(F508&gt;0,F508+H500,0)</f>
        <v>0</v>
      </c>
      <c r="I508" s="7"/>
      <c r="J508" s="8">
        <f>SUM(J501:J507)</f>
        <v>0</v>
      </c>
      <c r="K508" s="7">
        <f>IF(J508&gt;0,J508+K500,0)</f>
        <v>0</v>
      </c>
      <c r="L508" s="14">
        <f>IF(E508&gt;0,J508/E508/7,0)</f>
        <v>0</v>
      </c>
      <c r="M508" s="11">
        <f>K508/$D$5</f>
        <v>0</v>
      </c>
      <c r="N508" s="11">
        <f>IF(P508&gt;0,K508/(P508/1000),0)</f>
        <v>0</v>
      </c>
      <c r="O508" s="8">
        <f>SUM(O501:O507)</f>
        <v>0</v>
      </c>
      <c r="P508" s="7">
        <f>IF(O508&gt;0,O508+P500,0)</f>
        <v>0</v>
      </c>
      <c r="Q508" s="11">
        <f>IF(E508&gt;0,P508/E508,0)</f>
        <v>0</v>
      </c>
      <c r="R508" s="24"/>
    </row>
    <row r="509" spans="1:19" hidden="1" outlineLevel="1">
      <c r="A509" s="13">
        <f>A507+1</f>
        <v>42034</v>
      </c>
      <c r="B509">
        <f>B507+1</f>
        <v>568</v>
      </c>
      <c r="C509" s="21"/>
      <c r="D509" s="8"/>
      <c r="E509" s="7"/>
      <c r="F509" s="8"/>
      <c r="G509" s="8"/>
      <c r="H509" s="7"/>
      <c r="I509" s="7"/>
      <c r="J509" s="8"/>
      <c r="K509" s="7"/>
      <c r="L509" s="14">
        <f t="shared" ref="L509:L515" si="156">IF(D509&gt;0,J509/D509,0)</f>
        <v>0</v>
      </c>
      <c r="M509" s="7"/>
      <c r="N509" s="7"/>
      <c r="O509" s="8"/>
      <c r="P509" s="7"/>
      <c r="Q509" s="11"/>
      <c r="R509" s="24">
        <f t="shared" ref="R509:R516" si="157">IF(O509&gt;0,(O509/7/E509)*100,0)</f>
        <v>0</v>
      </c>
    </row>
    <row r="510" spans="1:19" hidden="1" outlineLevel="1">
      <c r="A510" s="13">
        <f t="shared" si="154"/>
        <v>42035</v>
      </c>
      <c r="B510">
        <f>B509+1</f>
        <v>569</v>
      </c>
      <c r="C510" s="21"/>
      <c r="D510" s="8"/>
      <c r="E510" s="7"/>
      <c r="F510" s="8"/>
      <c r="G510" s="8"/>
      <c r="H510" s="7"/>
      <c r="I510" s="7"/>
      <c r="J510" s="8"/>
      <c r="K510" s="7"/>
      <c r="L510" s="14">
        <f t="shared" si="156"/>
        <v>0</v>
      </c>
      <c r="M510" s="7"/>
      <c r="N510" s="7"/>
      <c r="O510" s="8"/>
      <c r="P510" s="7"/>
      <c r="Q510" s="11"/>
      <c r="R510" s="24">
        <f t="shared" si="157"/>
        <v>0</v>
      </c>
    </row>
    <row r="511" spans="1:19" hidden="1" outlineLevel="1">
      <c r="A511" s="13">
        <f t="shared" si="154"/>
        <v>42036</v>
      </c>
      <c r="B511">
        <f t="shared" si="154"/>
        <v>570</v>
      </c>
      <c r="C511" s="21"/>
      <c r="D511" s="8"/>
      <c r="E511" s="7"/>
      <c r="F511" s="8"/>
      <c r="G511" s="8"/>
      <c r="H511" s="7"/>
      <c r="I511" s="7"/>
      <c r="J511" s="8"/>
      <c r="K511" s="7"/>
      <c r="L511" s="14">
        <f t="shared" si="156"/>
        <v>0</v>
      </c>
      <c r="M511" s="7"/>
      <c r="N511" s="7"/>
      <c r="O511" s="8"/>
      <c r="P511" s="7"/>
      <c r="Q511" s="11"/>
      <c r="R511" s="24">
        <f t="shared" si="157"/>
        <v>0</v>
      </c>
    </row>
    <row r="512" spans="1:19" hidden="1" outlineLevel="1">
      <c r="A512" s="13">
        <f t="shared" si="154"/>
        <v>42037</v>
      </c>
      <c r="B512">
        <f t="shared" si="154"/>
        <v>571</v>
      </c>
      <c r="C512" s="21"/>
      <c r="D512" s="8"/>
      <c r="E512" s="7"/>
      <c r="F512" s="8"/>
      <c r="G512" s="8"/>
      <c r="H512" s="7"/>
      <c r="I512" s="7"/>
      <c r="J512" s="8"/>
      <c r="K512" s="7"/>
      <c r="L512" s="14">
        <f t="shared" si="156"/>
        <v>0</v>
      </c>
      <c r="M512" s="7"/>
      <c r="N512" s="7"/>
      <c r="O512" s="8"/>
      <c r="P512" s="7"/>
      <c r="Q512" s="11"/>
      <c r="R512" s="24">
        <f t="shared" si="157"/>
        <v>0</v>
      </c>
    </row>
    <row r="513" spans="1:18" hidden="1" outlineLevel="1">
      <c r="A513" s="13">
        <f t="shared" si="154"/>
        <v>42038</v>
      </c>
      <c r="B513">
        <f t="shared" si="154"/>
        <v>572</v>
      </c>
      <c r="C513" s="21"/>
      <c r="D513" s="8"/>
      <c r="E513" s="7"/>
      <c r="F513" s="8"/>
      <c r="G513" s="8"/>
      <c r="H513" s="7"/>
      <c r="I513" s="7"/>
      <c r="J513" s="8"/>
      <c r="K513" s="7"/>
      <c r="L513" s="14">
        <f t="shared" si="156"/>
        <v>0</v>
      </c>
      <c r="M513" s="7"/>
      <c r="N513" s="7"/>
      <c r="O513" s="8"/>
      <c r="P513" s="7"/>
      <c r="Q513" s="11"/>
      <c r="R513" s="24">
        <f t="shared" si="157"/>
        <v>0</v>
      </c>
    </row>
    <row r="514" spans="1:18" hidden="1" outlineLevel="1">
      <c r="A514" s="13">
        <f t="shared" si="154"/>
        <v>42039</v>
      </c>
      <c r="B514">
        <f t="shared" si="154"/>
        <v>573</v>
      </c>
      <c r="C514" s="21"/>
      <c r="D514" s="8"/>
      <c r="E514" s="7"/>
      <c r="F514" s="8"/>
      <c r="G514" s="8"/>
      <c r="H514" s="7"/>
      <c r="I514" s="7"/>
      <c r="J514" s="8"/>
      <c r="K514" s="7"/>
      <c r="L514" s="14">
        <f t="shared" si="156"/>
        <v>0</v>
      </c>
      <c r="M514" s="7"/>
      <c r="N514" s="7"/>
      <c r="O514" s="8"/>
      <c r="P514" s="7"/>
      <c r="Q514" s="11"/>
      <c r="R514" s="24">
        <f t="shared" si="157"/>
        <v>0</v>
      </c>
    </row>
    <row r="515" spans="1:18" hidden="1" outlineLevel="1">
      <c r="A515" s="13">
        <f t="shared" si="154"/>
        <v>42040</v>
      </c>
      <c r="B515">
        <f t="shared" si="154"/>
        <v>574</v>
      </c>
      <c r="C515" s="21"/>
      <c r="D515" s="8"/>
      <c r="E515" s="7"/>
      <c r="F515" s="8"/>
      <c r="G515" s="8"/>
      <c r="H515" s="7"/>
      <c r="I515" s="7"/>
      <c r="J515" s="8"/>
      <c r="K515" s="7"/>
      <c r="L515" s="14">
        <f t="shared" si="156"/>
        <v>0</v>
      </c>
      <c r="M515" s="7"/>
      <c r="N515" s="7"/>
      <c r="O515" s="8"/>
      <c r="P515" s="7"/>
      <c r="Q515" s="11"/>
      <c r="R515" s="24">
        <f t="shared" si="157"/>
        <v>0</v>
      </c>
    </row>
    <row r="516" spans="1:18" collapsed="1">
      <c r="C516" s="21">
        <f t="shared" si="149"/>
        <v>82</v>
      </c>
      <c r="D516" s="8"/>
      <c r="E516" s="12">
        <f>IF(SUM(D509:D515)&gt;0,AVERAGE(D509:D515),0)</f>
        <v>0</v>
      </c>
      <c r="F516" s="8">
        <f>SUM(F509:F515)</f>
        <v>0</v>
      </c>
      <c r="G516" s="8"/>
      <c r="H516" s="7">
        <f>IF(F516&gt;0,F516+H508,0)</f>
        <v>0</v>
      </c>
      <c r="I516" s="7"/>
      <c r="J516" s="8">
        <f>SUM(J509:J515)</f>
        <v>0</v>
      </c>
      <c r="K516" s="7">
        <f>IF(J516&gt;0,J516+K508,0)</f>
        <v>0</v>
      </c>
      <c r="L516" s="14">
        <f>IF(E516&gt;0,J516/E516/7,0)</f>
        <v>0</v>
      </c>
      <c r="M516" s="11">
        <f>K516/$D$5</f>
        <v>0</v>
      </c>
      <c r="N516" s="11">
        <f>IF(P516&gt;0,K516/(P516/1000),0)</f>
        <v>0</v>
      </c>
      <c r="O516" s="8">
        <f>SUM(O509:O515)</f>
        <v>0</v>
      </c>
      <c r="P516" s="7">
        <f>IF(O516&gt;0,O516+P508,0)</f>
        <v>0</v>
      </c>
      <c r="Q516" s="31">
        <f>IF(E516&gt;0,O516/E516,0)</f>
        <v>0</v>
      </c>
      <c r="R516" s="24">
        <f t="shared" si="157"/>
        <v>0</v>
      </c>
    </row>
    <row r="517" spans="1:18">
      <c r="O517"/>
    </row>
    <row r="518" spans="1:18">
      <c r="O518"/>
    </row>
    <row r="519" spans="1:18">
      <c r="O519"/>
    </row>
    <row r="520" spans="1:18">
      <c r="O520"/>
    </row>
    <row r="521" spans="1:18">
      <c r="O521"/>
    </row>
    <row r="522" spans="1:18">
      <c r="O522"/>
    </row>
    <row r="523" spans="1:18">
      <c r="O523"/>
    </row>
    <row r="524" spans="1:18">
      <c r="O524"/>
    </row>
    <row r="525" spans="1:18">
      <c r="O525"/>
    </row>
    <row r="526" spans="1:18">
      <c r="O526"/>
    </row>
    <row r="527" spans="1:18">
      <c r="O527"/>
    </row>
  </sheetData>
  <mergeCells count="4">
    <mergeCell ref="C2:C3"/>
    <mergeCell ref="J2:N2"/>
    <mergeCell ref="D2:D3"/>
    <mergeCell ref="O2:R2"/>
  </mergeCells>
  <pageMargins left="0.19685039370078741" right="0.19685039370078741" top="0.55118110236220474" bottom="0.15748031496062992" header="0" footer="0"/>
  <pageSetup paperSize="9" fitToHeight="6" orientation="landscape" r:id="rId1"/>
  <headerFooter>
    <oddHeader>&amp;Я&amp;ПСтраница 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48576"/>
  <sheetViews>
    <sheetView showZeros="0" zoomScale="110" zoomScaleNormal="110" workbookViewId="0">
      <pane xSplit="11" ySplit="3" topLeftCell="W292" activePane="bottomRight" state="frozen"/>
      <selection pane="topRight" activeCell="I1" sqref="I1"/>
      <selection pane="bottomLeft" activeCell="A4" sqref="A4"/>
      <selection pane="bottomRight" activeCell="AA364" sqref="AA364"/>
    </sheetView>
  </sheetViews>
  <sheetFormatPr defaultRowHeight="14.4" outlineLevelRow="1" outlineLevelCol="1"/>
  <cols>
    <col min="3" max="3" width="7.6640625" customWidth="1"/>
    <col min="4" max="4" width="9.33203125" style="42" customWidth="1" outlineLevel="1"/>
    <col min="5" max="5" width="8" customWidth="1"/>
    <col min="6" max="6" width="7.77734375" style="42" customWidth="1"/>
    <col min="7" max="8" width="6.33203125" style="42" customWidth="1"/>
    <col min="9" max="10" width="6.33203125" style="27" customWidth="1"/>
    <col min="11" max="11" width="6.88671875" style="65" customWidth="1"/>
    <col min="12" max="12" width="8.21875" style="9" customWidth="1"/>
    <col min="13" max="13" width="9.6640625" customWidth="1"/>
    <col min="14" max="14" width="8.33203125" customWidth="1"/>
    <col min="15" max="15" width="7.6640625" customWidth="1"/>
    <col min="16" max="16" width="8" customWidth="1"/>
    <col min="17" max="17" width="9.21875" customWidth="1"/>
    <col min="18" max="18" width="7.88671875" style="42" customWidth="1"/>
    <col min="19" max="19" width="9.6640625" customWidth="1"/>
    <col min="20" max="22" width="8.6640625" customWidth="1"/>
    <col min="23" max="23" width="8" customWidth="1"/>
    <col min="24" max="24" width="6.77734375" style="28" customWidth="1"/>
  </cols>
  <sheetData>
    <row r="2" spans="1:26" s="1" customFormat="1">
      <c r="C2" s="83" t="s">
        <v>0</v>
      </c>
      <c r="D2" s="89" t="s">
        <v>12</v>
      </c>
      <c r="E2" s="5" t="s">
        <v>1</v>
      </c>
      <c r="F2" s="43" t="s">
        <v>13</v>
      </c>
      <c r="G2" s="44"/>
      <c r="H2" s="44"/>
      <c r="I2" s="37"/>
      <c r="J2" s="37"/>
      <c r="K2" s="61"/>
      <c r="L2" s="84" t="s">
        <v>3</v>
      </c>
      <c r="M2" s="84"/>
      <c r="N2" s="84"/>
      <c r="O2" s="84"/>
      <c r="P2" s="84"/>
      <c r="Q2" s="68"/>
      <c r="R2" s="86" t="s">
        <v>7</v>
      </c>
      <c r="S2" s="87"/>
      <c r="T2" s="87"/>
      <c r="U2" s="87"/>
      <c r="V2" s="87"/>
      <c r="W2" s="88"/>
      <c r="X2" s="28"/>
    </row>
    <row r="3" spans="1:26" s="2" customFormat="1" ht="56.4" customHeight="1">
      <c r="C3" s="83"/>
      <c r="D3" s="89"/>
      <c r="E3" s="6" t="s">
        <v>2</v>
      </c>
      <c r="F3" s="66" t="s">
        <v>23</v>
      </c>
      <c r="G3" s="55" t="s">
        <v>15</v>
      </c>
      <c r="H3" s="82"/>
      <c r="I3" s="38" t="s">
        <v>21</v>
      </c>
      <c r="J3" s="38" t="s">
        <v>33</v>
      </c>
      <c r="K3" s="62" t="s">
        <v>24</v>
      </c>
      <c r="L3" s="54" t="s">
        <v>4</v>
      </c>
      <c r="M3" s="4" t="s">
        <v>6</v>
      </c>
      <c r="N3" s="4" t="s">
        <v>27</v>
      </c>
      <c r="O3" s="4" t="s">
        <v>28</v>
      </c>
      <c r="P3" s="4" t="s">
        <v>25</v>
      </c>
      <c r="Q3" s="4" t="s">
        <v>26</v>
      </c>
      <c r="R3" s="73" t="s">
        <v>29</v>
      </c>
      <c r="S3" s="4" t="s">
        <v>8</v>
      </c>
      <c r="T3" s="4" t="s">
        <v>30</v>
      </c>
      <c r="U3" s="4" t="s">
        <v>31</v>
      </c>
      <c r="V3" s="4" t="s">
        <v>32</v>
      </c>
      <c r="W3" s="4" t="s">
        <v>22</v>
      </c>
      <c r="X3" s="28" t="s">
        <v>18</v>
      </c>
    </row>
    <row r="4" spans="1:26" s="46" customFormat="1" ht="14.4" customHeight="1">
      <c r="C4" s="47">
        <v>15</v>
      </c>
      <c r="D4" s="38"/>
      <c r="E4" s="48"/>
      <c r="F4" s="38"/>
      <c r="G4" s="38"/>
      <c r="H4" s="38"/>
      <c r="I4" s="38"/>
      <c r="J4" s="38"/>
      <c r="K4" s="74">
        <v>1309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28"/>
    </row>
    <row r="5" spans="1:26" ht="14.4" hidden="1" customHeight="1" outlineLevel="1">
      <c r="A5">
        <v>106</v>
      </c>
      <c r="B5" s="13">
        <v>41887</v>
      </c>
      <c r="C5" s="7"/>
      <c r="D5" s="41">
        <v>37001</v>
      </c>
      <c r="E5" s="12"/>
      <c r="F5" s="41">
        <v>18</v>
      </c>
      <c r="G5" s="41">
        <v>9</v>
      </c>
      <c r="H5" s="41"/>
      <c r="I5" s="28"/>
      <c r="J5" s="28"/>
      <c r="K5" s="74"/>
      <c r="L5" s="8">
        <v>3400</v>
      </c>
      <c r="M5" s="7"/>
      <c r="N5" s="12">
        <f t="shared" ref="N5:N11" si="0">IF(D5&gt;0,L5/D5*1000,0)</f>
        <v>91.88940839436772</v>
      </c>
      <c r="O5" s="7"/>
      <c r="P5" s="7"/>
      <c r="Q5" s="7"/>
      <c r="R5" s="41"/>
      <c r="S5" s="7"/>
      <c r="T5" s="7"/>
      <c r="U5" s="7"/>
      <c r="V5" s="7"/>
      <c r="W5" s="7"/>
    </row>
    <row r="6" spans="1:26" ht="14.4" hidden="1" customHeight="1" outlineLevel="1">
      <c r="A6">
        <v>107</v>
      </c>
      <c r="B6" s="13">
        <f t="shared" ref="B6:B11" si="1">B5+1</f>
        <v>41888</v>
      </c>
      <c r="C6" s="7"/>
      <c r="D6" s="41">
        <f t="shared" ref="D6:D11" si="2">D5-F5-G5</f>
        <v>36974</v>
      </c>
      <c r="E6" s="7"/>
      <c r="F6" s="41"/>
      <c r="G6" s="41"/>
      <c r="H6" s="41"/>
      <c r="I6" s="28"/>
      <c r="J6" s="28"/>
      <c r="K6" s="74"/>
      <c r="L6" s="8">
        <v>4540</v>
      </c>
      <c r="M6" s="7"/>
      <c r="N6" s="12">
        <f t="shared" si="0"/>
        <v>122.78898685562828</v>
      </c>
      <c r="O6" s="7"/>
      <c r="P6" s="7"/>
      <c r="Q6" s="7"/>
      <c r="R6" s="41"/>
      <c r="S6" s="7"/>
      <c r="T6" s="7"/>
      <c r="U6" s="7"/>
      <c r="V6" s="7"/>
      <c r="W6" s="7"/>
    </row>
    <row r="7" spans="1:26" ht="14.4" hidden="1" customHeight="1" outlineLevel="1">
      <c r="A7">
        <v>108</v>
      </c>
      <c r="B7" s="13">
        <f t="shared" si="1"/>
        <v>41889</v>
      </c>
      <c r="C7" s="7"/>
      <c r="D7" s="41">
        <f t="shared" si="2"/>
        <v>36974</v>
      </c>
      <c r="E7" s="7"/>
      <c r="F7" s="41"/>
      <c r="G7" s="41"/>
      <c r="H7" s="41"/>
      <c r="I7" s="28"/>
      <c r="J7" s="28"/>
      <c r="K7" s="74"/>
      <c r="L7" s="8">
        <v>4560</v>
      </c>
      <c r="M7" s="7"/>
      <c r="N7" s="12">
        <f t="shared" si="0"/>
        <v>123.32990750256938</v>
      </c>
      <c r="O7" s="7"/>
      <c r="P7" s="7"/>
      <c r="Q7" s="7"/>
      <c r="R7" s="41"/>
      <c r="S7" s="7"/>
      <c r="T7" s="7"/>
      <c r="U7" s="7"/>
      <c r="V7" s="7"/>
      <c r="W7" s="7"/>
    </row>
    <row r="8" spans="1:26" ht="14.4" hidden="1" customHeight="1" outlineLevel="1">
      <c r="A8">
        <v>109</v>
      </c>
      <c r="B8" s="13">
        <f t="shared" si="1"/>
        <v>41890</v>
      </c>
      <c r="C8" s="7"/>
      <c r="D8" s="41">
        <f t="shared" si="2"/>
        <v>36974</v>
      </c>
      <c r="E8" s="7"/>
      <c r="F8" s="41">
        <v>3</v>
      </c>
      <c r="G8" s="41"/>
      <c r="H8" s="41"/>
      <c r="I8" s="28"/>
      <c r="J8" s="28"/>
      <c r="K8" s="74"/>
      <c r="L8" s="8">
        <v>4460</v>
      </c>
      <c r="M8" s="7"/>
      <c r="N8" s="12">
        <f t="shared" si="0"/>
        <v>120.6253042678639</v>
      </c>
      <c r="O8" s="7"/>
      <c r="P8" s="7"/>
      <c r="Q8" s="7"/>
      <c r="R8" s="41"/>
      <c r="S8" s="7"/>
      <c r="T8" s="7"/>
      <c r="U8" s="7"/>
      <c r="V8" s="7"/>
      <c r="W8" s="7"/>
    </row>
    <row r="9" spans="1:26" ht="14.4" hidden="1" customHeight="1" outlineLevel="1">
      <c r="A9">
        <v>110</v>
      </c>
      <c r="B9" s="13">
        <f t="shared" si="1"/>
        <v>41891</v>
      </c>
      <c r="C9" s="7"/>
      <c r="D9" s="41">
        <f t="shared" si="2"/>
        <v>36971</v>
      </c>
      <c r="E9" s="7"/>
      <c r="F9" s="41">
        <v>1</v>
      </c>
      <c r="G9" s="41"/>
      <c r="H9" s="41"/>
      <c r="I9" s="28"/>
      <c r="J9" s="28"/>
      <c r="K9" s="74"/>
      <c r="L9" s="8"/>
      <c r="M9" s="7"/>
      <c r="N9" s="12">
        <f t="shared" si="0"/>
        <v>0</v>
      </c>
      <c r="O9" s="7"/>
      <c r="P9" s="7"/>
      <c r="Q9" s="7"/>
      <c r="R9" s="41"/>
      <c r="S9" s="7"/>
      <c r="T9" s="7"/>
      <c r="U9" s="7"/>
      <c r="V9" s="7"/>
      <c r="W9" s="7"/>
    </row>
    <row r="10" spans="1:26" ht="14.4" hidden="1" customHeight="1" outlineLevel="1">
      <c r="A10">
        <v>111</v>
      </c>
      <c r="B10" s="13">
        <f t="shared" si="1"/>
        <v>41892</v>
      </c>
      <c r="C10" s="7"/>
      <c r="D10" s="41">
        <f t="shared" si="2"/>
        <v>36970</v>
      </c>
      <c r="E10" s="7"/>
      <c r="F10" s="41">
        <v>3</v>
      </c>
      <c r="G10" s="41"/>
      <c r="H10" s="41"/>
      <c r="I10" s="28"/>
      <c r="J10" s="28"/>
      <c r="K10" s="74"/>
      <c r="L10" s="8">
        <v>4250</v>
      </c>
      <c r="M10" s="7"/>
      <c r="N10" s="12">
        <f t="shared" si="0"/>
        <v>114.9580741141466</v>
      </c>
      <c r="O10" s="7"/>
      <c r="P10" s="7"/>
      <c r="Q10" s="7"/>
      <c r="R10" s="41"/>
      <c r="S10" s="7"/>
      <c r="T10" s="7"/>
      <c r="U10" s="7"/>
      <c r="V10" s="7"/>
      <c r="W10" s="7"/>
    </row>
    <row r="11" spans="1:26" ht="14.4" hidden="1" customHeight="1" outlineLevel="1">
      <c r="A11">
        <v>112</v>
      </c>
      <c r="B11" s="13">
        <f t="shared" si="1"/>
        <v>41893</v>
      </c>
      <c r="C11" s="7"/>
      <c r="D11" s="41">
        <f t="shared" si="2"/>
        <v>36967</v>
      </c>
      <c r="E11" s="7"/>
      <c r="F11" s="41">
        <v>2</v>
      </c>
      <c r="G11" s="41">
        <v>3</v>
      </c>
      <c r="H11" s="41"/>
      <c r="I11" s="28"/>
      <c r="J11" s="28"/>
      <c r="K11" s="74"/>
      <c r="L11" s="8">
        <v>4500</v>
      </c>
      <c r="M11" s="7"/>
      <c r="N11" s="12">
        <f t="shared" si="0"/>
        <v>121.73019179267995</v>
      </c>
      <c r="O11" s="7"/>
      <c r="P11" s="7"/>
      <c r="Q11" s="7"/>
      <c r="R11" s="41"/>
      <c r="S11" s="7"/>
      <c r="T11" s="7"/>
      <c r="U11" s="7"/>
      <c r="V11" s="7"/>
      <c r="W11" s="7"/>
    </row>
    <row r="12" spans="1:26" s="27" customFormat="1" collapsed="1">
      <c r="B12" s="26"/>
      <c r="C12" s="28">
        <v>16</v>
      </c>
      <c r="D12" s="60">
        <f>B11</f>
        <v>41893</v>
      </c>
      <c r="E12" s="29">
        <f>AVERAGE(D5:D11)</f>
        <v>36975.857142857145</v>
      </c>
      <c r="F12" s="28">
        <f>SUM(F5:F11)</f>
        <v>27</v>
      </c>
      <c r="G12" s="28">
        <f>SUM(G5:G11)</f>
        <v>12</v>
      </c>
      <c r="H12" s="28">
        <f>F12/2.5</f>
        <v>10.8</v>
      </c>
      <c r="I12" s="28">
        <f>F12+I4</f>
        <v>27</v>
      </c>
      <c r="J12" s="28">
        <f>G12</f>
        <v>12</v>
      </c>
      <c r="K12" s="74">
        <v>1415</v>
      </c>
      <c r="L12" s="56"/>
      <c r="M12" s="56">
        <f>L12</f>
        <v>0</v>
      </c>
      <c r="N12" s="29">
        <f>IF(E12&gt;0,L12/E12/7*1000,0)</f>
        <v>0</v>
      </c>
      <c r="O12" s="29">
        <f>IF(E12&gt;0,L12/E12*1000,0)</f>
        <v>0</v>
      </c>
      <c r="P12" s="45">
        <f>IF(R12&gt;0,L12/(R12/10),0)</f>
        <v>0</v>
      </c>
      <c r="Q12" s="45"/>
      <c r="R12" s="56">
        <f>SUM(R5:R11)</f>
        <v>0</v>
      </c>
      <c r="S12" s="56">
        <f>R12</f>
        <v>0</v>
      </c>
      <c r="T12" s="39">
        <f>IF(E12&gt;0,R12/E12,0)</f>
        <v>0</v>
      </c>
      <c r="U12" s="39"/>
      <c r="V12" s="39"/>
      <c r="W12" s="30"/>
      <c r="X12" s="28"/>
      <c r="Z12" s="52"/>
    </row>
    <row r="13" spans="1:26" ht="14.4" hidden="1" customHeight="1" outlineLevel="1">
      <c r="A13">
        <v>113</v>
      </c>
      <c r="B13" s="13">
        <f>B11+1</f>
        <v>41894</v>
      </c>
      <c r="C13" s="7"/>
      <c r="D13" s="41">
        <f>D11-F11-G11</f>
        <v>36962</v>
      </c>
      <c r="E13" s="7"/>
      <c r="F13" s="41">
        <v>3</v>
      </c>
      <c r="G13" s="41"/>
      <c r="H13" s="28"/>
      <c r="I13" s="28"/>
      <c r="J13" s="28"/>
      <c r="K13" s="74"/>
      <c r="L13" s="59">
        <v>4070</v>
      </c>
      <c r="M13" s="58"/>
      <c r="N13" s="12">
        <f t="shared" ref="N13:N19" si="3">IF(D13&gt;0,L13/D13*1000,0)</f>
        <v>110.11308911855419</v>
      </c>
      <c r="O13" s="22"/>
      <c r="P13" s="7"/>
      <c r="Q13" s="7"/>
      <c r="R13" s="57"/>
      <c r="S13" s="58"/>
      <c r="T13" s="31"/>
      <c r="U13" s="31"/>
      <c r="V13" s="31"/>
      <c r="W13" s="11"/>
      <c r="Z13" s="52"/>
    </row>
    <row r="14" spans="1:26" ht="14.4" hidden="1" customHeight="1" outlineLevel="1">
      <c r="A14">
        <v>114</v>
      </c>
      <c r="B14" s="13">
        <f t="shared" ref="B14:B19" si="4">B13+1</f>
        <v>41895</v>
      </c>
      <c r="C14" s="7"/>
      <c r="D14" s="41">
        <f t="shared" ref="D14:D19" si="5">D13-F13-G13</f>
        <v>36959</v>
      </c>
      <c r="E14" s="7"/>
      <c r="F14" s="41">
        <v>3</v>
      </c>
      <c r="G14" s="41"/>
      <c r="H14" s="28"/>
      <c r="I14" s="28"/>
      <c r="J14" s="28"/>
      <c r="K14" s="74"/>
      <c r="L14" s="59">
        <v>2860</v>
      </c>
      <c r="M14" s="58"/>
      <c r="N14" s="12">
        <f t="shared" si="3"/>
        <v>77.383046078086537</v>
      </c>
      <c r="O14" s="22"/>
      <c r="P14" s="7"/>
      <c r="Q14" s="7"/>
      <c r="R14" s="57"/>
      <c r="S14" s="58"/>
      <c r="T14" s="31"/>
      <c r="U14" s="31"/>
      <c r="V14" s="31"/>
      <c r="W14" s="11"/>
      <c r="Z14" s="52"/>
    </row>
    <row r="15" spans="1:26" ht="14.4" hidden="1" customHeight="1" outlineLevel="1">
      <c r="A15">
        <v>115</v>
      </c>
      <c r="B15" s="13">
        <f t="shared" si="4"/>
        <v>41896</v>
      </c>
      <c r="C15" s="7"/>
      <c r="D15" s="41">
        <f t="shared" si="5"/>
        <v>36956</v>
      </c>
      <c r="E15" s="7"/>
      <c r="F15" s="41"/>
      <c r="G15" s="41"/>
      <c r="H15" s="28"/>
      <c r="I15" s="28"/>
      <c r="J15" s="28"/>
      <c r="K15" s="74"/>
      <c r="L15" s="59">
        <v>3950</v>
      </c>
      <c r="M15" s="58"/>
      <c r="N15" s="12">
        <f t="shared" si="3"/>
        <v>106.88386188981491</v>
      </c>
      <c r="O15" s="22"/>
      <c r="P15" s="7"/>
      <c r="Q15" s="7"/>
      <c r="R15" s="57"/>
      <c r="S15" s="58"/>
      <c r="T15" s="31"/>
      <c r="U15" s="31"/>
      <c r="V15" s="31"/>
      <c r="W15" s="11"/>
      <c r="Z15" s="52"/>
    </row>
    <row r="16" spans="1:26" ht="14.4" hidden="1" customHeight="1" outlineLevel="1">
      <c r="A16">
        <v>116</v>
      </c>
      <c r="B16" s="13">
        <f t="shared" si="4"/>
        <v>41897</v>
      </c>
      <c r="C16" s="7"/>
      <c r="D16" s="41">
        <f t="shared" si="5"/>
        <v>36956</v>
      </c>
      <c r="E16" s="7"/>
      <c r="F16" s="41">
        <v>5</v>
      </c>
      <c r="G16" s="41"/>
      <c r="H16" s="28"/>
      <c r="I16" s="28"/>
      <c r="J16" s="28"/>
      <c r="K16" s="74"/>
      <c r="L16" s="59">
        <v>2980</v>
      </c>
      <c r="M16" s="58"/>
      <c r="N16" s="12">
        <f t="shared" si="3"/>
        <v>80.636432514341379</v>
      </c>
      <c r="O16" s="22"/>
      <c r="P16" s="7"/>
      <c r="Q16" s="7"/>
      <c r="R16" s="57"/>
      <c r="S16" s="58"/>
      <c r="T16" s="31"/>
      <c r="U16" s="31"/>
      <c r="V16" s="31"/>
      <c r="W16" s="11"/>
      <c r="Z16" s="52"/>
    </row>
    <row r="17" spans="1:33" ht="14.4" hidden="1" customHeight="1" outlineLevel="1">
      <c r="A17">
        <v>117</v>
      </c>
      <c r="B17" s="13">
        <f t="shared" si="4"/>
        <v>41898</v>
      </c>
      <c r="C17" s="7"/>
      <c r="D17" s="41">
        <f t="shared" si="5"/>
        <v>36951</v>
      </c>
      <c r="E17" s="7"/>
      <c r="F17" s="41">
        <v>5</v>
      </c>
      <c r="G17" s="41"/>
      <c r="H17" s="28"/>
      <c r="I17" s="28"/>
      <c r="J17" s="28"/>
      <c r="K17" s="74"/>
      <c r="L17" s="59"/>
      <c r="M17" s="58"/>
      <c r="N17" s="12">
        <f t="shared" si="3"/>
        <v>0</v>
      </c>
      <c r="O17" s="22"/>
      <c r="P17" s="7"/>
      <c r="Q17" s="7"/>
      <c r="R17" s="57"/>
      <c r="S17" s="58"/>
      <c r="T17" s="31"/>
      <c r="U17" s="31"/>
      <c r="V17" s="31"/>
      <c r="W17" s="11"/>
      <c r="Z17" s="52"/>
    </row>
    <row r="18" spans="1:33" ht="14.4" hidden="1" customHeight="1" outlineLevel="1">
      <c r="A18">
        <v>118</v>
      </c>
      <c r="B18" s="13">
        <f t="shared" si="4"/>
        <v>41899</v>
      </c>
      <c r="C18" s="7"/>
      <c r="D18" s="41">
        <f t="shared" si="5"/>
        <v>36946</v>
      </c>
      <c r="E18" s="7"/>
      <c r="F18" s="41">
        <v>3</v>
      </c>
      <c r="G18" s="41"/>
      <c r="H18" s="28"/>
      <c r="I18" s="28"/>
      <c r="J18" s="28"/>
      <c r="K18" s="74"/>
      <c r="L18" s="59">
        <v>3730</v>
      </c>
      <c r="M18" s="58"/>
      <c r="N18" s="12">
        <f t="shared" si="3"/>
        <v>100.95815514534726</v>
      </c>
      <c r="O18" s="22"/>
      <c r="P18" s="7"/>
      <c r="Q18" s="7"/>
      <c r="R18" s="57"/>
      <c r="S18" s="58"/>
      <c r="T18" s="31"/>
      <c r="U18" s="31"/>
      <c r="V18" s="31"/>
      <c r="W18" s="11"/>
      <c r="Z18" s="52"/>
    </row>
    <row r="19" spans="1:33" ht="14.4" hidden="1" customHeight="1" outlineLevel="1">
      <c r="A19">
        <v>119</v>
      </c>
      <c r="B19" s="13">
        <f t="shared" si="4"/>
        <v>41900</v>
      </c>
      <c r="C19" s="7"/>
      <c r="D19" s="41">
        <f t="shared" si="5"/>
        <v>36943</v>
      </c>
      <c r="E19" s="7"/>
      <c r="F19" s="41">
        <v>2</v>
      </c>
      <c r="G19" s="41"/>
      <c r="H19" s="28"/>
      <c r="I19" s="28"/>
      <c r="J19" s="28"/>
      <c r="K19" s="74"/>
      <c r="L19" s="59">
        <v>3360</v>
      </c>
      <c r="M19" s="58"/>
      <c r="N19" s="12">
        <f t="shared" si="3"/>
        <v>90.950924397044091</v>
      </c>
      <c r="O19" s="22"/>
      <c r="P19" s="7"/>
      <c r="Q19" s="7"/>
      <c r="R19" s="57"/>
      <c r="S19" s="58"/>
      <c r="T19" s="31"/>
      <c r="U19" s="31"/>
      <c r="V19" s="31"/>
      <c r="W19" s="11"/>
      <c r="Z19" s="52"/>
    </row>
    <row r="20" spans="1:33" s="27" customFormat="1" collapsed="1">
      <c r="B20" s="26"/>
      <c r="C20" s="28">
        <f>C12+1</f>
        <v>17</v>
      </c>
      <c r="D20" s="60">
        <f>B19</f>
        <v>41900</v>
      </c>
      <c r="E20" s="29">
        <f>AVERAGE(D13:D19)</f>
        <v>36953.285714285717</v>
      </c>
      <c r="F20" s="28">
        <f>SUM(F13:F19)</f>
        <v>21</v>
      </c>
      <c r="G20" s="28">
        <f>SUM(G13:G19)</f>
        <v>0</v>
      </c>
      <c r="H20" s="28">
        <f t="shared" ref="H20" si="6">F20/2.5</f>
        <v>8.4</v>
      </c>
      <c r="I20" s="28">
        <f>F20+I12</f>
        <v>48</v>
      </c>
      <c r="J20" s="28">
        <f>G20+J12</f>
        <v>12</v>
      </c>
      <c r="K20" s="74">
        <v>1526</v>
      </c>
      <c r="L20" s="56"/>
      <c r="M20" s="56">
        <f>IF(L20&gt;0,L20+M12,0)</f>
        <v>0</v>
      </c>
      <c r="N20" s="29">
        <f>L20/E20/7*1000</f>
        <v>0</v>
      </c>
      <c r="O20" s="29">
        <f>L20/E20*1000</f>
        <v>0</v>
      </c>
      <c r="P20" s="45">
        <f>IF(R20&gt;0,L20/(R20/10),0)</f>
        <v>0</v>
      </c>
      <c r="Q20" s="45"/>
      <c r="R20" s="56">
        <f>SUM(R13:R19)</f>
        <v>0</v>
      </c>
      <c r="S20" s="56">
        <f>IF(R20&gt;0,R20+S12,0)</f>
        <v>0</v>
      </c>
      <c r="T20" s="39">
        <f>R20/E20</f>
        <v>0</v>
      </c>
      <c r="U20" s="39"/>
      <c r="V20" s="39"/>
      <c r="W20" s="30"/>
      <c r="X20" s="28"/>
      <c r="Z20" s="52"/>
      <c r="AA20" s="52"/>
    </row>
    <row r="21" spans="1:33" ht="14.4" hidden="1" customHeight="1" outlineLevel="1">
      <c r="A21">
        <v>120</v>
      </c>
      <c r="B21" s="13">
        <f>B19+1</f>
        <v>41901</v>
      </c>
      <c r="C21" s="21"/>
      <c r="D21" s="41">
        <f>D19-F19-G19</f>
        <v>36941</v>
      </c>
      <c r="E21" s="7"/>
      <c r="F21" s="41">
        <v>1</v>
      </c>
      <c r="G21" s="41"/>
      <c r="H21" s="41"/>
      <c r="I21" s="28"/>
      <c r="J21" s="28"/>
      <c r="K21" s="74"/>
      <c r="L21" s="59">
        <v>3580</v>
      </c>
      <c r="M21" s="58"/>
      <c r="N21" s="12">
        <f t="shared" ref="N21:N27" si="7">IF(D21&gt;0,L21/D21*1000,0)</f>
        <v>96.911290977504677</v>
      </c>
      <c r="O21" s="22"/>
      <c r="P21" s="7"/>
      <c r="Q21" s="7"/>
      <c r="R21" s="57">
        <v>2785</v>
      </c>
      <c r="S21" s="58"/>
      <c r="T21" s="31"/>
      <c r="U21" s="31"/>
      <c r="V21" s="31"/>
      <c r="W21" s="11"/>
      <c r="Z21" s="52"/>
    </row>
    <row r="22" spans="1:33" ht="14.4" hidden="1" customHeight="1" outlineLevel="1">
      <c r="A22">
        <v>121</v>
      </c>
      <c r="B22" s="13">
        <f t="shared" ref="B22:B27" si="8">B21+1</f>
        <v>41902</v>
      </c>
      <c r="C22" s="21"/>
      <c r="D22" s="41">
        <f t="shared" ref="D22:D27" si="9">D21-F21-G21</f>
        <v>36940</v>
      </c>
      <c r="E22" s="7"/>
      <c r="F22" s="41">
        <v>2</v>
      </c>
      <c r="G22" s="41"/>
      <c r="H22" s="41"/>
      <c r="I22" s="28"/>
      <c r="J22" s="28"/>
      <c r="K22" s="74"/>
      <c r="L22" s="59">
        <v>3960</v>
      </c>
      <c r="M22" s="58"/>
      <c r="N22" s="12">
        <f t="shared" si="7"/>
        <v>107.20086626962643</v>
      </c>
      <c r="O22" s="22"/>
      <c r="P22" s="7"/>
      <c r="Q22" s="7"/>
      <c r="R22" s="57"/>
      <c r="S22" s="58"/>
      <c r="T22" s="31"/>
      <c r="U22" s="31"/>
      <c r="V22" s="31"/>
      <c r="W22" s="11"/>
      <c r="Z22" s="52"/>
    </row>
    <row r="23" spans="1:33" ht="14.4" hidden="1" customHeight="1" outlineLevel="1">
      <c r="A23">
        <v>122</v>
      </c>
      <c r="B23" s="13">
        <f t="shared" si="8"/>
        <v>41903</v>
      </c>
      <c r="C23" s="21"/>
      <c r="D23" s="41">
        <f t="shared" si="9"/>
        <v>36938</v>
      </c>
      <c r="E23" s="7"/>
      <c r="F23" s="41">
        <v>1</v>
      </c>
      <c r="G23" s="41"/>
      <c r="H23" s="41"/>
      <c r="I23" s="28"/>
      <c r="J23" s="28"/>
      <c r="K23" s="74"/>
      <c r="L23" s="59">
        <v>2970</v>
      </c>
      <c r="M23" s="58"/>
      <c r="N23" s="12">
        <f t="shared" si="7"/>
        <v>80.405002977963079</v>
      </c>
      <c r="O23" s="22"/>
      <c r="P23" s="7"/>
      <c r="Q23" s="7"/>
      <c r="R23" s="57"/>
      <c r="S23" s="58"/>
      <c r="T23" s="31"/>
      <c r="U23" s="31"/>
      <c r="V23" s="31"/>
      <c r="W23" s="11"/>
      <c r="Z23" s="52"/>
    </row>
    <row r="24" spans="1:33" ht="14.4" hidden="1" customHeight="1" outlineLevel="1">
      <c r="A24">
        <v>123</v>
      </c>
      <c r="B24" s="13">
        <f t="shared" si="8"/>
        <v>41904</v>
      </c>
      <c r="C24" s="21"/>
      <c r="D24" s="41">
        <f t="shared" si="9"/>
        <v>36937</v>
      </c>
      <c r="E24" s="7"/>
      <c r="F24" s="41">
        <v>5</v>
      </c>
      <c r="G24" s="41">
        <v>2</v>
      </c>
      <c r="H24" s="41"/>
      <c r="I24" s="28"/>
      <c r="J24" s="28"/>
      <c r="K24" s="74"/>
      <c r="L24" s="59">
        <v>4450</v>
      </c>
      <c r="M24" s="58"/>
      <c r="N24" s="12">
        <f t="shared" si="7"/>
        <v>120.47540406638329</v>
      </c>
      <c r="O24" s="22"/>
      <c r="P24" s="7"/>
      <c r="Q24" s="7"/>
      <c r="R24" s="57"/>
      <c r="S24" s="58"/>
      <c r="T24" s="31"/>
      <c r="U24" s="31"/>
      <c r="V24" s="31"/>
      <c r="W24" s="11"/>
      <c r="Z24" s="52"/>
    </row>
    <row r="25" spans="1:33" ht="14.4" hidden="1" customHeight="1" outlineLevel="1">
      <c r="A25">
        <v>124</v>
      </c>
      <c r="B25" s="13">
        <f t="shared" si="8"/>
        <v>41905</v>
      </c>
      <c r="C25" s="21"/>
      <c r="D25" s="41">
        <f t="shared" si="9"/>
        <v>36930</v>
      </c>
      <c r="E25" s="7"/>
      <c r="F25" s="41">
        <v>3</v>
      </c>
      <c r="G25" s="41"/>
      <c r="H25" s="41"/>
      <c r="I25" s="28"/>
      <c r="J25" s="28"/>
      <c r="K25" s="74"/>
      <c r="L25" s="59"/>
      <c r="M25" s="58"/>
      <c r="N25" s="12">
        <f t="shared" si="7"/>
        <v>0</v>
      </c>
      <c r="O25" s="22"/>
      <c r="P25" s="7"/>
      <c r="Q25" s="7"/>
      <c r="R25" s="57"/>
      <c r="S25" s="58"/>
      <c r="T25" s="31"/>
      <c r="U25" s="31"/>
      <c r="V25" s="31"/>
      <c r="W25" s="11"/>
      <c r="Z25" s="52"/>
    </row>
    <row r="26" spans="1:33" ht="14.4" hidden="1" customHeight="1" outlineLevel="1">
      <c r="A26">
        <v>125</v>
      </c>
      <c r="B26" s="13">
        <f t="shared" si="8"/>
        <v>41906</v>
      </c>
      <c r="C26" s="21"/>
      <c r="D26" s="41">
        <f t="shared" si="9"/>
        <v>36927</v>
      </c>
      <c r="E26" s="7"/>
      <c r="F26" s="41">
        <v>2</v>
      </c>
      <c r="G26" s="41"/>
      <c r="H26" s="41"/>
      <c r="I26" s="28"/>
      <c r="J26" s="28"/>
      <c r="K26" s="74"/>
      <c r="L26" s="59">
        <v>3490</v>
      </c>
      <c r="M26" s="58"/>
      <c r="N26" s="12">
        <f t="shared" si="7"/>
        <v>94.510791561729889</v>
      </c>
      <c r="O26" s="22"/>
      <c r="P26" s="7"/>
      <c r="Q26" s="7"/>
      <c r="R26" s="57"/>
      <c r="S26" s="58"/>
      <c r="T26" s="31"/>
      <c r="U26" s="31"/>
      <c r="V26" s="31"/>
      <c r="W26" s="11"/>
      <c r="Z26" s="52"/>
    </row>
    <row r="27" spans="1:33" ht="14.4" hidden="1" customHeight="1" outlineLevel="1">
      <c r="A27">
        <v>126</v>
      </c>
      <c r="B27" s="13">
        <f t="shared" si="8"/>
        <v>41907</v>
      </c>
      <c r="C27" s="21"/>
      <c r="D27" s="41">
        <f t="shared" si="9"/>
        <v>36925</v>
      </c>
      <c r="E27" s="7"/>
      <c r="F27" s="41">
        <v>1</v>
      </c>
      <c r="G27" s="41">
        <v>2</v>
      </c>
      <c r="H27" s="41"/>
      <c r="I27" s="28"/>
      <c r="J27" s="28"/>
      <c r="K27" s="74"/>
      <c r="L27" s="59">
        <v>3990</v>
      </c>
      <c r="M27" s="58"/>
      <c r="N27" s="12">
        <f t="shared" si="7"/>
        <v>108.0568720379147</v>
      </c>
      <c r="O27" s="22"/>
      <c r="P27" s="7"/>
      <c r="Q27" s="7"/>
      <c r="R27" s="57">
        <v>2890</v>
      </c>
      <c r="S27" s="58"/>
      <c r="T27" s="31"/>
      <c r="U27" s="31"/>
      <c r="V27" s="31"/>
      <c r="W27" s="11"/>
      <c r="Z27" s="52"/>
    </row>
    <row r="28" spans="1:33" s="27" customFormat="1" collapsed="1">
      <c r="B28" s="26"/>
      <c r="C28" s="28">
        <f t="shared" ref="C28:C84" si="10">C20+1</f>
        <v>18</v>
      </c>
      <c r="D28" s="60">
        <f>B27</f>
        <v>41907</v>
      </c>
      <c r="E28" s="29">
        <f>IF(SUM(D21:D27)&gt;0,AVERAGE(D21:D27),0)</f>
        <v>36934</v>
      </c>
      <c r="F28" s="28">
        <f>SUM(F21:F27)</f>
        <v>15</v>
      </c>
      <c r="G28" s="28">
        <f>SUM(G21:G27)</f>
        <v>4</v>
      </c>
      <c r="H28" s="28">
        <f>F28/2.5</f>
        <v>6</v>
      </c>
      <c r="I28" s="28">
        <f>F28+I20</f>
        <v>63</v>
      </c>
      <c r="J28" s="28">
        <f>G28+J20</f>
        <v>16</v>
      </c>
      <c r="K28" s="74">
        <v>1558</v>
      </c>
      <c r="L28" s="56"/>
      <c r="M28" s="56">
        <f>IF(L28&gt;0,L28+M20,0)</f>
        <v>0</v>
      </c>
      <c r="N28" s="29">
        <f>L28/E28/7*1000</f>
        <v>0</v>
      </c>
      <c r="O28" s="29">
        <f>L28/E28*1000</f>
        <v>0</v>
      </c>
      <c r="P28" s="39">
        <f>IF(R28&gt;0,L28/(R28/10),0)</f>
        <v>0</v>
      </c>
      <c r="Q28" s="39">
        <f>M28/(S28/10)</f>
        <v>0</v>
      </c>
      <c r="R28" s="56">
        <f>SUM(R21:R27)</f>
        <v>5675</v>
      </c>
      <c r="S28" s="56">
        <f>IF(R28&gt;0,R28+S20,0)</f>
        <v>5675</v>
      </c>
      <c r="T28" s="39">
        <f>R28/E28</f>
        <v>0.1536524611469107</v>
      </c>
      <c r="U28" s="39">
        <f>T28</f>
        <v>0.1536524611469107</v>
      </c>
      <c r="V28" s="39">
        <f>S28/$E$28</f>
        <v>0.1536524611469107</v>
      </c>
      <c r="W28" s="30">
        <f>IF(R28&gt;0,R28/7/E28*100,0)</f>
        <v>2.1950351592415815</v>
      </c>
      <c r="X28" s="28">
        <v>2</v>
      </c>
      <c r="Z28" s="52"/>
      <c r="AA28" s="52"/>
      <c r="AG28" s="27">
        <v>0.12524118964714231</v>
      </c>
    </row>
    <row r="29" spans="1:33" ht="14.4" hidden="1" customHeight="1" outlineLevel="1">
      <c r="A29">
        <v>127</v>
      </c>
      <c r="B29" s="13">
        <f>B27+1</f>
        <v>41908</v>
      </c>
      <c r="C29" s="21"/>
      <c r="D29" s="41">
        <f>D27-F27-G27</f>
        <v>36922</v>
      </c>
      <c r="E29" s="7"/>
      <c r="F29" s="41"/>
      <c r="G29" s="41"/>
      <c r="H29" s="28"/>
      <c r="I29" s="28"/>
      <c r="J29" s="28"/>
      <c r="K29" s="74"/>
      <c r="L29" s="59">
        <v>3940</v>
      </c>
      <c r="M29" s="58"/>
      <c r="N29" s="12">
        <f t="shared" ref="N29:N35" si="11">IF(D29&gt;0,L29/D29*1000,0)</f>
        <v>106.71144575050106</v>
      </c>
      <c r="O29" s="22"/>
      <c r="P29" s="71"/>
      <c r="Q29" s="71"/>
      <c r="R29" s="57"/>
      <c r="S29" s="58"/>
      <c r="T29" s="31"/>
      <c r="U29" s="31"/>
      <c r="V29" s="31"/>
      <c r="W29" s="69">
        <f>R29/D29</f>
        <v>0</v>
      </c>
      <c r="X29" s="28">
        <v>2</v>
      </c>
      <c r="Z29" s="52"/>
      <c r="AG29">
        <v>0.13573155315043581</v>
      </c>
    </row>
    <row r="30" spans="1:33" ht="14.4" hidden="1" customHeight="1" outlineLevel="1">
      <c r="A30">
        <v>128</v>
      </c>
      <c r="B30" s="13">
        <f t="shared" ref="B30:B35" si="12">B29+1</f>
        <v>41909</v>
      </c>
      <c r="C30" s="21"/>
      <c r="D30" s="41">
        <f t="shared" ref="D30:D35" si="13">D29-F29-G29</f>
        <v>36922</v>
      </c>
      <c r="E30" s="7"/>
      <c r="F30" s="41">
        <v>1</v>
      </c>
      <c r="G30" s="41"/>
      <c r="H30" s="28"/>
      <c r="I30" s="28"/>
      <c r="J30" s="28"/>
      <c r="K30" s="74"/>
      <c r="L30" s="59">
        <v>3750</v>
      </c>
      <c r="M30" s="58"/>
      <c r="N30" s="12">
        <f t="shared" si="11"/>
        <v>101.56546232598451</v>
      </c>
      <c r="O30" s="22"/>
      <c r="P30" s="71"/>
      <c r="Q30" s="71"/>
      <c r="R30" s="57">
        <v>4474</v>
      </c>
      <c r="S30" s="58"/>
      <c r="T30" s="31"/>
      <c r="U30" s="31"/>
      <c r="V30" s="31"/>
      <c r="W30" s="69">
        <f t="shared" ref="W30:W35" si="14">R30/D30</f>
        <v>0.12117436758572125</v>
      </c>
      <c r="X30" s="28">
        <v>2</v>
      </c>
      <c r="Z30" s="52"/>
      <c r="AG30">
        <v>0.15552154723090914</v>
      </c>
    </row>
    <row r="31" spans="1:33" ht="14.4" hidden="1" customHeight="1" outlineLevel="1">
      <c r="A31">
        <v>129</v>
      </c>
      <c r="B31" s="13">
        <f t="shared" si="12"/>
        <v>41910</v>
      </c>
      <c r="C31" s="21"/>
      <c r="D31" s="41">
        <f t="shared" si="13"/>
        <v>36921</v>
      </c>
      <c r="E31" s="7"/>
      <c r="F31" s="41"/>
      <c r="G31" s="41"/>
      <c r="H31" s="28"/>
      <c r="I31" s="28"/>
      <c r="J31" s="28"/>
      <c r="K31" s="74"/>
      <c r="L31" s="59">
        <v>3150</v>
      </c>
      <c r="M31" s="58"/>
      <c r="N31" s="12">
        <f t="shared" si="11"/>
        <v>85.317299098074272</v>
      </c>
      <c r="O31" s="22"/>
      <c r="P31" s="71"/>
      <c r="Q31" s="71"/>
      <c r="R31" s="57">
        <v>2835</v>
      </c>
      <c r="S31" s="58"/>
      <c r="T31" s="31"/>
      <c r="U31" s="31"/>
      <c r="V31" s="31"/>
      <c r="W31" s="69">
        <f t="shared" si="14"/>
        <v>7.6785569188266845E-2</v>
      </c>
      <c r="X31" s="28">
        <v>2</v>
      </c>
      <c r="Z31" s="52"/>
      <c r="AG31">
        <v>0.17278090759881115</v>
      </c>
    </row>
    <row r="32" spans="1:33" ht="14.4" hidden="1" customHeight="1" outlineLevel="1">
      <c r="A32">
        <v>130</v>
      </c>
      <c r="B32" s="13">
        <f t="shared" si="12"/>
        <v>41911</v>
      </c>
      <c r="C32" s="21"/>
      <c r="D32" s="41">
        <f t="shared" si="13"/>
        <v>36921</v>
      </c>
      <c r="E32" s="7"/>
      <c r="F32" s="41">
        <v>3</v>
      </c>
      <c r="G32" s="41">
        <v>1</v>
      </c>
      <c r="H32" s="28"/>
      <c r="I32" s="28"/>
      <c r="J32" s="28"/>
      <c r="K32" s="74"/>
      <c r="L32" s="59">
        <v>3190</v>
      </c>
      <c r="M32" s="58"/>
      <c r="N32" s="12">
        <f t="shared" si="11"/>
        <v>86.400693372335525</v>
      </c>
      <c r="O32" s="22"/>
      <c r="P32" s="71"/>
      <c r="Q32" s="71"/>
      <c r="R32" s="57">
        <v>3426</v>
      </c>
      <c r="S32" s="58"/>
      <c r="T32" s="31"/>
      <c r="U32" s="31"/>
      <c r="V32" s="31"/>
      <c r="W32" s="69">
        <f t="shared" si="14"/>
        <v>9.2792719590476969E-2</v>
      </c>
      <c r="X32" s="28">
        <v>2</v>
      </c>
      <c r="Z32" s="52"/>
    </row>
    <row r="33" spans="1:29" ht="14.4" hidden="1" customHeight="1" outlineLevel="1">
      <c r="A33">
        <v>131</v>
      </c>
      <c r="B33" s="13">
        <f t="shared" si="12"/>
        <v>41912</v>
      </c>
      <c r="C33" s="21"/>
      <c r="D33" s="41">
        <f t="shared" si="13"/>
        <v>36917</v>
      </c>
      <c r="E33" s="7"/>
      <c r="F33" s="41">
        <v>1</v>
      </c>
      <c r="G33" s="41"/>
      <c r="H33" s="28"/>
      <c r="I33" s="28"/>
      <c r="J33" s="28"/>
      <c r="K33" s="74"/>
      <c r="L33" s="59">
        <v>3370</v>
      </c>
      <c r="M33" s="58"/>
      <c r="N33" s="12">
        <f t="shared" si="11"/>
        <v>91.285857464040959</v>
      </c>
      <c r="O33" s="22"/>
      <c r="P33" s="71"/>
      <c r="Q33" s="71"/>
      <c r="R33" s="57">
        <v>4001</v>
      </c>
      <c r="S33" s="58"/>
      <c r="T33" s="31"/>
      <c r="U33" s="31"/>
      <c r="V33" s="31"/>
      <c r="W33" s="69">
        <f t="shared" si="14"/>
        <v>0.10837825392095782</v>
      </c>
      <c r="X33" s="28">
        <v>2</v>
      </c>
      <c r="Z33" s="52"/>
    </row>
    <row r="34" spans="1:29" ht="14.4" hidden="1" customHeight="1" outlineLevel="1">
      <c r="A34">
        <v>132</v>
      </c>
      <c r="B34" s="13">
        <f t="shared" si="12"/>
        <v>41913</v>
      </c>
      <c r="C34" s="21"/>
      <c r="D34" s="41">
        <f t="shared" si="13"/>
        <v>36916</v>
      </c>
      <c r="E34" s="7"/>
      <c r="F34" s="41">
        <v>1</v>
      </c>
      <c r="G34" s="41"/>
      <c r="H34" s="28"/>
      <c r="I34" s="28"/>
      <c r="J34" s="28"/>
      <c r="K34" s="74"/>
      <c r="L34" s="59">
        <v>2580</v>
      </c>
      <c r="M34" s="58"/>
      <c r="N34" s="12">
        <f t="shared" si="11"/>
        <v>69.888395275761184</v>
      </c>
      <c r="O34" s="22"/>
      <c r="P34" s="71"/>
      <c r="Q34" s="71"/>
      <c r="R34" s="57">
        <v>4445</v>
      </c>
      <c r="S34" s="58"/>
      <c r="T34" s="31"/>
      <c r="U34" s="31"/>
      <c r="V34" s="31"/>
      <c r="W34" s="69">
        <f t="shared" si="14"/>
        <v>0.12040849496153429</v>
      </c>
      <c r="X34" s="28">
        <v>2</v>
      </c>
      <c r="Z34" s="52"/>
    </row>
    <row r="35" spans="1:29" ht="14.4" hidden="1" customHeight="1" outlineLevel="1">
      <c r="A35">
        <v>133</v>
      </c>
      <c r="B35" s="13">
        <f t="shared" si="12"/>
        <v>41914</v>
      </c>
      <c r="C35" s="21"/>
      <c r="D35" s="41">
        <f t="shared" si="13"/>
        <v>36915</v>
      </c>
      <c r="E35" s="7"/>
      <c r="F35" s="41"/>
      <c r="G35" s="41"/>
      <c r="H35" s="28"/>
      <c r="I35" s="28"/>
      <c r="J35" s="28"/>
      <c r="K35" s="74"/>
      <c r="L35" s="59">
        <v>3520</v>
      </c>
      <c r="M35" s="58"/>
      <c r="N35" s="12">
        <f t="shared" si="11"/>
        <v>95.354192062847076</v>
      </c>
      <c r="O35" s="22"/>
      <c r="P35" s="71"/>
      <c r="Q35" s="71"/>
      <c r="R35" s="57">
        <v>5158</v>
      </c>
      <c r="S35" s="58"/>
      <c r="T35" s="31"/>
      <c r="U35" s="31"/>
      <c r="V35" s="31"/>
      <c r="W35" s="69">
        <f t="shared" si="14"/>
        <v>0.1397263984830015</v>
      </c>
      <c r="X35" s="28">
        <v>17</v>
      </c>
      <c r="Z35" s="52"/>
    </row>
    <row r="36" spans="1:29" s="27" customFormat="1" collapsed="1">
      <c r="B36" s="26"/>
      <c r="C36" s="28">
        <f t="shared" si="10"/>
        <v>19</v>
      </c>
      <c r="D36" s="60">
        <f>B35</f>
        <v>41914</v>
      </c>
      <c r="E36" s="29">
        <f>IF(SUM(D29:D35)&gt;0,AVERAGE(D29:D35),0)</f>
        <v>36919.142857142855</v>
      </c>
      <c r="F36" s="28">
        <f>SUM(F29:F35)</f>
        <v>6</v>
      </c>
      <c r="G36" s="28">
        <f>SUM(G29:G35)</f>
        <v>1</v>
      </c>
      <c r="H36" s="28">
        <f t="shared" ref="H36" si="15">F36/2.5</f>
        <v>2.4</v>
      </c>
      <c r="I36" s="28">
        <f>F36+I28</f>
        <v>69</v>
      </c>
      <c r="J36" s="28">
        <f>G36+J28</f>
        <v>17</v>
      </c>
      <c r="K36" s="74">
        <v>1655</v>
      </c>
      <c r="L36" s="56"/>
      <c r="M36" s="56">
        <f>IF(L36&gt;0,L36+M28,0)</f>
        <v>0</v>
      </c>
      <c r="N36" s="29">
        <f>L36/E36/7*1000</f>
        <v>0</v>
      </c>
      <c r="O36" s="29">
        <f>L36/E36*1000</f>
        <v>0</v>
      </c>
      <c r="P36" s="39">
        <f>IF(R36&gt;0,L36/(R36/10),0)</f>
        <v>0</v>
      </c>
      <c r="Q36" s="39">
        <f>M36/(S36/10)</f>
        <v>0</v>
      </c>
      <c r="R36" s="56">
        <f>SUM(R29:R35)</f>
        <v>24339</v>
      </c>
      <c r="S36" s="56">
        <f>IF(R36&gt;0,R36+S28,0)</f>
        <v>30014</v>
      </c>
      <c r="T36" s="39">
        <f>R36/E36</f>
        <v>0.65925149167679176</v>
      </c>
      <c r="U36" s="39">
        <f>T36+U28</f>
        <v>0.81290395282370242</v>
      </c>
      <c r="V36" s="39">
        <f>S36/$E$28</f>
        <v>0.81263876103319432</v>
      </c>
      <c r="W36" s="30">
        <f>IF(R36&gt;0,R36/7/E36*100,0)</f>
        <v>9.4178784525255956</v>
      </c>
      <c r="X36" s="28">
        <v>17</v>
      </c>
      <c r="Z36" s="52"/>
      <c r="AA36" s="52"/>
    </row>
    <row r="37" spans="1:29" ht="14.4" hidden="1" customHeight="1" outlineLevel="1">
      <c r="A37">
        <v>134</v>
      </c>
      <c r="B37" s="13">
        <f>B35+1</f>
        <v>41915</v>
      </c>
      <c r="C37" s="21"/>
      <c r="D37" s="41">
        <f>D35-F35-G35</f>
        <v>36915</v>
      </c>
      <c r="E37" s="7"/>
      <c r="F37" s="41"/>
      <c r="G37" s="41"/>
      <c r="H37" s="41"/>
      <c r="I37" s="28"/>
      <c r="J37" s="28"/>
      <c r="K37" s="74"/>
      <c r="L37" s="59">
        <v>4080</v>
      </c>
      <c r="M37" s="58"/>
      <c r="N37" s="12">
        <f t="shared" ref="N37:N43" si="16">IF(D37&gt;0,L37/D37*1000,0)</f>
        <v>110.52417716375457</v>
      </c>
      <c r="O37" s="22"/>
      <c r="P37" s="71"/>
      <c r="Q37" s="71"/>
      <c r="R37" s="57">
        <v>5647</v>
      </c>
      <c r="S37" s="58"/>
      <c r="T37" s="31"/>
      <c r="U37" s="31"/>
      <c r="V37" s="31"/>
      <c r="W37" s="69">
        <f>R37/D37</f>
        <v>0.15297304618718677</v>
      </c>
      <c r="X37" s="28">
        <v>17</v>
      </c>
      <c r="Z37" s="52"/>
      <c r="AB37" s="27"/>
      <c r="AC37" s="70"/>
    </row>
    <row r="38" spans="1:29" ht="14.4" hidden="1" customHeight="1" outlineLevel="1">
      <c r="A38">
        <v>135</v>
      </c>
      <c r="B38" s="13">
        <f t="shared" ref="B38:B43" si="17">B37+1</f>
        <v>41916</v>
      </c>
      <c r="C38" s="21"/>
      <c r="D38" s="41">
        <f t="shared" ref="D38:D43" si="18">D37-F37-G37</f>
        <v>36915</v>
      </c>
      <c r="E38" s="7"/>
      <c r="F38" s="41">
        <v>2</v>
      </c>
      <c r="G38" s="41"/>
      <c r="H38" s="41"/>
      <c r="I38" s="28"/>
      <c r="J38" s="28"/>
      <c r="K38" s="74"/>
      <c r="L38" s="59">
        <v>4070</v>
      </c>
      <c r="M38" s="58"/>
      <c r="N38" s="12">
        <f t="shared" si="16"/>
        <v>110.25328457266693</v>
      </c>
      <c r="O38" s="22"/>
      <c r="P38" s="71"/>
      <c r="Q38" s="71"/>
      <c r="R38" s="57">
        <v>6120</v>
      </c>
      <c r="S38" s="58"/>
      <c r="T38" s="31"/>
      <c r="U38" s="31"/>
      <c r="V38" s="31"/>
      <c r="W38" s="69">
        <f t="shared" ref="W38:W43" si="19">R38/D38</f>
        <v>0.16578626574563185</v>
      </c>
      <c r="X38" s="28">
        <v>17</v>
      </c>
      <c r="Z38" s="52"/>
      <c r="AC38" s="70"/>
    </row>
    <row r="39" spans="1:29" ht="14.4" hidden="1" customHeight="1" outlineLevel="1">
      <c r="A39">
        <v>136</v>
      </c>
      <c r="B39" s="13">
        <f t="shared" si="17"/>
        <v>41917</v>
      </c>
      <c r="C39" s="21"/>
      <c r="D39" s="41">
        <f t="shared" si="18"/>
        <v>36913</v>
      </c>
      <c r="E39" s="7"/>
      <c r="F39" s="41">
        <v>1</v>
      </c>
      <c r="G39" s="41"/>
      <c r="H39" s="41"/>
      <c r="I39" s="28"/>
      <c r="J39" s="28"/>
      <c r="K39" s="74"/>
      <c r="L39" s="59">
        <v>3980</v>
      </c>
      <c r="M39" s="58"/>
      <c r="N39" s="12">
        <f t="shared" si="16"/>
        <v>107.82109283992089</v>
      </c>
      <c r="O39" s="22"/>
      <c r="P39" s="71"/>
      <c r="Q39" s="71"/>
      <c r="R39" s="57">
        <v>7012</v>
      </c>
      <c r="S39" s="58"/>
      <c r="T39" s="31"/>
      <c r="U39" s="31"/>
      <c r="V39" s="31"/>
      <c r="W39" s="69">
        <f t="shared" si="19"/>
        <v>0.18996017663153902</v>
      </c>
      <c r="X39" s="28">
        <v>17</v>
      </c>
      <c r="Z39" s="52"/>
      <c r="AC39" s="70"/>
    </row>
    <row r="40" spans="1:29" ht="14.4" hidden="1" customHeight="1" outlineLevel="1">
      <c r="A40">
        <v>137</v>
      </c>
      <c r="B40" s="13">
        <f t="shared" si="17"/>
        <v>41918</v>
      </c>
      <c r="C40" s="21"/>
      <c r="D40" s="41">
        <f t="shared" si="18"/>
        <v>36912</v>
      </c>
      <c r="E40" s="7"/>
      <c r="F40" s="41">
        <v>1</v>
      </c>
      <c r="G40" s="41"/>
      <c r="H40" s="41"/>
      <c r="I40" s="28"/>
      <c r="J40" s="28"/>
      <c r="K40" s="74"/>
      <c r="L40" s="59">
        <v>3570</v>
      </c>
      <c r="M40" s="58"/>
      <c r="N40" s="12">
        <f t="shared" si="16"/>
        <v>96.716514954486343</v>
      </c>
      <c r="O40" s="22"/>
      <c r="P40" s="71"/>
      <c r="Q40" s="71"/>
      <c r="R40" s="57">
        <v>7790</v>
      </c>
      <c r="S40" s="58"/>
      <c r="T40" s="31"/>
      <c r="U40" s="31"/>
      <c r="V40" s="31"/>
      <c r="W40" s="69">
        <f t="shared" si="19"/>
        <v>0.21104247941048981</v>
      </c>
      <c r="X40" s="28">
        <v>17</v>
      </c>
      <c r="Z40" s="52"/>
      <c r="AC40" s="70"/>
    </row>
    <row r="41" spans="1:29" ht="14.4" hidden="1" customHeight="1" outlineLevel="1">
      <c r="A41">
        <v>138</v>
      </c>
      <c r="B41" s="13">
        <f t="shared" si="17"/>
        <v>41919</v>
      </c>
      <c r="C41" s="21"/>
      <c r="D41" s="41">
        <f t="shared" si="18"/>
        <v>36911</v>
      </c>
      <c r="E41" s="7"/>
      <c r="F41" s="41"/>
      <c r="G41" s="41"/>
      <c r="H41" s="41"/>
      <c r="I41" s="28"/>
      <c r="J41" s="28"/>
      <c r="K41" s="74"/>
      <c r="L41" s="59">
        <v>4060</v>
      </c>
      <c r="M41" s="58"/>
      <c r="N41" s="12">
        <f t="shared" si="16"/>
        <v>109.99431063910488</v>
      </c>
      <c r="O41" s="22"/>
      <c r="P41" s="71"/>
      <c r="Q41" s="71"/>
      <c r="R41" s="57">
        <v>8260</v>
      </c>
      <c r="S41" s="58"/>
      <c r="T41" s="31"/>
      <c r="U41" s="31"/>
      <c r="V41" s="31"/>
      <c r="W41" s="69">
        <f>R41/D41</f>
        <v>0.22378152854162717</v>
      </c>
      <c r="X41" s="28">
        <v>17</v>
      </c>
      <c r="Z41" s="52"/>
      <c r="AB41" s="27"/>
      <c r="AC41" s="70"/>
    </row>
    <row r="42" spans="1:29" ht="14.4" hidden="1" customHeight="1" outlineLevel="1">
      <c r="A42">
        <v>139</v>
      </c>
      <c r="B42" s="13">
        <f t="shared" si="17"/>
        <v>41920</v>
      </c>
      <c r="C42" s="21"/>
      <c r="D42" s="41">
        <f t="shared" si="18"/>
        <v>36911</v>
      </c>
      <c r="E42" s="7"/>
      <c r="F42" s="41">
        <v>5</v>
      </c>
      <c r="G42" s="41"/>
      <c r="H42" s="41"/>
      <c r="I42" s="28"/>
      <c r="J42" s="28"/>
      <c r="K42" s="74"/>
      <c r="L42" s="59">
        <v>4110</v>
      </c>
      <c r="M42" s="58"/>
      <c r="N42" s="12">
        <f t="shared" si="16"/>
        <v>111.34892037603966</v>
      </c>
      <c r="O42" s="22"/>
      <c r="P42" s="71"/>
      <c r="Q42" s="71"/>
      <c r="R42" s="57">
        <v>9307</v>
      </c>
      <c r="S42" s="58"/>
      <c r="T42" s="31"/>
      <c r="U42" s="31"/>
      <c r="V42" s="31"/>
      <c r="W42" s="69">
        <f t="shared" si="19"/>
        <v>0.25214705643304164</v>
      </c>
      <c r="X42" s="28">
        <v>40</v>
      </c>
      <c r="Z42" s="52"/>
      <c r="AC42" s="70"/>
    </row>
    <row r="43" spans="1:29" ht="14.4" hidden="1" customHeight="1" outlineLevel="1">
      <c r="A43">
        <v>140</v>
      </c>
      <c r="B43" s="13">
        <f t="shared" si="17"/>
        <v>41921</v>
      </c>
      <c r="C43" s="21"/>
      <c r="D43" s="41">
        <f t="shared" si="18"/>
        <v>36906</v>
      </c>
      <c r="E43" s="7"/>
      <c r="F43" s="41">
        <v>2</v>
      </c>
      <c r="G43" s="41"/>
      <c r="H43" s="41"/>
      <c r="I43" s="28"/>
      <c r="J43" s="28"/>
      <c r="K43" s="74"/>
      <c r="L43" s="59"/>
      <c r="M43" s="58"/>
      <c r="N43" s="12">
        <f t="shared" si="16"/>
        <v>0</v>
      </c>
      <c r="O43" s="22"/>
      <c r="P43" s="71"/>
      <c r="Q43" s="71"/>
      <c r="R43" s="57">
        <v>9805</v>
      </c>
      <c r="S43" s="58"/>
      <c r="T43" s="31"/>
      <c r="U43" s="31"/>
      <c r="V43" s="31"/>
      <c r="W43" s="69">
        <f t="shared" si="19"/>
        <v>0.265674958001409</v>
      </c>
      <c r="X43" s="28">
        <v>40</v>
      </c>
      <c r="Z43" s="52"/>
      <c r="AC43" s="70"/>
    </row>
    <row r="44" spans="1:29" s="27" customFormat="1" collapsed="1">
      <c r="B44" s="26"/>
      <c r="C44" s="28">
        <f t="shared" si="10"/>
        <v>20</v>
      </c>
      <c r="D44" s="60">
        <f>B43</f>
        <v>41921</v>
      </c>
      <c r="E44" s="29">
        <f>IF(SUM(D37:D43)&gt;0,AVERAGE(D37:D43),0)</f>
        <v>36911.857142857145</v>
      </c>
      <c r="F44" s="28">
        <f>SUM(F37:F43)</f>
        <v>11</v>
      </c>
      <c r="G44" s="28">
        <f>SUM(G37:G43)</f>
        <v>0</v>
      </c>
      <c r="H44" s="28">
        <f>F44/2.5</f>
        <v>4.4000000000000004</v>
      </c>
      <c r="I44" s="28">
        <f>F44+I36</f>
        <v>80</v>
      </c>
      <c r="J44" s="28">
        <f>G44+J36</f>
        <v>17</v>
      </c>
      <c r="K44" s="74">
        <v>1716</v>
      </c>
      <c r="L44" s="56"/>
      <c r="M44" s="56">
        <f>IF(L44&gt;0,L44+M36,0)</f>
        <v>0</v>
      </c>
      <c r="N44" s="29">
        <f>L44/E44/7*1000</f>
        <v>0</v>
      </c>
      <c r="O44" s="29">
        <f>L44/E44*1000</f>
        <v>0</v>
      </c>
      <c r="P44" s="39">
        <f>IF(R44&gt;0,L44/(R44/10),0)</f>
        <v>0</v>
      </c>
      <c r="Q44" s="39">
        <f>M44/(S44/10)</f>
        <v>0</v>
      </c>
      <c r="R44" s="56">
        <f>SUM(R37:R43)</f>
        <v>53941</v>
      </c>
      <c r="S44" s="56">
        <f>IF(R44&gt;0,R44+S36,0)</f>
        <v>83955</v>
      </c>
      <c r="T44" s="39">
        <f>R44/E44</f>
        <v>1.4613461411934996</v>
      </c>
      <c r="U44" s="39">
        <f>T44+U36</f>
        <v>2.2742500940172019</v>
      </c>
      <c r="V44" s="39">
        <f>S44/$E$28</f>
        <v>2.2731087886500245</v>
      </c>
      <c r="W44" s="30">
        <f>IF(R44&gt;0,R44/7/E44*100,0)</f>
        <v>20.876373445621422</v>
      </c>
      <c r="X44" s="28">
        <v>40</v>
      </c>
      <c r="Z44" s="52"/>
      <c r="AA44" s="52"/>
    </row>
    <row r="45" spans="1:29" ht="14.4" hidden="1" customHeight="1" outlineLevel="1">
      <c r="A45">
        <v>141</v>
      </c>
      <c r="B45" s="13">
        <f>B43+1</f>
        <v>41922</v>
      </c>
      <c r="C45" s="21"/>
      <c r="D45" s="41">
        <f>D43-F43-G43</f>
        <v>36904</v>
      </c>
      <c r="E45" s="7"/>
      <c r="F45" s="41">
        <v>3</v>
      </c>
      <c r="G45" s="41"/>
      <c r="H45" s="28"/>
      <c r="I45" s="28"/>
      <c r="J45" s="28"/>
      <c r="K45" s="74"/>
      <c r="L45" s="59">
        <v>4120</v>
      </c>
      <c r="M45" s="58"/>
      <c r="N45" s="12">
        <f t="shared" ref="N45:N59" si="20">IF(D45&gt;0,L45/D45*1000,0)</f>
        <v>111.64101452417083</v>
      </c>
      <c r="O45" s="22"/>
      <c r="P45" s="71"/>
      <c r="Q45" s="71"/>
      <c r="R45" s="41">
        <v>10595</v>
      </c>
      <c r="S45" s="7"/>
      <c r="T45" s="31"/>
      <c r="U45" s="31"/>
      <c r="V45" s="31"/>
      <c r="W45" s="69">
        <f>R45/D45</f>
        <v>0.28709624972902664</v>
      </c>
      <c r="X45" s="28">
        <v>40</v>
      </c>
      <c r="Z45" s="52"/>
    </row>
    <row r="46" spans="1:29" ht="14.4" hidden="1" customHeight="1" outlineLevel="1">
      <c r="A46">
        <v>142</v>
      </c>
      <c r="B46" s="13">
        <f t="shared" ref="B46:B51" si="21">B45+1</f>
        <v>41923</v>
      </c>
      <c r="C46" s="21"/>
      <c r="D46" s="41">
        <f t="shared" ref="D46:D51" si="22">D45-F45-G45</f>
        <v>36901</v>
      </c>
      <c r="E46" s="7"/>
      <c r="F46" s="41">
        <v>3</v>
      </c>
      <c r="G46" s="41"/>
      <c r="H46" s="28"/>
      <c r="I46" s="28"/>
      <c r="J46" s="28"/>
      <c r="K46" s="74"/>
      <c r="L46" s="59">
        <v>4050</v>
      </c>
      <c r="M46" s="58"/>
      <c r="N46" s="12">
        <f t="shared" si="20"/>
        <v>109.7531232215929</v>
      </c>
      <c r="O46" s="22"/>
      <c r="P46" s="71"/>
      <c r="Q46" s="71"/>
      <c r="R46" s="41">
        <v>11375</v>
      </c>
      <c r="S46" s="7"/>
      <c r="T46" s="31"/>
      <c r="U46" s="31"/>
      <c r="V46" s="31"/>
      <c r="W46" s="69">
        <f t="shared" ref="W46:W51" si="23">R46/D46</f>
        <v>0.30825722880138751</v>
      </c>
      <c r="X46" s="28">
        <v>40</v>
      </c>
      <c r="Z46" s="52"/>
    </row>
    <row r="47" spans="1:29" ht="14.4" hidden="1" customHeight="1" outlineLevel="1">
      <c r="A47">
        <v>143</v>
      </c>
      <c r="B47" s="13">
        <f t="shared" si="21"/>
        <v>41924</v>
      </c>
      <c r="C47" s="21"/>
      <c r="D47" s="41">
        <f t="shared" si="22"/>
        <v>36898</v>
      </c>
      <c r="E47" s="7"/>
      <c r="F47" s="41"/>
      <c r="G47" s="41"/>
      <c r="H47" s="28"/>
      <c r="I47" s="28"/>
      <c r="J47" s="28"/>
      <c r="K47" s="74"/>
      <c r="L47" s="59">
        <v>4100</v>
      </c>
      <c r="M47" s="58"/>
      <c r="N47" s="12">
        <f t="shared" si="20"/>
        <v>111.11713371998484</v>
      </c>
      <c r="O47" s="22"/>
      <c r="P47" s="71"/>
      <c r="Q47" s="71"/>
      <c r="R47" s="41">
        <v>11830</v>
      </c>
      <c r="S47" s="7"/>
      <c r="T47" s="31"/>
      <c r="U47" s="31"/>
      <c r="V47" s="31"/>
      <c r="W47" s="69">
        <f t="shared" si="23"/>
        <v>0.32061358339205376</v>
      </c>
      <c r="X47" s="28">
        <v>40</v>
      </c>
      <c r="Z47" s="52"/>
    </row>
    <row r="48" spans="1:29" ht="14.4" hidden="1" customHeight="1" outlineLevel="1">
      <c r="A48">
        <v>144</v>
      </c>
      <c r="B48" s="13">
        <f t="shared" si="21"/>
        <v>41925</v>
      </c>
      <c r="C48" s="21"/>
      <c r="D48" s="41">
        <f t="shared" si="22"/>
        <v>36898</v>
      </c>
      <c r="E48" s="7"/>
      <c r="F48" s="41">
        <v>6</v>
      </c>
      <c r="G48" s="41"/>
      <c r="H48" s="28"/>
      <c r="I48" s="28"/>
      <c r="J48" s="28"/>
      <c r="K48" s="74"/>
      <c r="L48" s="59">
        <v>3980</v>
      </c>
      <c r="M48" s="58"/>
      <c r="N48" s="12">
        <f t="shared" si="20"/>
        <v>107.8649249281804</v>
      </c>
      <c r="O48" s="22"/>
      <c r="P48" s="71"/>
      <c r="Q48" s="71"/>
      <c r="R48" s="41">
        <v>13256</v>
      </c>
      <c r="S48" s="7"/>
      <c r="T48" s="31"/>
      <c r="U48" s="31"/>
      <c r="V48" s="31"/>
      <c r="W48" s="69">
        <f t="shared" si="23"/>
        <v>0.3592606645346631</v>
      </c>
      <c r="X48" s="28">
        <v>40</v>
      </c>
      <c r="Z48" s="52"/>
    </row>
    <row r="49" spans="1:29" ht="14.4" hidden="1" customHeight="1" outlineLevel="1">
      <c r="A49">
        <v>145</v>
      </c>
      <c r="B49" s="13">
        <f t="shared" si="21"/>
        <v>41926</v>
      </c>
      <c r="C49" s="21"/>
      <c r="D49" s="41">
        <f t="shared" si="22"/>
        <v>36892</v>
      </c>
      <c r="E49" s="7"/>
      <c r="F49" s="41">
        <v>6</v>
      </c>
      <c r="G49" s="41"/>
      <c r="H49" s="28"/>
      <c r="I49" s="28"/>
      <c r="J49" s="28"/>
      <c r="K49" s="74"/>
      <c r="L49" s="59">
        <v>3990</v>
      </c>
      <c r="M49" s="58"/>
      <c r="N49" s="12">
        <f t="shared" si="20"/>
        <v>108.15352922042719</v>
      </c>
      <c r="O49" s="22"/>
      <c r="P49" s="71"/>
      <c r="Q49" s="71"/>
      <c r="R49" s="41">
        <v>3095</v>
      </c>
      <c r="S49" s="7"/>
      <c r="T49" s="31"/>
      <c r="U49" s="31"/>
      <c r="V49" s="31"/>
      <c r="W49" s="69">
        <f>R49/D49</f>
        <v>8.3893527051935382E-2</v>
      </c>
      <c r="X49" s="28">
        <v>66</v>
      </c>
      <c r="Z49" s="52"/>
    </row>
    <row r="50" spans="1:29" ht="14.4" hidden="1" customHeight="1" outlineLevel="1">
      <c r="A50">
        <v>146</v>
      </c>
      <c r="B50" s="13">
        <f t="shared" si="21"/>
        <v>41927</v>
      </c>
      <c r="C50" s="21"/>
      <c r="D50" s="41">
        <f t="shared" si="22"/>
        <v>36886</v>
      </c>
      <c r="E50" s="7"/>
      <c r="F50" s="41">
        <v>9</v>
      </c>
      <c r="G50" s="41"/>
      <c r="H50" s="28"/>
      <c r="I50" s="28"/>
      <c r="J50" s="28"/>
      <c r="K50" s="74"/>
      <c r="L50" s="59">
        <v>3620</v>
      </c>
      <c r="M50" s="58"/>
      <c r="N50" s="12">
        <f t="shared" si="20"/>
        <v>98.140215800032536</v>
      </c>
      <c r="O50" s="22"/>
      <c r="P50" s="71"/>
      <c r="Q50" s="71"/>
      <c r="R50" s="41">
        <v>24911</v>
      </c>
      <c r="S50" s="7"/>
      <c r="T50" s="31"/>
      <c r="U50" s="31"/>
      <c r="V50" s="31"/>
      <c r="W50" s="69">
        <f t="shared" si="23"/>
        <v>0.67535108171121838</v>
      </c>
      <c r="X50" s="28">
        <v>66</v>
      </c>
      <c r="Z50" s="52"/>
    </row>
    <row r="51" spans="1:29" ht="14.4" hidden="1" customHeight="1" outlineLevel="1">
      <c r="A51">
        <v>147</v>
      </c>
      <c r="B51" s="13">
        <f t="shared" si="21"/>
        <v>41928</v>
      </c>
      <c r="C51" s="21"/>
      <c r="D51" s="41">
        <f t="shared" si="22"/>
        <v>36877</v>
      </c>
      <c r="E51" s="7"/>
      <c r="F51" s="41">
        <v>10</v>
      </c>
      <c r="G51" s="41">
        <v>2</v>
      </c>
      <c r="H51" s="28"/>
      <c r="I51" s="28"/>
      <c r="J51" s="28"/>
      <c r="K51" s="74"/>
      <c r="L51" s="59">
        <v>4040</v>
      </c>
      <c r="M51" s="58"/>
      <c r="N51" s="12">
        <f t="shared" si="20"/>
        <v>109.55338015565258</v>
      </c>
      <c r="O51" s="22"/>
      <c r="P51" s="71"/>
      <c r="Q51" s="71"/>
      <c r="R51" s="41">
        <v>15505</v>
      </c>
      <c r="S51" s="7"/>
      <c r="T51" s="31"/>
      <c r="U51" s="31"/>
      <c r="V51" s="31"/>
      <c r="W51" s="69">
        <f t="shared" si="23"/>
        <v>0.42045177210727552</v>
      </c>
      <c r="X51" s="28">
        <v>66</v>
      </c>
      <c r="Z51" s="52"/>
    </row>
    <row r="52" spans="1:29" s="27" customFormat="1" collapsed="1">
      <c r="B52" s="26"/>
      <c r="C52" s="28">
        <f t="shared" si="10"/>
        <v>21</v>
      </c>
      <c r="D52" s="60">
        <f>B51</f>
        <v>41928</v>
      </c>
      <c r="E52" s="29">
        <f>IF(SUM(D45:D51)&gt;0,AVERAGE(D45:D51),0)</f>
        <v>36893.714285714283</v>
      </c>
      <c r="F52" s="28">
        <f>SUM(F45:F51)</f>
        <v>37</v>
      </c>
      <c r="G52" s="28">
        <f>SUM(G45:G51)</f>
        <v>2</v>
      </c>
      <c r="H52" s="28">
        <f t="shared" ref="H52" si="24">F52/2.5</f>
        <v>14.8</v>
      </c>
      <c r="I52" s="28">
        <f>F52+I44</f>
        <v>117</v>
      </c>
      <c r="J52" s="28">
        <f>G52+J44</f>
        <v>19</v>
      </c>
      <c r="K52" s="74">
        <v>1808</v>
      </c>
      <c r="L52" s="56"/>
      <c r="M52" s="56">
        <f>IF(L52&gt;0,L52+M44,0)</f>
        <v>0</v>
      </c>
      <c r="N52" s="29">
        <f>L52/E52/7*1000</f>
        <v>0</v>
      </c>
      <c r="O52" s="29">
        <f>L52/E52*1000</f>
        <v>0</v>
      </c>
      <c r="P52" s="39">
        <f>IF(R52&gt;0,L52/(R52/10),0)</f>
        <v>0</v>
      </c>
      <c r="Q52" s="39">
        <f>M52/(S52/10)</f>
        <v>0</v>
      </c>
      <c r="R52" s="56">
        <f>SUM(R45:R51)</f>
        <v>90567</v>
      </c>
      <c r="S52" s="56">
        <f>IF(R52&gt;0,R52+S44,0)</f>
        <v>174522</v>
      </c>
      <c r="T52" s="39">
        <f>R52/E52</f>
        <v>2.4548084071618863</v>
      </c>
      <c r="U52" s="39">
        <f>T52+U44</f>
        <v>4.7290585011790878</v>
      </c>
      <c r="V52" s="39">
        <f>S52/$E$28</f>
        <v>4.7252396166134183</v>
      </c>
      <c r="W52" s="30">
        <f>IF(R52&gt;0,R52/7/E52*100,0)</f>
        <v>35.068691530884088</v>
      </c>
      <c r="X52" s="28">
        <v>66</v>
      </c>
      <c r="Z52" s="52"/>
      <c r="AA52" s="52"/>
    </row>
    <row r="53" spans="1:29" ht="14.4" hidden="1" customHeight="1" outlineLevel="1">
      <c r="A53">
        <v>148</v>
      </c>
      <c r="B53" s="13">
        <f>B51+1</f>
        <v>41929</v>
      </c>
      <c r="C53" s="21"/>
      <c r="D53" s="41">
        <f>D51-F51-G51</f>
        <v>36865</v>
      </c>
      <c r="E53" s="7"/>
      <c r="F53" s="41">
        <v>5</v>
      </c>
      <c r="G53" s="41"/>
      <c r="H53" s="41"/>
      <c r="I53" s="28"/>
      <c r="J53" s="28"/>
      <c r="K53" s="74"/>
      <c r="L53" s="8"/>
      <c r="M53" s="7"/>
      <c r="N53" s="12">
        <f t="shared" si="20"/>
        <v>0</v>
      </c>
      <c r="O53" s="22"/>
      <c r="P53" s="71"/>
      <c r="Q53" s="71"/>
      <c r="R53" s="41">
        <v>16771</v>
      </c>
      <c r="S53" s="7"/>
      <c r="T53" s="31"/>
      <c r="U53" s="31"/>
      <c r="V53" s="31"/>
      <c r="W53" s="69">
        <f>R53/D53</f>
        <v>0.45493015054930153</v>
      </c>
      <c r="X53" s="28">
        <v>66</v>
      </c>
      <c r="Z53" s="52">
        <f t="shared" ref="Z53:Z76" si="25">N53/2</f>
        <v>0</v>
      </c>
    </row>
    <row r="54" spans="1:29" ht="14.4" hidden="1" customHeight="1" outlineLevel="1">
      <c r="A54">
        <v>149</v>
      </c>
      <c r="B54" s="13">
        <f t="shared" ref="B54:B59" si="26">B53+1</f>
        <v>41930</v>
      </c>
      <c r="C54" s="21"/>
      <c r="D54" s="41">
        <f t="shared" ref="D54:D59" si="27">D53-F53-G53</f>
        <v>36860</v>
      </c>
      <c r="E54" s="7"/>
      <c r="F54" s="41">
        <v>8</v>
      </c>
      <c r="G54" s="41"/>
      <c r="H54" s="41"/>
      <c r="I54" s="28"/>
      <c r="J54" s="28"/>
      <c r="K54" s="74"/>
      <c r="L54" s="8"/>
      <c r="M54" s="7"/>
      <c r="N54" s="12">
        <f t="shared" si="20"/>
        <v>0</v>
      </c>
      <c r="O54" s="22"/>
      <c r="P54" s="71"/>
      <c r="Q54" s="71"/>
      <c r="R54" s="41">
        <v>17700</v>
      </c>
      <c r="S54" s="7"/>
      <c r="T54" s="31"/>
      <c r="U54" s="31"/>
      <c r="V54" s="31"/>
      <c r="W54" s="69">
        <f t="shared" ref="W54:W59" si="28">R54/D54</f>
        <v>0.4801953336950624</v>
      </c>
      <c r="X54" s="28">
        <v>66</v>
      </c>
      <c r="Z54" s="52">
        <f t="shared" si="25"/>
        <v>0</v>
      </c>
    </row>
    <row r="55" spans="1:29" s="9" customFormat="1" ht="14.4" hidden="1" customHeight="1" outlineLevel="1">
      <c r="A55" s="9">
        <v>150</v>
      </c>
      <c r="B55" s="25">
        <f t="shared" si="26"/>
        <v>41931</v>
      </c>
      <c r="C55" s="8"/>
      <c r="D55" s="8">
        <f t="shared" si="27"/>
        <v>36852</v>
      </c>
      <c r="E55" s="8"/>
      <c r="F55" s="8"/>
      <c r="G55" s="8"/>
      <c r="H55" s="8"/>
      <c r="I55" s="8"/>
      <c r="J55" s="8"/>
      <c r="K55" s="75"/>
      <c r="L55" s="8">
        <v>3500</v>
      </c>
      <c r="M55" s="8"/>
      <c r="N55" s="76">
        <f t="shared" si="20"/>
        <v>94.974492564854003</v>
      </c>
      <c r="O55" s="76"/>
      <c r="P55" s="77"/>
      <c r="Q55" s="77"/>
      <c r="R55" s="8">
        <v>18611</v>
      </c>
      <c r="S55" s="8"/>
      <c r="T55" s="77"/>
      <c r="U55" s="77"/>
      <c r="V55" s="77"/>
      <c r="W55" s="78">
        <f t="shared" si="28"/>
        <v>0.50502008032128509</v>
      </c>
      <c r="X55" s="28">
        <v>66</v>
      </c>
      <c r="Z55" s="79">
        <f t="shared" si="25"/>
        <v>47.487246282427002</v>
      </c>
    </row>
    <row r="56" spans="1:29" ht="14.4" hidden="1" customHeight="1" outlineLevel="1">
      <c r="A56">
        <v>151</v>
      </c>
      <c r="B56" s="13">
        <f t="shared" si="26"/>
        <v>41932</v>
      </c>
      <c r="C56" s="21"/>
      <c r="D56" s="41">
        <f t="shared" si="27"/>
        <v>36852</v>
      </c>
      <c r="E56" s="7"/>
      <c r="F56" s="41">
        <v>9</v>
      </c>
      <c r="G56" s="41"/>
      <c r="H56" s="41"/>
      <c r="I56" s="28"/>
      <c r="J56" s="28"/>
      <c r="K56" s="74"/>
      <c r="L56" s="8">
        <v>4020</v>
      </c>
      <c r="M56" s="7"/>
      <c r="N56" s="12">
        <f t="shared" si="20"/>
        <v>109.08498860306089</v>
      </c>
      <c r="O56" s="22"/>
      <c r="P56" s="71"/>
      <c r="Q56" s="71"/>
      <c r="R56" s="41">
        <v>18966</v>
      </c>
      <c r="S56" s="7"/>
      <c r="T56" s="31"/>
      <c r="U56" s="31"/>
      <c r="V56" s="31"/>
      <c r="W56" s="69">
        <f t="shared" si="28"/>
        <v>0.51465320742429177</v>
      </c>
      <c r="X56" s="28">
        <v>88</v>
      </c>
      <c r="Z56" s="52">
        <f t="shared" si="25"/>
        <v>54.542494301530446</v>
      </c>
    </row>
    <row r="57" spans="1:29" ht="14.4" hidden="1" customHeight="1" outlineLevel="1">
      <c r="A57">
        <v>152</v>
      </c>
      <c r="B57" s="13">
        <f t="shared" si="26"/>
        <v>41933</v>
      </c>
      <c r="C57" s="21"/>
      <c r="D57" s="41">
        <f t="shared" si="27"/>
        <v>36843</v>
      </c>
      <c r="E57" s="7"/>
      <c r="F57" s="41">
        <v>2</v>
      </c>
      <c r="G57" s="41"/>
      <c r="H57" s="41"/>
      <c r="I57" s="28"/>
      <c r="J57" s="28"/>
      <c r="K57" s="74"/>
      <c r="L57" s="8">
        <v>3560</v>
      </c>
      <c r="M57" s="7"/>
      <c r="N57" s="12">
        <f t="shared" si="20"/>
        <v>96.626224791683626</v>
      </c>
      <c r="O57" s="22"/>
      <c r="P57" s="71"/>
      <c r="Q57" s="71"/>
      <c r="R57" s="41">
        <v>19813</v>
      </c>
      <c r="S57" s="7"/>
      <c r="T57" s="31"/>
      <c r="U57" s="31"/>
      <c r="V57" s="31"/>
      <c r="W57" s="69">
        <f>R57/D57</f>
        <v>0.53776836848247966</v>
      </c>
      <c r="X57" s="28">
        <v>88</v>
      </c>
      <c r="Z57" s="52">
        <f t="shared" si="25"/>
        <v>48.313112395841813</v>
      </c>
    </row>
    <row r="58" spans="1:29" ht="14.4" hidden="1" customHeight="1" outlineLevel="1">
      <c r="A58">
        <v>153</v>
      </c>
      <c r="B58" s="13">
        <f t="shared" si="26"/>
        <v>41934</v>
      </c>
      <c r="C58" s="21"/>
      <c r="D58" s="41">
        <f t="shared" si="27"/>
        <v>36841</v>
      </c>
      <c r="E58" s="7"/>
      <c r="F58" s="41">
        <v>10</v>
      </c>
      <c r="G58" s="41">
        <v>3</v>
      </c>
      <c r="H58" s="41"/>
      <c r="I58" s="28"/>
      <c r="J58" s="28"/>
      <c r="K58" s="74"/>
      <c r="L58" s="8">
        <v>4060</v>
      </c>
      <c r="M58" s="7"/>
      <c r="N58" s="12">
        <f t="shared" si="20"/>
        <v>110.20330609918298</v>
      </c>
      <c r="O58" s="22"/>
      <c r="P58" s="71"/>
      <c r="Q58" s="71"/>
      <c r="R58" s="41">
        <v>20382</v>
      </c>
      <c r="S58" s="7"/>
      <c r="T58" s="31"/>
      <c r="U58" s="31"/>
      <c r="V58" s="31"/>
      <c r="W58" s="69">
        <f t="shared" si="28"/>
        <v>0.55324231155506098</v>
      </c>
      <c r="X58" s="28">
        <v>88</v>
      </c>
      <c r="Z58" s="52">
        <f t="shared" si="25"/>
        <v>55.101653049591491</v>
      </c>
    </row>
    <row r="59" spans="1:29" ht="14.4" hidden="1" customHeight="1" outlineLevel="1">
      <c r="A59">
        <v>154</v>
      </c>
      <c r="B59" s="13">
        <f t="shared" si="26"/>
        <v>41935</v>
      </c>
      <c r="C59" s="21"/>
      <c r="D59" s="41">
        <f t="shared" si="27"/>
        <v>36828</v>
      </c>
      <c r="E59" s="7"/>
      <c r="F59" s="41">
        <v>1</v>
      </c>
      <c r="G59" s="41"/>
      <c r="H59" s="41"/>
      <c r="I59" s="28"/>
      <c r="J59" s="28"/>
      <c r="K59" s="74"/>
      <c r="L59" s="8">
        <v>3500</v>
      </c>
      <c r="M59" s="7"/>
      <c r="N59" s="12">
        <f t="shared" si="20"/>
        <v>95.036385358966015</v>
      </c>
      <c r="O59" s="22"/>
      <c r="P59" s="71"/>
      <c r="Q59" s="71"/>
      <c r="R59" s="41">
        <v>22090</v>
      </c>
      <c r="S59" s="7"/>
      <c r="T59" s="31"/>
      <c r="U59" s="31"/>
      <c r="V59" s="31"/>
      <c r="W59" s="69">
        <f t="shared" si="28"/>
        <v>0.59981535787987406</v>
      </c>
      <c r="X59" s="28">
        <v>88</v>
      </c>
      <c r="Z59" s="52">
        <f t="shared" si="25"/>
        <v>47.518192679483008</v>
      </c>
    </row>
    <row r="60" spans="1:29" s="27" customFormat="1" collapsed="1">
      <c r="B60" s="26"/>
      <c r="C60" s="28">
        <f t="shared" si="10"/>
        <v>22</v>
      </c>
      <c r="D60" s="60">
        <f>B59</f>
        <v>41935</v>
      </c>
      <c r="E60" s="29">
        <f>IF(SUM(D53:D59)&gt;0,AVERAGE(D53:D59),0)</f>
        <v>36848.714285714283</v>
      </c>
      <c r="F60" s="28">
        <f>SUM(F53:F59)</f>
        <v>35</v>
      </c>
      <c r="G60" s="28">
        <f>SUM(G53:G59)</f>
        <v>3</v>
      </c>
      <c r="H60" s="28">
        <f>F60/2.5</f>
        <v>14</v>
      </c>
      <c r="I60" s="28">
        <f>F60+I52</f>
        <v>152</v>
      </c>
      <c r="J60" s="28">
        <f>G60+J52</f>
        <v>22</v>
      </c>
      <c r="K60" s="74">
        <v>1868</v>
      </c>
      <c r="L60" s="56">
        <f>SUM(L53:L59)</f>
        <v>18640</v>
      </c>
      <c r="M60" s="56">
        <f>IF(L60&gt;0,L60+M52,0)</f>
        <v>18640</v>
      </c>
      <c r="N60" s="29">
        <f>L60/E60/7*1000</f>
        <v>72.264587638258362</v>
      </c>
      <c r="O60" s="29">
        <f>L60/E60*1000</f>
        <v>505.85211346780858</v>
      </c>
      <c r="P60" s="39">
        <f>IF(R60&gt;0,L60/(R60/10),0)</f>
        <v>1.3875964952766633</v>
      </c>
      <c r="Q60" s="39">
        <f>M60/(S60/10)</f>
        <v>0.60351945087500602</v>
      </c>
      <c r="R60" s="56">
        <f>SUM(R53:R59)</f>
        <v>134333</v>
      </c>
      <c r="S60" s="56">
        <f>IF(R60&gt;0,R60+S52,0)</f>
        <v>308855</v>
      </c>
      <c r="T60" s="39">
        <f>R60/E60</f>
        <v>3.6455274655832151</v>
      </c>
      <c r="U60" s="39">
        <f>T60+U52</f>
        <v>8.3745859667623037</v>
      </c>
      <c r="V60" s="39">
        <f>S60/$E$28</f>
        <v>8.3623490550712081</v>
      </c>
      <c r="W60" s="30">
        <f>IF(R60&gt;0,R60/7/E60*100,0)</f>
        <v>52.078963794045933</v>
      </c>
      <c r="X60" s="28">
        <v>88</v>
      </c>
      <c r="Z60" s="52">
        <f t="shared" si="25"/>
        <v>36.132293819129181</v>
      </c>
      <c r="AA60" s="52">
        <f>AVERAGE(Z60,Z68)</f>
        <v>40.542264216077911</v>
      </c>
    </row>
    <row r="61" spans="1:29" ht="14.4" hidden="1" customHeight="1" outlineLevel="1">
      <c r="A61">
        <v>155</v>
      </c>
      <c r="B61" s="13">
        <f>B59+1</f>
        <v>41936</v>
      </c>
      <c r="C61" s="21"/>
      <c r="D61" s="41">
        <f>D59-F59-G59</f>
        <v>36827</v>
      </c>
      <c r="E61" s="7"/>
      <c r="F61" s="41">
        <v>2</v>
      </c>
      <c r="G61" s="41"/>
      <c r="H61" s="28"/>
      <c r="I61" s="28"/>
      <c r="J61" s="28"/>
      <c r="K61" s="63"/>
      <c r="L61" s="8">
        <v>4060</v>
      </c>
      <c r="M61" s="7"/>
      <c r="N61" s="12"/>
      <c r="O61" s="22"/>
      <c r="P61" s="71"/>
      <c r="Q61" s="71"/>
      <c r="R61" s="41">
        <v>23048</v>
      </c>
      <c r="S61" s="7"/>
      <c r="T61" s="31"/>
      <c r="U61" s="31"/>
      <c r="V61" s="31"/>
      <c r="W61" s="69">
        <f>R61/D61</f>
        <v>0.62584516794742984</v>
      </c>
      <c r="X61" s="28">
        <v>88</v>
      </c>
      <c r="Z61" s="52">
        <f t="shared" si="25"/>
        <v>0</v>
      </c>
      <c r="AC61">
        <v>0.62584516794742984</v>
      </c>
    </row>
    <row r="62" spans="1:29" ht="14.4" hidden="1" customHeight="1" outlineLevel="1">
      <c r="A62">
        <v>156</v>
      </c>
      <c r="B62" s="13">
        <f t="shared" ref="B62:B67" si="29">B61+1</f>
        <v>41937</v>
      </c>
      <c r="C62" s="21"/>
      <c r="D62" s="41">
        <f t="shared" ref="D62:D67" si="30">D61-F61-G61</f>
        <v>36825</v>
      </c>
      <c r="E62" s="7"/>
      <c r="F62" s="41">
        <v>3</v>
      </c>
      <c r="G62" s="41"/>
      <c r="H62" s="28"/>
      <c r="I62" s="28"/>
      <c r="J62" s="28"/>
      <c r="K62" s="63"/>
      <c r="L62" s="8"/>
      <c r="M62" s="7"/>
      <c r="N62" s="12"/>
      <c r="O62" s="22"/>
      <c r="P62" s="71"/>
      <c r="Q62" s="71"/>
      <c r="R62" s="41">
        <v>23741</v>
      </c>
      <c r="S62" s="7"/>
      <c r="T62" s="31"/>
      <c r="U62" s="31"/>
      <c r="V62" s="31"/>
      <c r="W62" s="69">
        <f t="shared" ref="W62:W67" si="31">R62/D62</f>
        <v>0.64469789545145961</v>
      </c>
      <c r="X62" s="28">
        <v>88</v>
      </c>
      <c r="Z62" s="52">
        <f t="shared" si="25"/>
        <v>0</v>
      </c>
      <c r="AC62">
        <v>0.64469789545145961</v>
      </c>
    </row>
    <row r="63" spans="1:29" ht="14.4" hidden="1" customHeight="1" outlineLevel="1">
      <c r="A63">
        <v>157</v>
      </c>
      <c r="B63" s="13">
        <f t="shared" si="29"/>
        <v>41938</v>
      </c>
      <c r="C63" s="21"/>
      <c r="D63" s="41">
        <f t="shared" si="30"/>
        <v>36822</v>
      </c>
      <c r="E63" s="7"/>
      <c r="F63" s="41"/>
      <c r="G63" s="41"/>
      <c r="H63" s="28"/>
      <c r="I63" s="28"/>
      <c r="J63" s="28"/>
      <c r="K63" s="63"/>
      <c r="L63" s="8">
        <v>4020</v>
      </c>
      <c r="M63" s="7"/>
      <c r="N63" s="12"/>
      <c r="O63" s="22"/>
      <c r="P63" s="71"/>
      <c r="Q63" s="71"/>
      <c r="R63" s="41">
        <v>25443</v>
      </c>
      <c r="S63" s="7"/>
      <c r="T63" s="31"/>
      <c r="U63" s="31"/>
      <c r="V63" s="31"/>
      <c r="W63" s="69">
        <f t="shared" si="31"/>
        <v>0.69097278800716966</v>
      </c>
      <c r="X63" s="28">
        <v>93</v>
      </c>
      <c r="Z63" s="52">
        <f t="shared" si="25"/>
        <v>0</v>
      </c>
      <c r="AC63">
        <v>0.69097278800716966</v>
      </c>
    </row>
    <row r="64" spans="1:29" ht="14.4" hidden="1" customHeight="1" outlineLevel="1">
      <c r="A64">
        <v>158</v>
      </c>
      <c r="B64" s="13">
        <f t="shared" si="29"/>
        <v>41939</v>
      </c>
      <c r="C64" s="21"/>
      <c r="D64" s="41">
        <f t="shared" si="30"/>
        <v>36822</v>
      </c>
      <c r="E64" s="7"/>
      <c r="F64" s="41">
        <v>7</v>
      </c>
      <c r="G64" s="41"/>
      <c r="H64" s="28"/>
      <c r="I64" s="28"/>
      <c r="J64" s="28"/>
      <c r="K64" s="63"/>
      <c r="L64" s="8">
        <v>3540</v>
      </c>
      <c r="M64" s="7"/>
      <c r="N64" s="12"/>
      <c r="O64" s="22"/>
      <c r="P64" s="71"/>
      <c r="Q64" s="71"/>
      <c r="R64" s="41">
        <v>26218</v>
      </c>
      <c r="S64" s="7"/>
      <c r="T64" s="31"/>
      <c r="U64" s="31"/>
      <c r="V64" s="31"/>
      <c r="W64" s="69">
        <f t="shared" si="31"/>
        <v>0.71201998805062194</v>
      </c>
      <c r="X64" s="28">
        <v>93</v>
      </c>
      <c r="Z64" s="52">
        <f t="shared" si="25"/>
        <v>0</v>
      </c>
      <c r="AC64">
        <v>0.71201998805062194</v>
      </c>
    </row>
    <row r="65" spans="1:29" ht="14.4" hidden="1" customHeight="1" outlineLevel="1">
      <c r="A65">
        <v>159</v>
      </c>
      <c r="B65" s="13">
        <f t="shared" si="29"/>
        <v>41940</v>
      </c>
      <c r="C65" s="21"/>
      <c r="D65" s="41">
        <f t="shared" si="30"/>
        <v>36815</v>
      </c>
      <c r="E65" s="7"/>
      <c r="F65" s="41">
        <v>4</v>
      </c>
      <c r="G65" s="41"/>
      <c r="H65" s="28"/>
      <c r="I65" s="28"/>
      <c r="J65" s="28"/>
      <c r="K65" s="63"/>
      <c r="L65" s="8">
        <v>4030</v>
      </c>
      <c r="M65" s="7"/>
      <c r="N65" s="12"/>
      <c r="O65" s="22"/>
      <c r="P65" s="71"/>
      <c r="Q65" s="71"/>
      <c r="R65" s="41">
        <v>27052</v>
      </c>
      <c r="S65" s="7"/>
      <c r="T65" s="31"/>
      <c r="U65" s="31"/>
      <c r="V65" s="31"/>
      <c r="W65" s="69">
        <f>R65/D65</f>
        <v>0.73480918104033677</v>
      </c>
      <c r="X65" s="28">
        <v>93</v>
      </c>
      <c r="Z65" s="52">
        <f t="shared" si="25"/>
        <v>0</v>
      </c>
      <c r="AC65">
        <v>0.73466949106512414</v>
      </c>
    </row>
    <row r="66" spans="1:29" ht="14.4" hidden="1" customHeight="1" outlineLevel="1">
      <c r="A66">
        <v>160</v>
      </c>
      <c r="B66" s="13">
        <f t="shared" si="29"/>
        <v>41941</v>
      </c>
      <c r="C66" s="21"/>
      <c r="D66" s="41">
        <f t="shared" si="30"/>
        <v>36811</v>
      </c>
      <c r="E66" s="7"/>
      <c r="F66" s="41">
        <v>6</v>
      </c>
      <c r="G66" s="41">
        <v>9</v>
      </c>
      <c r="H66" s="28"/>
      <c r="I66" s="28"/>
      <c r="J66" s="28"/>
      <c r="K66" s="63"/>
      <c r="L66" s="8">
        <v>4020</v>
      </c>
      <c r="M66" s="7"/>
      <c r="N66" s="12"/>
      <c r="O66" s="22"/>
      <c r="P66" s="71"/>
      <c r="Q66" s="71"/>
      <c r="R66" s="41">
        <v>27325</v>
      </c>
      <c r="S66" s="7"/>
      <c r="T66" s="31"/>
      <c r="U66" s="31"/>
      <c r="V66" s="31"/>
      <c r="W66" s="69">
        <f t="shared" si="31"/>
        <v>0.74230528917986471</v>
      </c>
      <c r="X66" s="28">
        <v>93</v>
      </c>
      <c r="Z66" s="52">
        <f t="shared" si="25"/>
        <v>0</v>
      </c>
      <c r="AC66">
        <v>0.76713228775472597</v>
      </c>
    </row>
    <row r="67" spans="1:29" ht="14.4" hidden="1" customHeight="1" outlineLevel="1">
      <c r="A67">
        <v>161</v>
      </c>
      <c r="B67" s="13">
        <f t="shared" si="29"/>
        <v>41942</v>
      </c>
      <c r="C67" s="21"/>
      <c r="D67" s="41">
        <f t="shared" si="30"/>
        <v>36796</v>
      </c>
      <c r="E67" s="7"/>
      <c r="F67" s="41">
        <v>4</v>
      </c>
      <c r="G67" s="41"/>
      <c r="H67" s="28"/>
      <c r="I67" s="28"/>
      <c r="J67" s="28"/>
      <c r="K67" s="63"/>
      <c r="L67" s="8">
        <v>3500</v>
      </c>
      <c r="M67" s="7"/>
      <c r="N67" s="12"/>
      <c r="O67" s="22"/>
      <c r="P67" s="71"/>
      <c r="Q67" s="71"/>
      <c r="R67" s="41">
        <v>27902</v>
      </c>
      <c r="S67" s="7"/>
      <c r="T67" s="31"/>
      <c r="U67" s="31"/>
      <c r="V67" s="31"/>
      <c r="W67" s="69">
        <f t="shared" si="31"/>
        <v>0.75828894445048378</v>
      </c>
      <c r="X67" s="28">
        <v>93</v>
      </c>
      <c r="Z67" s="52">
        <f t="shared" si="25"/>
        <v>0</v>
      </c>
      <c r="AC67">
        <v>0.79562936163818199</v>
      </c>
    </row>
    <row r="68" spans="1:29" s="27" customFormat="1" collapsed="1">
      <c r="B68" s="26"/>
      <c r="C68" s="28">
        <f t="shared" si="10"/>
        <v>23</v>
      </c>
      <c r="D68" s="60">
        <f>B67</f>
        <v>41942</v>
      </c>
      <c r="E68" s="56">
        <f>IF(SUM(D61:D67)&gt;0,AVERAGE(D61:D67),0)</f>
        <v>36816.857142857145</v>
      </c>
      <c r="F68" s="28">
        <f>SUM(F61:F67)</f>
        <v>26</v>
      </c>
      <c r="G68" s="28">
        <f>SUM(G61:G67)</f>
        <v>9</v>
      </c>
      <c r="H68" s="28">
        <f t="shared" ref="H68" si="32">F68/2.5</f>
        <v>10.4</v>
      </c>
      <c r="I68" s="28">
        <f>F68+I60</f>
        <v>178</v>
      </c>
      <c r="J68" s="28">
        <f>G68+J60</f>
        <v>31</v>
      </c>
      <c r="K68" s="74">
        <v>1902</v>
      </c>
      <c r="L68" s="56">
        <f>SUM(L61:L67)</f>
        <v>23170</v>
      </c>
      <c r="M68" s="56">
        <f>IF(L68&gt;0,L68+M60,0)</f>
        <v>41810</v>
      </c>
      <c r="N68" s="29">
        <f>L68/E68/7*1000</f>
        <v>89.904469226053294</v>
      </c>
      <c r="O68" s="29">
        <f>L68/E68*1000</f>
        <v>629.33128458237297</v>
      </c>
      <c r="P68" s="39">
        <f>IF(R68&gt;0,L68/(R68/10),0)</f>
        <v>1.2820300007193088</v>
      </c>
      <c r="Q68" s="39">
        <f>M68/(S68/10)</f>
        <v>0.8539903264812575</v>
      </c>
      <c r="R68" s="56">
        <f>SUM(R61:R67)</f>
        <v>180729</v>
      </c>
      <c r="S68" s="56">
        <f>IF(R68&gt;0,R68+S60,0)</f>
        <v>489584</v>
      </c>
      <c r="T68" s="39">
        <f>R68/E68</f>
        <v>4.9088655041557052</v>
      </c>
      <c r="U68" s="39">
        <f>T68+U60</f>
        <v>13.28345147091801</v>
      </c>
      <c r="V68" s="39">
        <f>S68/$E$28</f>
        <v>13.255645204960199</v>
      </c>
      <c r="W68" s="30">
        <f>IF(R68&gt;0,R68/7/E68*100,0)</f>
        <v>70.126650059367208</v>
      </c>
      <c r="X68" s="28">
        <v>93</v>
      </c>
      <c r="Z68" s="52">
        <f t="shared" si="25"/>
        <v>44.952234613026647</v>
      </c>
      <c r="AA68" s="52">
        <f>AVERAGE(Z60,Z68,Z76)</f>
        <v>44.980160896841518</v>
      </c>
      <c r="AC68"/>
    </row>
    <row r="69" spans="1:29" ht="14.4" hidden="1" customHeight="1" outlineLevel="1">
      <c r="A69">
        <v>162</v>
      </c>
      <c r="B69" s="13">
        <f>B67+1</f>
        <v>41943</v>
      </c>
      <c r="C69" s="21"/>
      <c r="D69" s="41">
        <f>D67-F67-G67</f>
        <v>36792</v>
      </c>
      <c r="E69" s="58"/>
      <c r="F69" s="41">
        <v>4</v>
      </c>
      <c r="G69" s="41"/>
      <c r="H69" s="41"/>
      <c r="I69" s="28"/>
      <c r="J69" s="28"/>
      <c r="K69" s="74"/>
      <c r="L69" s="8">
        <v>4020</v>
      </c>
      <c r="M69" s="7"/>
      <c r="N69" s="12"/>
      <c r="O69" s="22"/>
      <c r="P69" s="7"/>
      <c r="Q69" s="7"/>
      <c r="R69" s="41">
        <v>28435</v>
      </c>
      <c r="S69" s="7"/>
      <c r="T69" s="31"/>
      <c r="U69" s="31"/>
      <c r="V69" s="31"/>
      <c r="W69" s="69">
        <f>R69/D69</f>
        <v>0.77285823005001086</v>
      </c>
      <c r="X69" s="28">
        <v>93</v>
      </c>
      <c r="Z69" s="52">
        <f t="shared" si="25"/>
        <v>0</v>
      </c>
    </row>
    <row r="70" spans="1:29" ht="14.4" hidden="1" customHeight="1" outlineLevel="1">
      <c r="A70">
        <v>163</v>
      </c>
      <c r="B70" s="13">
        <f t="shared" ref="B70:B75" si="33">B69+1</f>
        <v>41944</v>
      </c>
      <c r="C70" s="21"/>
      <c r="D70" s="41">
        <f t="shared" ref="D70:D75" si="34">D69-F69-G69</f>
        <v>36788</v>
      </c>
      <c r="E70" s="58"/>
      <c r="F70" s="41">
        <v>6</v>
      </c>
      <c r="G70" s="41"/>
      <c r="H70" s="41"/>
      <c r="I70" s="28"/>
      <c r="J70" s="28"/>
      <c r="K70" s="74"/>
      <c r="L70" s="8">
        <v>4020</v>
      </c>
      <c r="M70" s="7"/>
      <c r="N70" s="12"/>
      <c r="O70" s="22"/>
      <c r="P70" s="7"/>
      <c r="Q70" s="7"/>
      <c r="R70" s="41">
        <v>29478</v>
      </c>
      <c r="S70" s="7"/>
      <c r="T70" s="31"/>
      <c r="U70" s="31"/>
      <c r="V70" s="31"/>
      <c r="W70" s="69">
        <f t="shared" ref="W70:W75" si="35">R70/D70</f>
        <v>0.80129390018484292</v>
      </c>
      <c r="X70" s="28">
        <v>94</v>
      </c>
      <c r="Z70" s="52">
        <f t="shared" si="25"/>
        <v>0</v>
      </c>
    </row>
    <row r="71" spans="1:29" s="36" customFormat="1" ht="14.4" hidden="1" customHeight="1" outlineLevel="1">
      <c r="A71" s="36">
        <v>164</v>
      </c>
      <c r="B71" s="13">
        <f t="shared" si="33"/>
        <v>41945</v>
      </c>
      <c r="C71" s="21"/>
      <c r="D71" s="41">
        <f t="shared" si="34"/>
        <v>36782</v>
      </c>
      <c r="E71" s="58"/>
      <c r="F71" s="41"/>
      <c r="G71" s="41"/>
      <c r="H71" s="41"/>
      <c r="I71" s="28"/>
      <c r="J71" s="28"/>
      <c r="K71" s="74"/>
      <c r="L71" s="8">
        <v>4090</v>
      </c>
      <c r="M71" s="7"/>
      <c r="N71" s="12"/>
      <c r="O71" s="22"/>
      <c r="P71" s="7"/>
      <c r="Q71" s="7"/>
      <c r="R71" s="41">
        <v>29816</v>
      </c>
      <c r="S71" s="7"/>
      <c r="T71" s="31"/>
      <c r="U71" s="31"/>
      <c r="V71" s="31"/>
      <c r="W71" s="69">
        <f t="shared" si="35"/>
        <v>0.8106138872274482</v>
      </c>
      <c r="X71" s="28">
        <v>94</v>
      </c>
      <c r="Z71" s="52">
        <f t="shared" si="25"/>
        <v>0</v>
      </c>
    </row>
    <row r="72" spans="1:29" ht="14.4" hidden="1" customHeight="1" outlineLevel="1">
      <c r="A72">
        <v>165</v>
      </c>
      <c r="B72" s="13">
        <f t="shared" si="33"/>
        <v>41946</v>
      </c>
      <c r="C72" s="21"/>
      <c r="D72" s="41">
        <f t="shared" si="34"/>
        <v>36782</v>
      </c>
      <c r="E72" s="58"/>
      <c r="F72" s="41">
        <v>10</v>
      </c>
      <c r="G72" s="41"/>
      <c r="H72" s="41"/>
      <c r="I72" s="28"/>
      <c r="J72" s="28"/>
      <c r="K72" s="74"/>
      <c r="L72" s="8">
        <v>3530</v>
      </c>
      <c r="M72" s="7"/>
      <c r="N72" s="12"/>
      <c r="O72" s="22"/>
      <c r="P72" s="7"/>
      <c r="Q72" s="7"/>
      <c r="R72" s="41">
        <v>30701</v>
      </c>
      <c r="S72" s="7"/>
      <c r="T72" s="31"/>
      <c r="U72" s="31"/>
      <c r="V72" s="31"/>
      <c r="W72" s="69">
        <f t="shared" si="35"/>
        <v>0.83467456908270354</v>
      </c>
      <c r="X72" s="28">
        <v>94</v>
      </c>
      <c r="Z72" s="52">
        <f t="shared" si="25"/>
        <v>0</v>
      </c>
    </row>
    <row r="73" spans="1:29" ht="14.4" hidden="1" customHeight="1" outlineLevel="1">
      <c r="A73">
        <v>166</v>
      </c>
      <c r="B73" s="13">
        <f t="shared" si="33"/>
        <v>41947</v>
      </c>
      <c r="C73" s="21"/>
      <c r="D73" s="41">
        <f t="shared" si="34"/>
        <v>36772</v>
      </c>
      <c r="E73" s="58"/>
      <c r="F73" s="41"/>
      <c r="G73" s="41"/>
      <c r="H73" s="41"/>
      <c r="I73" s="28"/>
      <c r="J73" s="28"/>
      <c r="K73" s="74"/>
      <c r="L73" s="8">
        <v>4070</v>
      </c>
      <c r="M73" s="7"/>
      <c r="N73" s="12"/>
      <c r="O73" s="22"/>
      <c r="P73" s="7"/>
      <c r="Q73" s="7"/>
      <c r="R73" s="41">
        <v>31135</v>
      </c>
      <c r="S73" s="7"/>
      <c r="T73" s="31"/>
      <c r="U73" s="31"/>
      <c r="V73" s="31"/>
      <c r="W73" s="69">
        <f>R73/D73</f>
        <v>0.84670401392363759</v>
      </c>
      <c r="X73" s="28">
        <v>94</v>
      </c>
      <c r="Z73" s="52">
        <f t="shared" si="25"/>
        <v>0</v>
      </c>
    </row>
    <row r="74" spans="1:29" ht="14.4" hidden="1" customHeight="1" outlineLevel="1">
      <c r="A74">
        <v>167</v>
      </c>
      <c r="B74" s="13">
        <f t="shared" si="33"/>
        <v>41948</v>
      </c>
      <c r="C74" s="21"/>
      <c r="D74" s="41">
        <f t="shared" si="34"/>
        <v>36772</v>
      </c>
      <c r="E74" s="58"/>
      <c r="F74" s="41">
        <v>14</v>
      </c>
      <c r="G74" s="41"/>
      <c r="H74" s="41"/>
      <c r="I74" s="28"/>
      <c r="J74" s="28"/>
      <c r="K74" s="74"/>
      <c r="L74" s="8">
        <v>4040</v>
      </c>
      <c r="M74" s="7"/>
      <c r="N74" s="12"/>
      <c r="O74" s="22"/>
      <c r="P74" s="7"/>
      <c r="Q74" s="7"/>
      <c r="R74" s="41">
        <v>31448</v>
      </c>
      <c r="S74" s="7"/>
      <c r="T74" s="31"/>
      <c r="U74" s="31"/>
      <c r="V74" s="31"/>
      <c r="W74" s="69">
        <f t="shared" si="35"/>
        <v>0.8552159251604482</v>
      </c>
      <c r="X74" s="28">
        <v>94</v>
      </c>
      <c r="Z74" s="52">
        <f t="shared" si="25"/>
        <v>0</v>
      </c>
    </row>
    <row r="75" spans="1:29" ht="14.4" hidden="1" customHeight="1" outlineLevel="1">
      <c r="A75">
        <v>168</v>
      </c>
      <c r="B75" s="13">
        <f t="shared" si="33"/>
        <v>41949</v>
      </c>
      <c r="C75" s="21"/>
      <c r="D75" s="41">
        <f t="shared" si="34"/>
        <v>36758</v>
      </c>
      <c r="E75" s="58"/>
      <c r="F75" s="41">
        <v>7</v>
      </c>
      <c r="G75" s="41"/>
      <c r="H75" s="41"/>
      <c r="I75" s="28"/>
      <c r="J75" s="28"/>
      <c r="K75" s="74"/>
      <c r="L75" s="8">
        <v>3960</v>
      </c>
      <c r="M75" s="7"/>
      <c r="N75" s="12"/>
      <c r="O75" s="22"/>
      <c r="P75" s="7"/>
      <c r="Q75" s="7"/>
      <c r="R75" s="41">
        <v>31142</v>
      </c>
      <c r="S75" s="7"/>
      <c r="T75" s="31"/>
      <c r="U75" s="31"/>
      <c r="V75" s="31"/>
      <c r="W75" s="69">
        <f t="shared" si="35"/>
        <v>0.84721693236846396</v>
      </c>
      <c r="X75" s="28">
        <v>94</v>
      </c>
      <c r="Z75" s="52">
        <f t="shared" si="25"/>
        <v>0</v>
      </c>
    </row>
    <row r="76" spans="1:29" s="27" customFormat="1" collapsed="1">
      <c r="B76" s="26"/>
      <c r="C76" s="28">
        <f t="shared" si="10"/>
        <v>24</v>
      </c>
      <c r="D76" s="60">
        <f>B75</f>
        <v>41949</v>
      </c>
      <c r="E76" s="56">
        <f>IF(SUM(D69:D75)&gt;0,AVERAGE(D69:D75),0)</f>
        <v>36778</v>
      </c>
      <c r="F76" s="28">
        <f>SUM(F69:F75)</f>
        <v>41</v>
      </c>
      <c r="G76" s="28">
        <f>SUM(G69:G75)</f>
        <v>0</v>
      </c>
      <c r="H76" s="28">
        <f>F76/2.5</f>
        <v>16.399999999999999</v>
      </c>
      <c r="I76" s="28">
        <f>F76+I68</f>
        <v>219</v>
      </c>
      <c r="J76" s="28">
        <f>G76+J68</f>
        <v>31</v>
      </c>
      <c r="K76" s="74">
        <v>1892</v>
      </c>
      <c r="L76" s="56">
        <f>SUM(L69:L75)</f>
        <v>27730</v>
      </c>
      <c r="M76" s="56">
        <f>IF(L76&gt;0,L76+M68,0)</f>
        <v>69540</v>
      </c>
      <c r="N76" s="29">
        <f>L76/E76/7*1000</f>
        <v>107.71190851673749</v>
      </c>
      <c r="O76" s="29">
        <f>L76/E76*1000</f>
        <v>753.98335961716248</v>
      </c>
      <c r="P76" s="39">
        <f>IF(R76&gt;0,L76/(R76/10),0)</f>
        <v>1.3070632320708915</v>
      </c>
      <c r="Q76" s="39">
        <f>M76/(S76/10)</f>
        <v>0.99096672694548837</v>
      </c>
      <c r="R76" s="56">
        <f>SUM(R69:R75)</f>
        <v>212155</v>
      </c>
      <c r="S76" s="56">
        <f>IF(R76&gt;0,R76+S68,0)</f>
        <v>701739</v>
      </c>
      <c r="T76" s="39">
        <f>R76/E76</f>
        <v>5.7685300995160151</v>
      </c>
      <c r="U76" s="39">
        <f>T76+U68</f>
        <v>19.051981570434023</v>
      </c>
      <c r="V76" s="39">
        <f>S76/$E$28</f>
        <v>18.999810472735149</v>
      </c>
      <c r="W76" s="30">
        <f>IF(R76&gt;0,R76/7/E76*100,0)</f>
        <v>82.407572850228789</v>
      </c>
      <c r="X76" s="28">
        <v>94</v>
      </c>
      <c r="Z76" s="52">
        <f t="shared" si="25"/>
        <v>53.855954258368747</v>
      </c>
      <c r="AA76" s="52">
        <f>AVERAGE(Z68,Z76,Z84)</f>
        <v>51.329622876293534</v>
      </c>
    </row>
    <row r="77" spans="1:29" ht="14.4" hidden="1" customHeight="1" outlineLevel="1">
      <c r="A77">
        <v>169</v>
      </c>
      <c r="B77" s="13">
        <f>B75+1</f>
        <v>41950</v>
      </c>
      <c r="C77" s="21"/>
      <c r="D77" s="41">
        <f>D75-F75-G75</f>
        <v>36751</v>
      </c>
      <c r="E77" s="58"/>
      <c r="F77" s="41">
        <v>16</v>
      </c>
      <c r="G77" s="41">
        <v>10</v>
      </c>
      <c r="H77" s="28"/>
      <c r="I77" s="28"/>
      <c r="J77" s="28"/>
      <c r="K77" s="74"/>
      <c r="L77" s="8">
        <v>4010</v>
      </c>
      <c r="M77" s="7"/>
      <c r="N77" s="12"/>
      <c r="O77" s="22"/>
      <c r="P77" s="23"/>
      <c r="Q77" s="23"/>
      <c r="R77" s="41">
        <v>32274</v>
      </c>
      <c r="S77" s="7"/>
      <c r="T77" s="31"/>
      <c r="U77" s="31"/>
      <c r="V77" s="31"/>
      <c r="W77" s="69">
        <f>R77/D77</f>
        <v>0.87818018557318167</v>
      </c>
      <c r="X77" s="28">
        <v>95</v>
      </c>
      <c r="Z77" s="52">
        <f t="shared" ref="Z77:Z140" si="36">N77/2</f>
        <v>0</v>
      </c>
    </row>
    <row r="78" spans="1:29" ht="14.4" hidden="1" customHeight="1" outlineLevel="1">
      <c r="A78">
        <v>170</v>
      </c>
      <c r="B78" s="13">
        <f t="shared" ref="B78:B91" si="37">B77+1</f>
        <v>41951</v>
      </c>
      <c r="C78" s="21"/>
      <c r="D78" s="41">
        <f t="shared" ref="D78:D83" si="38">D77-F77-G77</f>
        <v>36725</v>
      </c>
      <c r="E78" s="58"/>
      <c r="F78" s="41">
        <v>9</v>
      </c>
      <c r="G78" s="41"/>
      <c r="H78" s="28"/>
      <c r="I78" s="28"/>
      <c r="J78" s="28"/>
      <c r="K78" s="74"/>
      <c r="L78" s="8">
        <v>4070</v>
      </c>
      <c r="M78" s="7"/>
      <c r="N78" s="12"/>
      <c r="O78" s="22"/>
      <c r="P78" s="23"/>
      <c r="Q78" s="23"/>
      <c r="R78" s="41">
        <v>33107</v>
      </c>
      <c r="S78" s="7"/>
      <c r="T78" s="31"/>
      <c r="U78" s="31"/>
      <c r="V78" s="31"/>
      <c r="W78" s="69">
        <f t="shared" ref="W78:W83" si="39">R78/D78</f>
        <v>0.90148400272294082</v>
      </c>
      <c r="X78" s="28">
        <v>95</v>
      </c>
      <c r="Z78" s="52">
        <f t="shared" si="36"/>
        <v>0</v>
      </c>
    </row>
    <row r="79" spans="1:29" ht="14.4" hidden="1" customHeight="1" outlineLevel="1">
      <c r="A79">
        <v>171</v>
      </c>
      <c r="B79" s="13">
        <f t="shared" si="37"/>
        <v>41952</v>
      </c>
      <c r="C79" s="21"/>
      <c r="D79" s="41">
        <f t="shared" si="38"/>
        <v>36716</v>
      </c>
      <c r="E79" s="58"/>
      <c r="F79" s="41"/>
      <c r="G79" s="41"/>
      <c r="H79" s="28"/>
      <c r="I79" s="28"/>
      <c r="J79" s="28"/>
      <c r="K79" s="74"/>
      <c r="L79" s="8">
        <v>4060</v>
      </c>
      <c r="M79" s="7"/>
      <c r="N79" s="12"/>
      <c r="O79" s="22"/>
      <c r="P79" s="23"/>
      <c r="Q79" s="23"/>
      <c r="R79" s="41">
        <v>33151</v>
      </c>
      <c r="S79" s="7"/>
      <c r="T79" s="31"/>
      <c r="U79" s="31"/>
      <c r="V79" s="31"/>
      <c r="W79" s="69">
        <f t="shared" si="39"/>
        <v>0.90290336637977997</v>
      </c>
      <c r="X79" s="28">
        <v>95</v>
      </c>
      <c r="Z79" s="52">
        <f t="shared" si="36"/>
        <v>0</v>
      </c>
    </row>
    <row r="80" spans="1:29" ht="14.4" hidden="1" customHeight="1" outlineLevel="1">
      <c r="A80">
        <v>172</v>
      </c>
      <c r="B80" s="13">
        <f t="shared" si="37"/>
        <v>41953</v>
      </c>
      <c r="C80" s="21"/>
      <c r="D80" s="41">
        <f t="shared" si="38"/>
        <v>36716</v>
      </c>
      <c r="E80" s="58"/>
      <c r="F80" s="41">
        <v>12</v>
      </c>
      <c r="G80" s="41">
        <v>9</v>
      </c>
      <c r="H80" s="28"/>
      <c r="I80" s="28"/>
      <c r="J80" s="28"/>
      <c r="K80" s="74"/>
      <c r="L80" s="8">
        <v>4080</v>
      </c>
      <c r="M80" s="7"/>
      <c r="N80" s="12"/>
      <c r="O80" s="22"/>
      <c r="P80" s="23"/>
      <c r="Q80" s="23"/>
      <c r="R80" s="41">
        <v>33314</v>
      </c>
      <c r="S80" s="7"/>
      <c r="T80" s="31"/>
      <c r="U80" s="31"/>
      <c r="V80" s="31"/>
      <c r="W80" s="69">
        <f t="shared" si="39"/>
        <v>0.90734284780477181</v>
      </c>
      <c r="X80" s="28">
        <v>95</v>
      </c>
      <c r="Z80" s="52">
        <f t="shared" si="36"/>
        <v>0</v>
      </c>
    </row>
    <row r="81" spans="1:27" ht="14.4" hidden="1" customHeight="1" outlineLevel="1">
      <c r="A81">
        <v>173</v>
      </c>
      <c r="B81" s="13">
        <f t="shared" si="37"/>
        <v>41954</v>
      </c>
      <c r="C81" s="21"/>
      <c r="D81" s="41">
        <f t="shared" si="38"/>
        <v>36695</v>
      </c>
      <c r="E81" s="58"/>
      <c r="F81" s="41">
        <v>6</v>
      </c>
      <c r="G81" s="41"/>
      <c r="H81" s="28"/>
      <c r="I81" s="28"/>
      <c r="J81" s="28"/>
      <c r="K81" s="74"/>
      <c r="L81" s="8">
        <v>4080</v>
      </c>
      <c r="M81" s="7"/>
      <c r="N81" s="12"/>
      <c r="O81" s="22"/>
      <c r="P81" s="23"/>
      <c r="Q81" s="23"/>
      <c r="R81" s="41">
        <v>33680</v>
      </c>
      <c r="S81" s="7"/>
      <c r="T81" s="31"/>
      <c r="U81" s="31"/>
      <c r="V81" s="31"/>
      <c r="W81" s="69">
        <f>R81/D81</f>
        <v>0.91783621746831989</v>
      </c>
      <c r="X81" s="28">
        <v>95</v>
      </c>
      <c r="Z81" s="52">
        <f t="shared" si="36"/>
        <v>0</v>
      </c>
    </row>
    <row r="82" spans="1:27" ht="14.4" hidden="1" customHeight="1" outlineLevel="1">
      <c r="A82">
        <v>174</v>
      </c>
      <c r="B82" s="13">
        <f t="shared" si="37"/>
        <v>41955</v>
      </c>
      <c r="C82" s="21"/>
      <c r="D82" s="41">
        <f t="shared" si="38"/>
        <v>36689</v>
      </c>
      <c r="E82" s="58"/>
      <c r="F82" s="41">
        <v>7</v>
      </c>
      <c r="G82" s="41"/>
      <c r="H82" s="28"/>
      <c r="I82" s="28"/>
      <c r="J82" s="28"/>
      <c r="K82" s="74"/>
      <c r="L82" s="8">
        <v>4020</v>
      </c>
      <c r="M82" s="7"/>
      <c r="N82" s="12"/>
      <c r="O82" s="22"/>
      <c r="P82" s="23"/>
      <c r="Q82" s="23"/>
      <c r="R82" s="41">
        <v>34018</v>
      </c>
      <c r="S82" s="7"/>
      <c r="T82" s="31"/>
      <c r="U82" s="31"/>
      <c r="V82" s="31"/>
      <c r="W82" s="69">
        <f t="shared" si="39"/>
        <v>0.92719888795006677</v>
      </c>
      <c r="X82" s="28">
        <v>95</v>
      </c>
      <c r="Z82" s="52">
        <f t="shared" si="36"/>
        <v>0</v>
      </c>
    </row>
    <row r="83" spans="1:27" ht="14.4" hidden="1" customHeight="1" outlineLevel="1">
      <c r="A83">
        <v>175</v>
      </c>
      <c r="B83" s="13">
        <f t="shared" si="37"/>
        <v>41956</v>
      </c>
      <c r="C83" s="21"/>
      <c r="D83" s="41">
        <f t="shared" si="38"/>
        <v>36682</v>
      </c>
      <c r="E83" s="58"/>
      <c r="F83" s="41">
        <v>6</v>
      </c>
      <c r="G83" s="41"/>
      <c r="H83" s="28"/>
      <c r="I83" s="28"/>
      <c r="J83" s="28"/>
      <c r="K83" s="74"/>
      <c r="L83" s="8">
        <v>4040</v>
      </c>
      <c r="M83" s="7"/>
      <c r="N83" s="12"/>
      <c r="O83" s="22"/>
      <c r="P83" s="7"/>
      <c r="Q83" s="7"/>
      <c r="R83" s="41">
        <v>34216</v>
      </c>
      <c r="S83" s="7"/>
      <c r="T83" s="31"/>
      <c r="U83" s="31"/>
      <c r="V83" s="31"/>
      <c r="W83" s="69">
        <f t="shared" si="39"/>
        <v>0.93277356741726192</v>
      </c>
      <c r="X83" s="28">
        <v>95</v>
      </c>
      <c r="Z83" s="52">
        <f t="shared" si="36"/>
        <v>0</v>
      </c>
    </row>
    <row r="84" spans="1:27" s="27" customFormat="1" collapsed="1">
      <c r="B84" s="80"/>
      <c r="C84" s="28">
        <f t="shared" si="10"/>
        <v>25</v>
      </c>
      <c r="D84" s="60">
        <f>B83</f>
        <v>41956</v>
      </c>
      <c r="E84" s="56">
        <f>IF(SUM(D77:D83)&gt;0,AVERAGE(D77:D83),0)</f>
        <v>36710.571428571428</v>
      </c>
      <c r="F84" s="28">
        <f>SUM(F77:F83)</f>
        <v>56</v>
      </c>
      <c r="G84" s="28">
        <f>SUM(G77:G83)</f>
        <v>19</v>
      </c>
      <c r="H84" s="28">
        <f t="shared" ref="H84" si="40">F84/2.5</f>
        <v>22.4</v>
      </c>
      <c r="I84" s="28">
        <f>F84+I76</f>
        <v>275</v>
      </c>
      <c r="J84" s="28">
        <f>G84+J76</f>
        <v>50</v>
      </c>
      <c r="K84" s="74">
        <v>1956</v>
      </c>
      <c r="L84" s="56">
        <f>SUM(L77:L83)</f>
        <v>28360</v>
      </c>
      <c r="M84" s="56">
        <f>IF(L84&gt;0,L84+M76,0)</f>
        <v>97900</v>
      </c>
      <c r="N84" s="29">
        <f>L84/E84/7*1000</f>
        <v>110.36135951497039</v>
      </c>
      <c r="O84" s="29">
        <f>L84/E84*1000</f>
        <v>772.52951660479278</v>
      </c>
      <c r="P84" s="39">
        <f>IF(R84&gt;0,L84/(R84/10),0)</f>
        <v>1.2132101300479123</v>
      </c>
      <c r="Q84" s="39">
        <f>M84/(S84/10)</f>
        <v>1.0465003169431502</v>
      </c>
      <c r="R84" s="56">
        <f>SUM(R77:R83)</f>
        <v>233760</v>
      </c>
      <c r="S84" s="56">
        <f>IF(R84&gt;0,R84+S76,0)</f>
        <v>935499</v>
      </c>
      <c r="T84" s="39">
        <f>R84/E84</f>
        <v>6.3676480889117189</v>
      </c>
      <c r="U84" s="39">
        <f>T84+U76</f>
        <v>25.419629659345741</v>
      </c>
      <c r="V84" s="39">
        <f>S84/$E$28</f>
        <v>25.328938105810366</v>
      </c>
      <c r="W84" s="30">
        <f>IF(R84&gt;0,R84/7/E84*100,0)</f>
        <v>90.966401270167424</v>
      </c>
      <c r="X84" s="28">
        <v>95</v>
      </c>
      <c r="Z84" s="52">
        <f t="shared" si="36"/>
        <v>55.180679757485194</v>
      </c>
      <c r="AA84" s="52">
        <f>AVERAGE(Z76,Z84,Z92)</f>
        <v>56.326674687702301</v>
      </c>
    </row>
    <row r="85" spans="1:27" ht="14.4" hidden="1" customHeight="1" outlineLevel="1">
      <c r="A85">
        <v>176</v>
      </c>
      <c r="B85" s="13">
        <f>B83+1</f>
        <v>41957</v>
      </c>
      <c r="C85" s="21"/>
      <c r="D85" s="41">
        <f>D83-F83-G83</f>
        <v>36676</v>
      </c>
      <c r="E85" s="58"/>
      <c r="F85" s="41">
        <v>7</v>
      </c>
      <c r="G85" s="41">
        <v>10</v>
      </c>
      <c r="H85" s="41"/>
      <c r="I85" s="28"/>
      <c r="J85" s="28"/>
      <c r="K85" s="74"/>
      <c r="L85" s="8">
        <v>4040</v>
      </c>
      <c r="M85" s="7"/>
      <c r="N85" s="12"/>
      <c r="O85" s="7"/>
      <c r="P85" s="7"/>
      <c r="Q85" s="7"/>
      <c r="R85" s="41">
        <v>34251</v>
      </c>
      <c r="S85" s="7"/>
      <c r="T85" s="24"/>
      <c r="U85" s="24"/>
      <c r="V85" s="24"/>
      <c r="W85" s="69">
        <f>R85/D85</f>
        <v>0.93388046679027159</v>
      </c>
      <c r="X85" s="28">
        <v>96</v>
      </c>
      <c r="Z85" s="52">
        <f t="shared" si="36"/>
        <v>0</v>
      </c>
    </row>
    <row r="86" spans="1:27" ht="14.4" hidden="1" customHeight="1" outlineLevel="1">
      <c r="A86">
        <v>177</v>
      </c>
      <c r="B86" s="13">
        <f t="shared" si="37"/>
        <v>41958</v>
      </c>
      <c r="C86" s="21"/>
      <c r="D86" s="41">
        <f t="shared" ref="D86:D91" si="41">D85-F85-G85</f>
        <v>36659</v>
      </c>
      <c r="E86" s="58"/>
      <c r="F86" s="41">
        <v>6</v>
      </c>
      <c r="G86" s="41"/>
      <c r="H86" s="41"/>
      <c r="I86" s="28"/>
      <c r="J86" s="28"/>
      <c r="K86" s="74"/>
      <c r="L86" s="8">
        <v>5570</v>
      </c>
      <c r="M86" s="7"/>
      <c r="N86" s="12"/>
      <c r="O86" s="7"/>
      <c r="P86" s="7"/>
      <c r="Q86" s="7"/>
      <c r="R86" s="41">
        <v>34419</v>
      </c>
      <c r="S86" s="7"/>
      <c r="T86" s="24"/>
      <c r="U86" s="24"/>
      <c r="V86" s="24"/>
      <c r="W86" s="69">
        <f t="shared" ref="W86:W91" si="42">R86/D86</f>
        <v>0.93889631468397938</v>
      </c>
      <c r="X86" s="28">
        <v>96</v>
      </c>
      <c r="Z86" s="52">
        <f t="shared" si="36"/>
        <v>0</v>
      </c>
    </row>
    <row r="87" spans="1:27" ht="14.4" hidden="1" customHeight="1" outlineLevel="1">
      <c r="A87">
        <v>178</v>
      </c>
      <c r="B87" s="13">
        <f t="shared" si="37"/>
        <v>41959</v>
      </c>
      <c r="C87" s="21"/>
      <c r="D87" s="41">
        <f t="shared" si="41"/>
        <v>36653</v>
      </c>
      <c r="E87" s="58"/>
      <c r="F87" s="41">
        <v>13</v>
      </c>
      <c r="G87" s="41">
        <v>4</v>
      </c>
      <c r="H87" s="41"/>
      <c r="I87" s="28"/>
      <c r="J87" s="28"/>
      <c r="K87" s="74"/>
      <c r="L87" s="8">
        <v>4000</v>
      </c>
      <c r="M87" s="7"/>
      <c r="N87" s="12"/>
      <c r="O87" s="7"/>
      <c r="P87" s="7"/>
      <c r="Q87" s="7"/>
      <c r="R87" s="41">
        <v>34649</v>
      </c>
      <c r="S87" s="7"/>
      <c r="T87" s="24"/>
      <c r="U87" s="24"/>
      <c r="V87" s="24"/>
      <c r="W87" s="69">
        <f t="shared" si="42"/>
        <v>0.94532507571003743</v>
      </c>
      <c r="X87" s="28">
        <v>96</v>
      </c>
      <c r="Z87" s="52">
        <f t="shared" si="36"/>
        <v>0</v>
      </c>
    </row>
    <row r="88" spans="1:27" ht="14.4" hidden="1" customHeight="1" outlineLevel="1">
      <c r="A88">
        <v>179</v>
      </c>
      <c r="B88" s="13">
        <f t="shared" si="37"/>
        <v>41960</v>
      </c>
      <c r="C88" s="21"/>
      <c r="D88" s="41">
        <f t="shared" si="41"/>
        <v>36636</v>
      </c>
      <c r="E88" s="58"/>
      <c r="F88" s="41">
        <v>7</v>
      </c>
      <c r="G88" s="41"/>
      <c r="H88" s="41"/>
      <c r="I88" s="28"/>
      <c r="J88" s="28"/>
      <c r="K88" s="74"/>
      <c r="L88" s="8">
        <v>4100</v>
      </c>
      <c r="M88" s="7"/>
      <c r="N88" s="12"/>
      <c r="O88" s="7"/>
      <c r="P88" s="7"/>
      <c r="Q88" s="7"/>
      <c r="R88" s="41">
        <v>34756</v>
      </c>
      <c r="S88" s="7"/>
      <c r="T88" s="24"/>
      <c r="U88" s="24"/>
      <c r="V88" s="24"/>
      <c r="W88" s="69">
        <f t="shared" si="42"/>
        <v>0.94868435418713837</v>
      </c>
      <c r="X88" s="28">
        <v>96</v>
      </c>
      <c r="Z88" s="52">
        <f t="shared" si="36"/>
        <v>0</v>
      </c>
    </row>
    <row r="89" spans="1:27" ht="14.4" hidden="1" customHeight="1" outlineLevel="1">
      <c r="A89">
        <v>180</v>
      </c>
      <c r="B89" s="13">
        <f t="shared" si="37"/>
        <v>41961</v>
      </c>
      <c r="C89" s="21"/>
      <c r="D89" s="41">
        <f t="shared" si="41"/>
        <v>36629</v>
      </c>
      <c r="E89" s="58"/>
      <c r="F89" s="41">
        <v>7</v>
      </c>
      <c r="G89" s="41"/>
      <c r="H89" s="41"/>
      <c r="I89" s="28"/>
      <c r="J89" s="28"/>
      <c r="K89" s="74"/>
      <c r="L89" s="8">
        <v>4490</v>
      </c>
      <c r="M89" s="7"/>
      <c r="N89" s="12"/>
      <c r="O89" s="7"/>
      <c r="P89" s="7"/>
      <c r="Q89" s="7"/>
      <c r="R89" s="41">
        <v>34700</v>
      </c>
      <c r="S89" s="7"/>
      <c r="T89" s="24"/>
      <c r="U89" s="24"/>
      <c r="V89" s="24"/>
      <c r="W89" s="69">
        <f>R89/D89</f>
        <v>0.94733680963171263</v>
      </c>
      <c r="X89" s="28">
        <v>96</v>
      </c>
      <c r="Z89" s="52">
        <f t="shared" si="36"/>
        <v>0</v>
      </c>
    </row>
    <row r="90" spans="1:27" ht="14.4" hidden="1" customHeight="1" outlineLevel="1">
      <c r="A90">
        <v>181</v>
      </c>
      <c r="B90" s="13">
        <f t="shared" si="37"/>
        <v>41962</v>
      </c>
      <c r="C90" s="21"/>
      <c r="D90" s="41">
        <f t="shared" si="41"/>
        <v>36622</v>
      </c>
      <c r="E90" s="58"/>
      <c r="F90" s="41">
        <v>5</v>
      </c>
      <c r="G90" s="41"/>
      <c r="H90" s="41"/>
      <c r="I90" s="28"/>
      <c r="J90" s="28"/>
      <c r="K90" s="74"/>
      <c r="L90" s="8">
        <v>4490</v>
      </c>
      <c r="M90" s="7"/>
      <c r="N90" s="12"/>
      <c r="O90" s="7"/>
      <c r="P90" s="7"/>
      <c r="Q90" s="7"/>
      <c r="R90" s="41">
        <v>34724</v>
      </c>
      <c r="S90" s="7"/>
      <c r="T90" s="24"/>
      <c r="U90" s="24"/>
      <c r="V90" s="24"/>
      <c r="W90" s="69">
        <f t="shared" si="42"/>
        <v>0.94817322920648794</v>
      </c>
      <c r="X90" s="28">
        <v>96</v>
      </c>
      <c r="Z90" s="52">
        <f t="shared" si="36"/>
        <v>0</v>
      </c>
    </row>
    <row r="91" spans="1:27" ht="14.4" hidden="1" customHeight="1" outlineLevel="1">
      <c r="A91">
        <v>182</v>
      </c>
      <c r="B91" s="13">
        <f t="shared" si="37"/>
        <v>41963</v>
      </c>
      <c r="C91" s="21"/>
      <c r="D91" s="41">
        <f t="shared" si="41"/>
        <v>36617</v>
      </c>
      <c r="E91" s="58"/>
      <c r="F91" s="41">
        <v>5</v>
      </c>
      <c r="G91" s="41"/>
      <c r="H91" s="41"/>
      <c r="I91" s="28"/>
      <c r="J91" s="28"/>
      <c r="K91" s="74"/>
      <c r="L91" s="8">
        <v>4060</v>
      </c>
      <c r="M91" s="7"/>
      <c r="N91" s="12"/>
      <c r="O91" s="7"/>
      <c r="P91" s="7"/>
      <c r="Q91" s="7"/>
      <c r="R91" s="41">
        <v>34788</v>
      </c>
      <c r="S91" s="7"/>
      <c r="T91" s="24"/>
      <c r="U91" s="24"/>
      <c r="V91" s="24"/>
      <c r="W91" s="69">
        <f t="shared" si="42"/>
        <v>0.95005052298112902</v>
      </c>
      <c r="X91" s="28">
        <v>96</v>
      </c>
      <c r="Z91" s="52">
        <f t="shared" si="36"/>
        <v>0</v>
      </c>
    </row>
    <row r="92" spans="1:27" s="27" customFormat="1" collapsed="1">
      <c r="B92" s="26"/>
      <c r="C92" s="28">
        <f t="shared" ref="C92" si="43">C84+1</f>
        <v>26</v>
      </c>
      <c r="D92" s="60">
        <f>B91</f>
        <v>41963</v>
      </c>
      <c r="E92" s="56">
        <f>IF(SUM(D85:D91)&gt;0,AVERAGE(D85:D91),0)</f>
        <v>36641.714285714283</v>
      </c>
      <c r="F92" s="28">
        <f>SUM(F85:F91)</f>
        <v>50</v>
      </c>
      <c r="G92" s="28">
        <f>SUM(G85:G91)</f>
        <v>14</v>
      </c>
      <c r="H92" s="28">
        <f>F92/2.5</f>
        <v>20</v>
      </c>
      <c r="I92" s="28">
        <f>F92+I84</f>
        <v>325</v>
      </c>
      <c r="J92" s="28">
        <f>G92+J84</f>
        <v>64</v>
      </c>
      <c r="K92" s="74">
        <v>1919</v>
      </c>
      <c r="L92" s="56">
        <f>SUM(L85:L91)</f>
        <v>30750</v>
      </c>
      <c r="M92" s="56">
        <f>IF(L92&gt;0,L92+M84,0)</f>
        <v>128650</v>
      </c>
      <c r="N92" s="29">
        <f>L92/E92/7*1000</f>
        <v>119.88678009450589</v>
      </c>
      <c r="O92" s="29">
        <f>L92/E92*1000</f>
        <v>839.20746066154118</v>
      </c>
      <c r="P92" s="39">
        <f>IF(R92&gt;0,L92/(R92/10),0)</f>
        <v>1.2691560009410328</v>
      </c>
      <c r="Q92" s="39">
        <f>M92/(S92/10)</f>
        <v>1.092303695238354</v>
      </c>
      <c r="R92" s="56">
        <f>SUM(R85:R91)</f>
        <v>242287</v>
      </c>
      <c r="S92" s="56">
        <f>IF(R92&gt;0,R92+S84,0)</f>
        <v>1177786</v>
      </c>
      <c r="T92" s="39">
        <f>R92/E92</f>
        <v>6.612327090123669</v>
      </c>
      <c r="U92" s="39">
        <f>T92+U84</f>
        <v>32.031956749469408</v>
      </c>
      <c r="V92" s="39">
        <f>S92/$E$28</f>
        <v>31.888937022797421</v>
      </c>
      <c r="W92" s="30">
        <f>IF(R92&gt;0,R92/7/E92*100,0)</f>
        <v>94.461815573195267</v>
      </c>
      <c r="X92" s="28">
        <v>96</v>
      </c>
      <c r="Z92" s="52">
        <f t="shared" si="36"/>
        <v>59.943390047252947</v>
      </c>
      <c r="AA92" s="52">
        <f>AVERAGE(Z84,Z92,Z100)</f>
        <v>59.161490511788735</v>
      </c>
    </row>
    <row r="93" spans="1:27" ht="14.4" hidden="1" customHeight="1" outlineLevel="1">
      <c r="A93">
        <v>183</v>
      </c>
      <c r="B93" s="13">
        <f>B91+1</f>
        <v>41964</v>
      </c>
      <c r="C93" s="21"/>
      <c r="D93" s="41">
        <f>D91-F91-G91</f>
        <v>36612</v>
      </c>
      <c r="E93" s="58"/>
      <c r="F93" s="41">
        <v>7</v>
      </c>
      <c r="G93" s="41">
        <v>5</v>
      </c>
      <c r="H93" s="28"/>
      <c r="I93" s="28"/>
      <c r="J93" s="28"/>
      <c r="K93" s="74"/>
      <c r="L93" s="8">
        <v>4470</v>
      </c>
      <c r="M93" s="7"/>
      <c r="N93" s="14"/>
      <c r="O93" s="7"/>
      <c r="P93" s="7"/>
      <c r="Q93" s="7"/>
      <c r="R93" s="41">
        <v>34750</v>
      </c>
      <c r="S93" s="7"/>
      <c r="T93" s="24"/>
      <c r="U93" s="24"/>
      <c r="V93" s="24"/>
      <c r="W93" s="69">
        <f>R93/D93</f>
        <v>0.94914235769693001</v>
      </c>
      <c r="X93" s="28">
        <v>96</v>
      </c>
      <c r="Z93" s="52">
        <f t="shared" si="36"/>
        <v>0</v>
      </c>
    </row>
    <row r="94" spans="1:27" ht="14.4" hidden="1" customHeight="1" outlineLevel="1">
      <c r="A94">
        <v>184</v>
      </c>
      <c r="B94" s="13">
        <f t="shared" ref="B94:B107" si="44">B93+1</f>
        <v>41965</v>
      </c>
      <c r="C94" s="21"/>
      <c r="D94" s="41">
        <f t="shared" ref="D94:D99" si="45">D93-F93-G93</f>
        <v>36600</v>
      </c>
      <c r="E94" s="58"/>
      <c r="F94" s="41">
        <v>7</v>
      </c>
      <c r="G94" s="41"/>
      <c r="H94" s="28"/>
      <c r="I94" s="28"/>
      <c r="J94" s="28"/>
      <c r="K94" s="74"/>
      <c r="L94" s="8">
        <v>4990</v>
      </c>
      <c r="M94" s="7"/>
      <c r="N94" s="14"/>
      <c r="O94" s="7"/>
      <c r="P94" s="7"/>
      <c r="Q94" s="7"/>
      <c r="R94" s="41">
        <v>34804</v>
      </c>
      <c r="S94" s="7"/>
      <c r="T94" s="24"/>
      <c r="U94" s="24"/>
      <c r="V94" s="24"/>
      <c r="W94" s="69">
        <f t="shared" ref="W94:W99" si="46">R94/D94</f>
        <v>0.95092896174863384</v>
      </c>
      <c r="X94" s="28">
        <v>96</v>
      </c>
      <c r="Z94" s="52">
        <f t="shared" si="36"/>
        <v>0</v>
      </c>
    </row>
    <row r="95" spans="1:27" ht="14.4" hidden="1" customHeight="1" outlineLevel="1">
      <c r="A95">
        <v>185</v>
      </c>
      <c r="B95" s="13">
        <f t="shared" si="44"/>
        <v>41966</v>
      </c>
      <c r="C95" s="72"/>
      <c r="D95" s="41">
        <f t="shared" si="45"/>
        <v>36593</v>
      </c>
      <c r="E95" s="58"/>
      <c r="F95" s="41"/>
      <c r="G95" s="41"/>
      <c r="H95" s="28"/>
      <c r="I95" s="28"/>
      <c r="J95" s="28"/>
      <c r="K95" s="74"/>
      <c r="L95" s="8">
        <v>4970</v>
      </c>
      <c r="M95" s="7"/>
      <c r="N95" s="14"/>
      <c r="O95" s="7"/>
      <c r="P95" s="7"/>
      <c r="Q95" s="7"/>
      <c r="R95" s="41">
        <v>34912</v>
      </c>
      <c r="S95" s="7"/>
      <c r="T95" s="24"/>
      <c r="U95" s="24"/>
      <c r="V95" s="24"/>
      <c r="W95" s="69">
        <f t="shared" si="46"/>
        <v>0.95406225234334441</v>
      </c>
      <c r="X95" s="28">
        <v>96</v>
      </c>
      <c r="Z95" s="52">
        <f t="shared" si="36"/>
        <v>0</v>
      </c>
    </row>
    <row r="96" spans="1:27" ht="14.4" hidden="1" customHeight="1" outlineLevel="1">
      <c r="A96">
        <v>186</v>
      </c>
      <c r="B96" s="13">
        <f t="shared" si="44"/>
        <v>41967</v>
      </c>
      <c r="C96" s="21"/>
      <c r="D96" s="41">
        <f t="shared" si="45"/>
        <v>36593</v>
      </c>
      <c r="E96" s="58"/>
      <c r="F96" s="41">
        <v>14</v>
      </c>
      <c r="G96" s="41"/>
      <c r="H96" s="28"/>
      <c r="I96" s="28"/>
      <c r="J96" s="28"/>
      <c r="K96" s="74"/>
      <c r="L96" s="8">
        <v>4580</v>
      </c>
      <c r="M96" s="7"/>
      <c r="N96" s="14"/>
      <c r="O96" s="7"/>
      <c r="P96" s="7"/>
      <c r="Q96" s="7"/>
      <c r="R96" s="41">
        <v>34892</v>
      </c>
      <c r="S96" s="7"/>
      <c r="T96" s="24"/>
      <c r="U96" s="24"/>
      <c r="V96" s="24"/>
      <c r="W96" s="69">
        <f t="shared" si="46"/>
        <v>0.95351569972399097</v>
      </c>
      <c r="X96" s="28">
        <v>96</v>
      </c>
      <c r="Z96" s="52">
        <f t="shared" si="36"/>
        <v>0</v>
      </c>
    </row>
    <row r="97" spans="1:27" ht="14.4" hidden="1" customHeight="1" outlineLevel="1">
      <c r="A97">
        <v>187</v>
      </c>
      <c r="B97" s="13">
        <f t="shared" si="44"/>
        <v>41968</v>
      </c>
      <c r="C97" s="21"/>
      <c r="D97" s="41">
        <f t="shared" si="45"/>
        <v>36579</v>
      </c>
      <c r="E97" s="58"/>
      <c r="F97" s="41">
        <v>6</v>
      </c>
      <c r="G97" s="41">
        <v>13</v>
      </c>
      <c r="H97" s="28"/>
      <c r="I97" s="28"/>
      <c r="J97" s="28"/>
      <c r="K97" s="74"/>
      <c r="L97" s="8">
        <v>4510</v>
      </c>
      <c r="M97" s="7"/>
      <c r="N97" s="14"/>
      <c r="O97" s="7"/>
      <c r="P97" s="7"/>
      <c r="Q97" s="7"/>
      <c r="R97" s="41">
        <v>34877</v>
      </c>
      <c r="S97" s="7"/>
      <c r="T97" s="24"/>
      <c r="U97" s="24"/>
      <c r="V97" s="24"/>
      <c r="W97" s="69">
        <f>R97/D97</f>
        <v>0.95347057054594164</v>
      </c>
      <c r="X97" s="28">
        <v>96</v>
      </c>
      <c r="Z97" s="52">
        <f t="shared" si="36"/>
        <v>0</v>
      </c>
    </row>
    <row r="98" spans="1:27" ht="14.4" hidden="1" customHeight="1" outlineLevel="1">
      <c r="A98">
        <v>188</v>
      </c>
      <c r="B98" s="13">
        <f t="shared" si="44"/>
        <v>41969</v>
      </c>
      <c r="C98" s="21"/>
      <c r="D98" s="41">
        <f t="shared" si="45"/>
        <v>36560</v>
      </c>
      <c r="E98" s="58"/>
      <c r="F98" s="41">
        <v>5</v>
      </c>
      <c r="G98" s="41"/>
      <c r="H98" s="28"/>
      <c r="I98" s="28"/>
      <c r="J98" s="28"/>
      <c r="K98" s="74"/>
      <c r="L98" s="8">
        <v>4450</v>
      </c>
      <c r="M98" s="7"/>
      <c r="N98" s="14"/>
      <c r="O98" s="7"/>
      <c r="P98" s="7"/>
      <c r="Q98" s="7"/>
      <c r="R98" s="41">
        <v>34887</v>
      </c>
      <c r="S98" s="7"/>
      <c r="T98" s="24"/>
      <c r="U98" s="24"/>
      <c r="V98" s="24"/>
      <c r="W98" s="69">
        <f t="shared" si="46"/>
        <v>0.95423960612691461</v>
      </c>
      <c r="X98" s="28">
        <v>96</v>
      </c>
      <c r="Z98" s="52">
        <f t="shared" si="36"/>
        <v>0</v>
      </c>
    </row>
    <row r="99" spans="1:27" ht="14.4" hidden="1" customHeight="1" outlineLevel="1">
      <c r="A99">
        <v>189</v>
      </c>
      <c r="B99" s="13">
        <f t="shared" si="44"/>
        <v>41970</v>
      </c>
      <c r="C99" s="50"/>
      <c r="D99" s="41">
        <f t="shared" si="45"/>
        <v>36555</v>
      </c>
      <c r="E99" s="58"/>
      <c r="F99" s="41">
        <v>8</v>
      </c>
      <c r="G99" s="41"/>
      <c r="H99" s="28"/>
      <c r="I99" s="28"/>
      <c r="J99" s="28"/>
      <c r="K99" s="74"/>
      <c r="L99" s="8">
        <v>3970</v>
      </c>
      <c r="M99" s="7"/>
      <c r="N99" s="14"/>
      <c r="O99" s="7"/>
      <c r="P99" s="7"/>
      <c r="Q99" s="7"/>
      <c r="R99" s="41">
        <v>34984</v>
      </c>
      <c r="S99" s="7"/>
      <c r="T99" s="24"/>
      <c r="U99" s="24"/>
      <c r="V99" s="24"/>
      <c r="W99" s="69">
        <f t="shared" si="46"/>
        <v>0.95702366297360142</v>
      </c>
      <c r="X99" s="28">
        <v>96</v>
      </c>
      <c r="Z99" s="52">
        <f t="shared" si="36"/>
        <v>0</v>
      </c>
    </row>
    <row r="100" spans="1:27" s="27" customFormat="1" collapsed="1">
      <c r="B100" s="26"/>
      <c r="C100" s="28">
        <f t="shared" ref="C100:C140" si="47">C92+1</f>
        <v>27</v>
      </c>
      <c r="D100" s="60">
        <f>B99</f>
        <v>41970</v>
      </c>
      <c r="E100" s="56">
        <f>IF(SUM(D93:D99)&gt;0,AVERAGE(D93:D99),0)</f>
        <v>36584.571428571428</v>
      </c>
      <c r="F100" s="28">
        <f>SUM(F93:F99)</f>
        <v>47</v>
      </c>
      <c r="G100" s="28">
        <f>SUM(G93:G99)</f>
        <v>18</v>
      </c>
      <c r="H100" s="28">
        <f t="shared" ref="H100" si="48">F100/2.5</f>
        <v>18.8</v>
      </c>
      <c r="I100" s="28">
        <f>F100+I92</f>
        <v>372</v>
      </c>
      <c r="J100" s="28">
        <f>G100+J92</f>
        <v>82</v>
      </c>
      <c r="K100" s="74">
        <v>1902</v>
      </c>
      <c r="L100" s="56">
        <f>SUM(L93:L99)</f>
        <v>31940</v>
      </c>
      <c r="M100" s="56">
        <f>IF(L100&gt;0,L100+M92,0)</f>
        <v>160590</v>
      </c>
      <c r="N100" s="29">
        <f>L100/E100/7*1000</f>
        <v>124.72080346125612</v>
      </c>
      <c r="O100" s="29">
        <f>L100/E100*1000</f>
        <v>873.0456242287928</v>
      </c>
      <c r="P100" s="39">
        <f>IF(R100&gt;0,L100/(R100/10),0)</f>
        <v>1.3084479693248017</v>
      </c>
      <c r="Q100" s="39">
        <f>M100/(S100/10)</f>
        <v>1.1294106725405304</v>
      </c>
      <c r="R100" s="56">
        <f>SUM(R93:R99)</f>
        <v>244106</v>
      </c>
      <c r="S100" s="56">
        <f>IF(R100&gt;0,R100+S92,0)</f>
        <v>1421892</v>
      </c>
      <c r="T100" s="39">
        <f>R100/E100</f>
        <v>6.6723755525358079</v>
      </c>
      <c r="U100" s="39">
        <f>T100+U92</f>
        <v>38.704332302005213</v>
      </c>
      <c r="V100" s="39">
        <f>S100/$E$28</f>
        <v>38.498185953322142</v>
      </c>
      <c r="W100" s="30">
        <f>IF(R100&gt;0,R100/7/E100*100,0)</f>
        <v>95.319650750511542</v>
      </c>
      <c r="X100" s="28">
        <v>96</v>
      </c>
      <c r="Z100" s="52">
        <f t="shared" si="36"/>
        <v>62.360401730628062</v>
      </c>
      <c r="AA100" s="52">
        <f>AVERAGE(Z92,Z100,Z108)</f>
        <v>61.049234230479868</v>
      </c>
    </row>
    <row r="101" spans="1:27" ht="14.4" hidden="1" customHeight="1" outlineLevel="1">
      <c r="A101">
        <f>A99+1</f>
        <v>190</v>
      </c>
      <c r="B101" s="13">
        <f>B99+1</f>
        <v>41971</v>
      </c>
      <c r="C101" s="21"/>
      <c r="D101" s="41">
        <f>D99-F99-G99</f>
        <v>36547</v>
      </c>
      <c r="E101" s="58"/>
      <c r="F101" s="41">
        <v>8</v>
      </c>
      <c r="G101" s="41">
        <v>12</v>
      </c>
      <c r="H101" s="41"/>
      <c r="I101" s="28"/>
      <c r="J101" s="28"/>
      <c r="K101" s="74"/>
      <c r="L101" s="8">
        <v>4490</v>
      </c>
      <c r="M101" s="7"/>
      <c r="N101" s="14"/>
      <c r="O101" s="7"/>
      <c r="P101" s="7"/>
      <c r="Q101" s="7"/>
      <c r="R101" s="41">
        <v>34814</v>
      </c>
      <c r="S101" s="7"/>
      <c r="T101" s="24"/>
      <c r="U101" s="24"/>
      <c r="V101" s="24"/>
      <c r="W101" s="69">
        <f>R101/D101</f>
        <v>0.9525816072454647</v>
      </c>
      <c r="X101" s="28">
        <v>96</v>
      </c>
      <c r="Z101" s="52">
        <f t="shared" si="36"/>
        <v>0</v>
      </c>
    </row>
    <row r="102" spans="1:27" ht="14.4" hidden="1" customHeight="1" outlineLevel="1">
      <c r="A102">
        <f>A101+1</f>
        <v>191</v>
      </c>
      <c r="B102" s="13">
        <f t="shared" si="44"/>
        <v>41972</v>
      </c>
      <c r="C102" s="21"/>
      <c r="D102" s="41">
        <f t="shared" ref="D102:D107" si="49">D101-F101-G101</f>
        <v>36527</v>
      </c>
      <c r="E102" s="58"/>
      <c r="F102" s="41">
        <v>8</v>
      </c>
      <c r="G102" s="41"/>
      <c r="H102" s="41"/>
      <c r="I102" s="28"/>
      <c r="J102" s="28"/>
      <c r="K102" s="74"/>
      <c r="L102" s="8">
        <v>4590</v>
      </c>
      <c r="M102" s="7"/>
      <c r="N102" s="14"/>
      <c r="O102" s="7"/>
      <c r="P102" s="7"/>
      <c r="Q102" s="7"/>
      <c r="R102" s="41">
        <v>34822</v>
      </c>
      <c r="S102" s="7"/>
      <c r="T102" s="24"/>
      <c r="U102" s="24"/>
      <c r="V102" s="24"/>
      <c r="W102" s="69">
        <f t="shared" ref="W102:W107" si="50">R102/D102</f>
        <v>0.9533222000164262</v>
      </c>
      <c r="X102" s="28">
        <v>96</v>
      </c>
      <c r="Z102" s="52">
        <f t="shared" si="36"/>
        <v>0</v>
      </c>
    </row>
    <row r="103" spans="1:27" ht="14.4" hidden="1" customHeight="1" outlineLevel="1">
      <c r="A103">
        <f t="shared" ref="A103:A107" si="51">A102+1</f>
        <v>192</v>
      </c>
      <c r="B103" s="13">
        <f t="shared" si="44"/>
        <v>41973</v>
      </c>
      <c r="C103" s="21"/>
      <c r="D103" s="41">
        <f t="shared" si="49"/>
        <v>36519</v>
      </c>
      <c r="E103" s="58"/>
      <c r="F103" s="41"/>
      <c r="G103" s="41"/>
      <c r="H103" s="41"/>
      <c r="I103" s="28"/>
      <c r="J103" s="28"/>
      <c r="K103" s="74"/>
      <c r="L103" s="8">
        <v>4280</v>
      </c>
      <c r="M103" s="7"/>
      <c r="N103" s="14"/>
      <c r="O103" s="7"/>
      <c r="P103" s="7"/>
      <c r="Q103" s="7"/>
      <c r="R103" s="41">
        <v>34904</v>
      </c>
      <c r="S103" s="7"/>
      <c r="T103" s="24"/>
      <c r="U103" s="24"/>
      <c r="V103" s="24"/>
      <c r="W103" s="69">
        <f t="shared" si="50"/>
        <v>0.9557764451381473</v>
      </c>
      <c r="X103" s="28">
        <v>96</v>
      </c>
      <c r="Z103" s="52">
        <f t="shared" si="36"/>
        <v>0</v>
      </c>
    </row>
    <row r="104" spans="1:27" ht="14.4" hidden="1" customHeight="1" outlineLevel="1">
      <c r="A104">
        <f t="shared" si="51"/>
        <v>193</v>
      </c>
      <c r="B104" s="13">
        <f t="shared" si="44"/>
        <v>41974</v>
      </c>
      <c r="C104" s="21"/>
      <c r="D104" s="41">
        <f t="shared" si="49"/>
        <v>36519</v>
      </c>
      <c r="E104" s="58"/>
      <c r="F104" s="41">
        <v>18</v>
      </c>
      <c r="G104" s="41"/>
      <c r="H104" s="41"/>
      <c r="I104" s="28"/>
      <c r="J104" s="28"/>
      <c r="K104" s="74"/>
      <c r="L104" s="8">
        <v>4610</v>
      </c>
      <c r="M104" s="7"/>
      <c r="N104" s="14"/>
      <c r="O104" s="7"/>
      <c r="P104" s="7"/>
      <c r="Q104" s="7"/>
      <c r="R104" s="41">
        <v>34895</v>
      </c>
      <c r="S104" s="7"/>
      <c r="T104" s="24"/>
      <c r="U104" s="24"/>
      <c r="V104" s="24"/>
      <c r="W104" s="69">
        <f t="shared" si="50"/>
        <v>0.95552999808318961</v>
      </c>
      <c r="X104" s="28">
        <v>96</v>
      </c>
      <c r="Z104" s="52">
        <f t="shared" si="36"/>
        <v>0</v>
      </c>
    </row>
    <row r="105" spans="1:27" ht="14.4" hidden="1" customHeight="1" outlineLevel="1">
      <c r="A105">
        <f t="shared" si="51"/>
        <v>194</v>
      </c>
      <c r="B105" s="13">
        <f t="shared" si="44"/>
        <v>41975</v>
      </c>
      <c r="C105" s="21"/>
      <c r="D105" s="41">
        <f t="shared" si="49"/>
        <v>36501</v>
      </c>
      <c r="E105" s="58"/>
      <c r="F105" s="41">
        <v>7</v>
      </c>
      <c r="G105" s="41">
        <v>11</v>
      </c>
      <c r="H105" s="41"/>
      <c r="I105" s="28"/>
      <c r="J105" s="28"/>
      <c r="K105" s="74"/>
      <c r="L105" s="8">
        <v>4550</v>
      </c>
      <c r="M105" s="7"/>
      <c r="N105" s="14"/>
      <c r="O105" s="7"/>
      <c r="P105" s="7"/>
      <c r="Q105" s="7"/>
      <c r="R105" s="41">
        <v>35095</v>
      </c>
      <c r="S105" s="7"/>
      <c r="T105" s="24"/>
      <c r="U105" s="24"/>
      <c r="V105" s="24"/>
      <c r="W105" s="69">
        <f>R105/D105</f>
        <v>0.96148050738335933</v>
      </c>
      <c r="X105" s="28">
        <v>96</v>
      </c>
      <c r="Z105" s="52">
        <f t="shared" si="36"/>
        <v>0</v>
      </c>
    </row>
    <row r="106" spans="1:27" ht="14.4" hidden="1" customHeight="1" outlineLevel="1">
      <c r="A106">
        <f t="shared" si="51"/>
        <v>195</v>
      </c>
      <c r="B106" s="13">
        <f t="shared" si="44"/>
        <v>41976</v>
      </c>
      <c r="C106" s="21"/>
      <c r="D106" s="41">
        <f t="shared" si="49"/>
        <v>36483</v>
      </c>
      <c r="E106" s="58"/>
      <c r="F106" s="41">
        <v>7</v>
      </c>
      <c r="G106" s="41"/>
      <c r="H106" s="41"/>
      <c r="I106" s="28"/>
      <c r="J106" s="28"/>
      <c r="K106" s="74"/>
      <c r="L106" s="8">
        <v>4540</v>
      </c>
      <c r="M106" s="7"/>
      <c r="N106" s="14"/>
      <c r="O106" s="7"/>
      <c r="P106" s="7"/>
      <c r="Q106" s="7"/>
      <c r="R106" s="41">
        <v>35129</v>
      </c>
      <c r="S106" s="7"/>
      <c r="T106" s="24"/>
      <c r="U106" s="24"/>
      <c r="V106" s="24"/>
      <c r="W106" s="69">
        <f t="shared" si="50"/>
        <v>0.9628868240002193</v>
      </c>
      <c r="X106" s="28">
        <v>96</v>
      </c>
      <c r="Z106" s="52">
        <f t="shared" si="36"/>
        <v>0</v>
      </c>
    </row>
    <row r="107" spans="1:27" ht="14.4" hidden="1" customHeight="1" outlineLevel="1">
      <c r="A107">
        <f t="shared" si="51"/>
        <v>196</v>
      </c>
      <c r="B107" s="13">
        <f t="shared" si="44"/>
        <v>41977</v>
      </c>
      <c r="C107" s="21"/>
      <c r="D107" s="41">
        <f t="shared" si="49"/>
        <v>36476</v>
      </c>
      <c r="E107" s="58"/>
      <c r="F107" s="41">
        <v>7</v>
      </c>
      <c r="G107" s="41"/>
      <c r="H107" s="41"/>
      <c r="I107" s="28"/>
      <c r="J107" s="28"/>
      <c r="K107" s="74"/>
      <c r="L107" s="8">
        <v>4040</v>
      </c>
      <c r="M107" s="7"/>
      <c r="N107" s="14"/>
      <c r="O107" s="7"/>
      <c r="P107" s="7"/>
      <c r="Q107" s="7"/>
      <c r="R107" s="41">
        <v>35097</v>
      </c>
      <c r="S107" s="7"/>
      <c r="T107" s="24"/>
      <c r="U107" s="24"/>
      <c r="V107" s="24"/>
      <c r="W107" s="69">
        <f t="shared" si="50"/>
        <v>0.9621943195525825</v>
      </c>
      <c r="X107" s="28">
        <v>96</v>
      </c>
      <c r="Z107" s="52">
        <f t="shared" si="36"/>
        <v>0</v>
      </c>
    </row>
    <row r="108" spans="1:27" s="27" customFormat="1" collapsed="1">
      <c r="B108" s="26"/>
      <c r="C108" s="28">
        <f t="shared" si="47"/>
        <v>28</v>
      </c>
      <c r="D108" s="60">
        <f>B107</f>
        <v>41977</v>
      </c>
      <c r="E108" s="56">
        <f>IF(SUM(D101:D107)&gt;0,AVERAGE(D101:D107),0)</f>
        <v>36510.285714285717</v>
      </c>
      <c r="F108" s="28">
        <f>SUM(F101:F107)</f>
        <v>55</v>
      </c>
      <c r="G108" s="28">
        <f>SUM(G101:G107)</f>
        <v>23</v>
      </c>
      <c r="H108" s="28">
        <f>F108/2.5</f>
        <v>22</v>
      </c>
      <c r="I108" s="28">
        <f>F108+I100</f>
        <v>427</v>
      </c>
      <c r="J108" s="28">
        <f>G108+J100</f>
        <v>105</v>
      </c>
      <c r="K108" s="74">
        <v>1913</v>
      </c>
      <c r="L108" s="56">
        <f>SUM(L101:L107)</f>
        <v>31100</v>
      </c>
      <c r="M108" s="56">
        <f>IF(L108&gt;0,L108+M100,0)</f>
        <v>191690</v>
      </c>
      <c r="N108" s="29">
        <f>L108/E108/7*1000</f>
        <v>121.6878218271172</v>
      </c>
      <c r="O108" s="29">
        <f>L108/E108*1000</f>
        <v>851.81475278982043</v>
      </c>
      <c r="P108" s="39">
        <f>IF(R108&gt;0,L108/(R108/10),0)</f>
        <v>1.2706532219843436</v>
      </c>
      <c r="Q108" s="39">
        <f>M108/(S108/10)</f>
        <v>1.1501528817122753</v>
      </c>
      <c r="R108" s="56">
        <f>SUM(R101:R107)</f>
        <v>244756</v>
      </c>
      <c r="S108" s="56">
        <f>IF(R108&gt;0,R108+S100,0)</f>
        <v>1666648</v>
      </c>
      <c r="T108" s="39">
        <f>R108/E108</f>
        <v>6.7037547149139964</v>
      </c>
      <c r="U108" s="39">
        <f>T108+U100</f>
        <v>45.408087016919211</v>
      </c>
      <c r="V108" s="39">
        <f>S108/$E$28</f>
        <v>45.125033844154437</v>
      </c>
      <c r="W108" s="30">
        <f>IF(R108&gt;0,R108/7/E108*100,0)</f>
        <v>95.767924498771379</v>
      </c>
      <c r="X108" s="28">
        <v>96</v>
      </c>
      <c r="Z108" s="52">
        <f t="shared" si="36"/>
        <v>60.843910913558602</v>
      </c>
      <c r="AA108" s="52">
        <f>AVERAGE(Z100,Z108,Z116)</f>
        <v>61.385340547957696</v>
      </c>
    </row>
    <row r="109" spans="1:27" ht="14.4" hidden="1" customHeight="1" outlineLevel="1">
      <c r="A109">
        <f>A107+1</f>
        <v>197</v>
      </c>
      <c r="B109" s="13">
        <f>B107+1</f>
        <v>41978</v>
      </c>
      <c r="C109" s="21"/>
      <c r="D109" s="41">
        <f>D107-F107-G107</f>
        <v>36469</v>
      </c>
      <c r="E109" s="58"/>
      <c r="F109" s="41">
        <v>7</v>
      </c>
      <c r="G109" s="41"/>
      <c r="H109" s="28"/>
      <c r="I109" s="28"/>
      <c r="J109" s="28"/>
      <c r="K109" s="63"/>
      <c r="L109" s="8">
        <v>4540</v>
      </c>
      <c r="M109" s="7"/>
      <c r="N109" s="14"/>
      <c r="O109" s="7"/>
      <c r="P109" s="7"/>
      <c r="Q109" s="7"/>
      <c r="R109" s="41">
        <v>35069</v>
      </c>
      <c r="S109" s="7"/>
      <c r="T109" s="24"/>
      <c r="U109" s="24"/>
      <c r="V109" s="24"/>
      <c r="W109" s="69">
        <f>R109/D109</f>
        <v>0.96161123145685379</v>
      </c>
      <c r="X109" s="28">
        <v>96</v>
      </c>
      <c r="Z109" s="52">
        <f t="shared" si="36"/>
        <v>0</v>
      </c>
    </row>
    <row r="110" spans="1:27" ht="14.4" hidden="1" customHeight="1" outlineLevel="1">
      <c r="A110">
        <f>A109+1</f>
        <v>198</v>
      </c>
      <c r="B110" s="13">
        <f t="shared" ref="B110:B123" si="52">B109+1</f>
        <v>41979</v>
      </c>
      <c r="C110" s="21"/>
      <c r="D110" s="41">
        <f t="shared" ref="D110:D115" si="53">D109-F109-G109</f>
        <v>36462</v>
      </c>
      <c r="E110" s="58"/>
      <c r="F110" s="41">
        <v>8</v>
      </c>
      <c r="G110" s="41"/>
      <c r="H110" s="28"/>
      <c r="I110" s="28"/>
      <c r="J110" s="28"/>
      <c r="K110" s="63"/>
      <c r="L110" s="8">
        <v>4020</v>
      </c>
      <c r="M110" s="7"/>
      <c r="N110" s="14"/>
      <c r="O110" s="7"/>
      <c r="P110" s="7"/>
      <c r="Q110" s="7"/>
      <c r="R110" s="41">
        <v>34738</v>
      </c>
      <c r="S110" s="7"/>
      <c r="T110" s="24"/>
      <c r="U110" s="24"/>
      <c r="V110" s="24"/>
      <c r="W110" s="69">
        <f t="shared" ref="W110:W115" si="54">R110/D110</f>
        <v>0.95271789808567819</v>
      </c>
      <c r="X110" s="28">
        <v>96</v>
      </c>
      <c r="Z110" s="52">
        <f t="shared" si="36"/>
        <v>0</v>
      </c>
    </row>
    <row r="111" spans="1:27" ht="14.4" hidden="1" customHeight="1" outlineLevel="1">
      <c r="A111">
        <f t="shared" ref="A111:A115" si="55">A110+1</f>
        <v>199</v>
      </c>
      <c r="B111" s="13">
        <f t="shared" si="52"/>
        <v>41980</v>
      </c>
      <c r="C111" s="21"/>
      <c r="D111" s="41">
        <f t="shared" si="53"/>
        <v>36454</v>
      </c>
      <c r="E111" s="58"/>
      <c r="F111" s="41"/>
      <c r="G111" s="41"/>
      <c r="H111" s="28"/>
      <c r="I111" s="28"/>
      <c r="J111" s="28"/>
      <c r="K111" s="63"/>
      <c r="L111" s="8">
        <v>4610</v>
      </c>
      <c r="M111" s="7"/>
      <c r="N111" s="14"/>
      <c r="O111" s="7"/>
      <c r="P111" s="7"/>
      <c r="Q111" s="7"/>
      <c r="R111" s="41">
        <v>34991</v>
      </c>
      <c r="S111" s="7"/>
      <c r="T111" s="24"/>
      <c r="U111" s="24"/>
      <c r="V111" s="24"/>
      <c r="W111" s="69">
        <f t="shared" si="54"/>
        <v>0.95986722993361495</v>
      </c>
      <c r="X111" s="28">
        <v>96</v>
      </c>
      <c r="Z111" s="52">
        <f t="shared" si="36"/>
        <v>0</v>
      </c>
    </row>
    <row r="112" spans="1:27" ht="14.4" hidden="1" customHeight="1" outlineLevel="1">
      <c r="A112">
        <f t="shared" si="55"/>
        <v>200</v>
      </c>
      <c r="B112" s="13">
        <f t="shared" si="52"/>
        <v>41981</v>
      </c>
      <c r="C112" s="21"/>
      <c r="D112" s="41">
        <f t="shared" si="53"/>
        <v>36454</v>
      </c>
      <c r="E112" s="58"/>
      <c r="F112" s="41">
        <v>15</v>
      </c>
      <c r="G112" s="41"/>
      <c r="H112" s="28"/>
      <c r="I112" s="28"/>
      <c r="J112" s="28"/>
      <c r="K112" s="63"/>
      <c r="L112" s="8">
        <v>4580</v>
      </c>
      <c r="M112" s="7"/>
      <c r="N112" s="14"/>
      <c r="O112" s="7"/>
      <c r="P112" s="7"/>
      <c r="Q112" s="7"/>
      <c r="R112" s="41">
        <v>35183</v>
      </c>
      <c r="S112" s="7"/>
      <c r="T112" s="24"/>
      <c r="U112" s="24"/>
      <c r="V112" s="24"/>
      <c r="W112" s="69">
        <f t="shared" si="54"/>
        <v>0.96513414165797995</v>
      </c>
      <c r="X112" s="28">
        <v>95</v>
      </c>
      <c r="Z112" s="52">
        <f t="shared" si="36"/>
        <v>0</v>
      </c>
    </row>
    <row r="113" spans="1:27" ht="14.4" hidden="1" customHeight="1" outlineLevel="1">
      <c r="A113">
        <f t="shared" si="55"/>
        <v>201</v>
      </c>
      <c r="B113" s="13">
        <f t="shared" si="52"/>
        <v>41982</v>
      </c>
      <c r="C113" s="21"/>
      <c r="D113" s="41">
        <f t="shared" si="53"/>
        <v>36439</v>
      </c>
      <c r="E113" s="58"/>
      <c r="F113" s="41">
        <v>6</v>
      </c>
      <c r="G113" s="41">
        <v>10</v>
      </c>
      <c r="H113" s="28"/>
      <c r="I113" s="28"/>
      <c r="J113" s="28"/>
      <c r="K113" s="63"/>
      <c r="L113" s="8">
        <v>4630</v>
      </c>
      <c r="M113" s="7"/>
      <c r="N113" s="14"/>
      <c r="O113" s="7"/>
      <c r="P113" s="7"/>
      <c r="Q113" s="7"/>
      <c r="R113" s="41">
        <v>35293</v>
      </c>
      <c r="S113" s="7"/>
      <c r="T113" s="24"/>
      <c r="U113" s="24"/>
      <c r="V113" s="24"/>
      <c r="W113" s="69">
        <f>R113/D113</f>
        <v>0.96855017975246305</v>
      </c>
      <c r="X113" s="28">
        <v>95</v>
      </c>
      <c r="Z113" s="52">
        <f t="shared" si="36"/>
        <v>0</v>
      </c>
    </row>
    <row r="114" spans="1:27" ht="14.4" hidden="1" customHeight="1" outlineLevel="1">
      <c r="A114">
        <f t="shared" si="55"/>
        <v>202</v>
      </c>
      <c r="B114" s="13">
        <f t="shared" si="52"/>
        <v>41983</v>
      </c>
      <c r="C114" s="21"/>
      <c r="D114" s="41">
        <f t="shared" si="53"/>
        <v>36423</v>
      </c>
      <c r="E114" s="58"/>
      <c r="F114" s="41">
        <v>4</v>
      </c>
      <c r="G114" s="41"/>
      <c r="H114" s="28"/>
      <c r="I114" s="28"/>
      <c r="J114" s="28"/>
      <c r="K114" s="63"/>
      <c r="L114" s="8">
        <v>4100</v>
      </c>
      <c r="M114" s="7"/>
      <c r="N114" s="14"/>
      <c r="O114" s="7"/>
      <c r="P114" s="7"/>
      <c r="Q114" s="7"/>
      <c r="R114" s="41">
        <v>35326</v>
      </c>
      <c r="S114" s="7"/>
      <c r="T114" s="24"/>
      <c r="U114" s="24"/>
      <c r="V114" s="24"/>
      <c r="W114" s="69">
        <f t="shared" si="54"/>
        <v>0.96988166817670152</v>
      </c>
      <c r="X114" s="28">
        <v>95</v>
      </c>
      <c r="Z114" s="52">
        <f t="shared" si="36"/>
        <v>0</v>
      </c>
    </row>
    <row r="115" spans="1:27" ht="14.4" hidden="1" customHeight="1" outlineLevel="1">
      <c r="A115">
        <f t="shared" si="55"/>
        <v>203</v>
      </c>
      <c r="B115" s="13">
        <f t="shared" si="52"/>
        <v>41984</v>
      </c>
      <c r="C115" s="21"/>
      <c r="D115" s="41">
        <f t="shared" si="53"/>
        <v>36419</v>
      </c>
      <c r="E115" s="58"/>
      <c r="F115" s="41">
        <v>6</v>
      </c>
      <c r="G115" s="41"/>
      <c r="H115" s="28"/>
      <c r="I115" s="28"/>
      <c r="J115" s="28"/>
      <c r="K115" s="63"/>
      <c r="L115" s="8">
        <v>4620</v>
      </c>
      <c r="M115" s="7"/>
      <c r="N115" s="14"/>
      <c r="O115" s="7"/>
      <c r="P115" s="7"/>
      <c r="Q115" s="7"/>
      <c r="R115" s="41">
        <v>35354</v>
      </c>
      <c r="S115" s="7"/>
      <c r="T115" s="24"/>
      <c r="U115" s="24"/>
      <c r="V115" s="24"/>
      <c r="W115" s="69">
        <f t="shared" si="54"/>
        <v>0.97075702243334527</v>
      </c>
      <c r="X115" s="28">
        <v>95</v>
      </c>
      <c r="Z115" s="52">
        <f t="shared" si="36"/>
        <v>0</v>
      </c>
    </row>
    <row r="116" spans="1:27" s="27" customFormat="1" collapsed="1">
      <c r="B116" s="26"/>
      <c r="C116" s="28">
        <f t="shared" si="47"/>
        <v>29</v>
      </c>
      <c r="D116" s="60">
        <f>B115</f>
        <v>41984</v>
      </c>
      <c r="E116" s="56">
        <f>IF(SUM(D109:D115)&gt;0,AVERAGE(D109:D115),0)</f>
        <v>36445.714285714283</v>
      </c>
      <c r="F116" s="28">
        <f>SUM(F109:F115)</f>
        <v>46</v>
      </c>
      <c r="G116" s="28">
        <f>SUM(G109:G115)</f>
        <v>10</v>
      </c>
      <c r="H116" s="28">
        <f t="shared" ref="H116" si="56">F116/2.5</f>
        <v>18.399999999999999</v>
      </c>
      <c r="I116" s="28">
        <f>F116+I108</f>
        <v>473</v>
      </c>
      <c r="J116" s="28">
        <f>G116+J108</f>
        <v>115</v>
      </c>
      <c r="K116" s="67"/>
      <c r="L116" s="56">
        <f>SUM(L109:L115)</f>
        <v>31100</v>
      </c>
      <c r="M116" s="56">
        <f>IF(L116&gt;0,L116+M108,0)</f>
        <v>222790</v>
      </c>
      <c r="N116" s="29">
        <f>L116/E116/7*1000</f>
        <v>121.90341799937286</v>
      </c>
      <c r="O116" s="29">
        <f>L116/E116*1000</f>
        <v>853.32392599561001</v>
      </c>
      <c r="P116" s="39">
        <f>IF(R116&gt;0,L116/(R116/10),0)</f>
        <v>1.2644640867804549</v>
      </c>
      <c r="Q116" s="39">
        <f>M116/(S116/10)</f>
        <v>1.1648529071913549</v>
      </c>
      <c r="R116" s="56">
        <f>SUM(R109:R115)</f>
        <v>245954</v>
      </c>
      <c r="S116" s="56">
        <f>IF(R116&gt;0,R116+S108,0)</f>
        <v>1912602</v>
      </c>
      <c r="T116" s="39">
        <f>R116/E116</f>
        <v>6.7485026654123557</v>
      </c>
      <c r="U116" s="39">
        <f>T116+U108</f>
        <v>52.156589682331564</v>
      </c>
      <c r="V116" s="39">
        <f>S116/$E$28</f>
        <v>51.784317972599773</v>
      </c>
      <c r="W116" s="30">
        <f>IF(R116&gt;0,R116/7/E116*100,0)</f>
        <v>96.407180934462232</v>
      </c>
      <c r="X116" s="28">
        <v>96</v>
      </c>
      <c r="Z116" s="52">
        <f t="shared" si="36"/>
        <v>60.951708999686431</v>
      </c>
      <c r="AA116" s="52">
        <f>AVERAGE(Z108,Z116,Z124)</f>
        <v>61.082484616002638</v>
      </c>
    </row>
    <row r="117" spans="1:27" ht="14.4" hidden="1" customHeight="1" outlineLevel="1">
      <c r="A117">
        <f>A115+1</f>
        <v>204</v>
      </c>
      <c r="B117" s="13">
        <f>B115+1</f>
        <v>41985</v>
      </c>
      <c r="C117" s="21"/>
      <c r="D117" s="41">
        <f>D115-F115-G115</f>
        <v>36413</v>
      </c>
      <c r="E117" s="7"/>
      <c r="F117" s="41">
        <v>7</v>
      </c>
      <c r="G117" s="41">
        <v>7</v>
      </c>
      <c r="H117" s="41"/>
      <c r="I117" s="28"/>
      <c r="J117" s="28"/>
      <c r="K117" s="63"/>
      <c r="L117" s="8">
        <v>4620</v>
      </c>
      <c r="M117" s="7"/>
      <c r="N117" s="14"/>
      <c r="O117" s="7"/>
      <c r="P117" s="7"/>
      <c r="Q117" s="7"/>
      <c r="R117" s="41">
        <v>35366</v>
      </c>
      <c r="S117" s="7"/>
      <c r="T117" s="24"/>
      <c r="U117" s="24"/>
      <c r="V117" s="24"/>
      <c r="W117" s="40"/>
      <c r="X117" s="28">
        <v>95</v>
      </c>
      <c r="Z117" s="52">
        <f t="shared" si="36"/>
        <v>0</v>
      </c>
    </row>
    <row r="118" spans="1:27" ht="14.4" hidden="1" customHeight="1" outlineLevel="1">
      <c r="A118">
        <f>A117+1</f>
        <v>205</v>
      </c>
      <c r="B118" s="13">
        <f t="shared" si="52"/>
        <v>41986</v>
      </c>
      <c r="C118" s="21"/>
      <c r="D118" s="41">
        <f t="shared" ref="D118:D123" si="57">D117-F117-G117</f>
        <v>36399</v>
      </c>
      <c r="E118" s="7"/>
      <c r="F118" s="41">
        <v>9</v>
      </c>
      <c r="G118" s="41"/>
      <c r="H118" s="41"/>
      <c r="I118" s="28"/>
      <c r="J118" s="28"/>
      <c r="K118" s="63"/>
      <c r="L118" s="8">
        <v>4110</v>
      </c>
      <c r="M118" s="7"/>
      <c r="N118" s="14"/>
      <c r="O118" s="7"/>
      <c r="P118" s="7"/>
      <c r="Q118" s="7"/>
      <c r="R118" s="41">
        <v>35366</v>
      </c>
      <c r="S118" s="7"/>
      <c r="T118" s="24"/>
      <c r="U118" s="24"/>
      <c r="V118" s="24"/>
      <c r="W118" s="40"/>
      <c r="X118" s="28">
        <v>95</v>
      </c>
      <c r="Z118" s="52">
        <f t="shared" si="36"/>
        <v>0</v>
      </c>
    </row>
    <row r="119" spans="1:27" ht="14.4" hidden="1" customHeight="1" outlineLevel="1">
      <c r="A119">
        <f t="shared" ref="A119:A123" si="58">A118+1</f>
        <v>206</v>
      </c>
      <c r="B119" s="13">
        <f t="shared" si="52"/>
        <v>41987</v>
      </c>
      <c r="C119" s="21"/>
      <c r="D119" s="41">
        <f t="shared" si="57"/>
        <v>36390</v>
      </c>
      <c r="E119" s="7"/>
      <c r="F119" s="41"/>
      <c r="G119" s="41"/>
      <c r="H119" s="41"/>
      <c r="I119" s="28"/>
      <c r="J119" s="28"/>
      <c r="K119" s="63"/>
      <c r="L119" s="8">
        <v>4630</v>
      </c>
      <c r="M119" s="7"/>
      <c r="N119" s="14"/>
      <c r="O119" s="7"/>
      <c r="P119" s="7"/>
      <c r="Q119" s="7"/>
      <c r="R119" s="41">
        <v>35255</v>
      </c>
      <c r="S119" s="7"/>
      <c r="T119" s="24"/>
      <c r="U119" s="24"/>
      <c r="V119" s="24"/>
      <c r="W119" s="40"/>
      <c r="X119" s="28">
        <v>95</v>
      </c>
      <c r="Z119" s="52">
        <f t="shared" si="36"/>
        <v>0</v>
      </c>
    </row>
    <row r="120" spans="1:27" ht="14.4" hidden="1" customHeight="1" outlineLevel="1">
      <c r="A120">
        <f t="shared" si="58"/>
        <v>207</v>
      </c>
      <c r="B120" s="13">
        <f t="shared" si="52"/>
        <v>41988</v>
      </c>
      <c r="C120" s="21"/>
      <c r="D120" s="41">
        <f t="shared" si="57"/>
        <v>36390</v>
      </c>
      <c r="E120" s="7"/>
      <c r="F120" s="41">
        <v>13</v>
      </c>
      <c r="G120" s="41">
        <v>6</v>
      </c>
      <c r="H120" s="41"/>
      <c r="I120" s="28"/>
      <c r="J120" s="28"/>
      <c r="K120" s="63"/>
      <c r="L120" s="8">
        <v>4570</v>
      </c>
      <c r="M120" s="7"/>
      <c r="N120" s="14"/>
      <c r="O120" s="7"/>
      <c r="P120" s="7"/>
      <c r="Q120" s="7"/>
      <c r="R120" s="41">
        <v>35434</v>
      </c>
      <c r="S120" s="7"/>
      <c r="T120" s="24"/>
      <c r="U120" s="24"/>
      <c r="V120" s="24"/>
      <c r="W120" s="40"/>
      <c r="X120" s="28">
        <v>95</v>
      </c>
      <c r="Z120" s="52">
        <f t="shared" si="36"/>
        <v>0</v>
      </c>
    </row>
    <row r="121" spans="1:27" ht="14.4" hidden="1" customHeight="1" outlineLevel="1">
      <c r="A121">
        <f t="shared" si="58"/>
        <v>208</v>
      </c>
      <c r="B121" s="13">
        <f t="shared" si="52"/>
        <v>41989</v>
      </c>
      <c r="C121" s="21"/>
      <c r="D121" s="41">
        <f t="shared" si="57"/>
        <v>36371</v>
      </c>
      <c r="E121" s="7"/>
      <c r="F121" s="41">
        <v>6</v>
      </c>
      <c r="G121" s="41">
        <v>5</v>
      </c>
      <c r="H121" s="41"/>
      <c r="I121" s="28"/>
      <c r="J121" s="28"/>
      <c r="K121" s="63"/>
      <c r="L121" s="8">
        <v>4610</v>
      </c>
      <c r="M121" s="7"/>
      <c r="N121" s="14"/>
      <c r="O121" s="7"/>
      <c r="P121" s="7"/>
      <c r="Q121" s="7"/>
      <c r="R121" s="41">
        <v>36177</v>
      </c>
      <c r="S121" s="7"/>
      <c r="T121" s="24"/>
      <c r="U121" s="24"/>
      <c r="V121" s="24"/>
      <c r="W121" s="40"/>
      <c r="X121" s="28">
        <v>95</v>
      </c>
      <c r="Z121" s="52">
        <f t="shared" si="36"/>
        <v>0</v>
      </c>
    </row>
    <row r="122" spans="1:27" ht="14.4" hidden="1" customHeight="1" outlineLevel="1">
      <c r="A122">
        <f t="shared" si="58"/>
        <v>209</v>
      </c>
      <c r="B122" s="13">
        <f t="shared" si="52"/>
        <v>41990</v>
      </c>
      <c r="C122" s="21"/>
      <c r="D122" s="41">
        <f t="shared" si="57"/>
        <v>36360</v>
      </c>
      <c r="E122" s="7"/>
      <c r="F122" s="41">
        <v>5</v>
      </c>
      <c r="G122" s="41">
        <v>7</v>
      </c>
      <c r="H122" s="41"/>
      <c r="I122" s="28"/>
      <c r="J122" s="28"/>
      <c r="K122" s="63"/>
      <c r="L122" s="8">
        <v>4640</v>
      </c>
      <c r="M122" s="7"/>
      <c r="N122" s="14"/>
      <c r="O122" s="7"/>
      <c r="P122" s="7"/>
      <c r="Q122" s="7"/>
      <c r="R122" s="41">
        <v>35793</v>
      </c>
      <c r="S122" s="7"/>
      <c r="T122" s="24"/>
      <c r="U122" s="24"/>
      <c r="V122" s="24"/>
      <c r="W122" s="40"/>
      <c r="X122" s="28">
        <v>95</v>
      </c>
      <c r="Z122" s="52">
        <f t="shared" si="36"/>
        <v>0</v>
      </c>
    </row>
    <row r="123" spans="1:27" ht="14.4" hidden="1" customHeight="1" outlineLevel="1">
      <c r="A123">
        <f t="shared" si="58"/>
        <v>210</v>
      </c>
      <c r="B123" s="13">
        <f t="shared" si="52"/>
        <v>41991</v>
      </c>
      <c r="C123" s="21"/>
      <c r="D123" s="41">
        <f t="shared" si="57"/>
        <v>36348</v>
      </c>
      <c r="E123" s="7"/>
      <c r="F123" s="41">
        <v>4</v>
      </c>
      <c r="G123" s="41">
        <v>8</v>
      </c>
      <c r="H123" s="41"/>
      <c r="I123" s="28"/>
      <c r="J123" s="28"/>
      <c r="K123" s="63"/>
      <c r="L123" s="8">
        <v>4120</v>
      </c>
      <c r="M123" s="7"/>
      <c r="N123" s="14"/>
      <c r="O123" s="7"/>
      <c r="P123" s="7"/>
      <c r="Q123" s="7"/>
      <c r="R123" s="41">
        <v>35961</v>
      </c>
      <c r="S123" s="7"/>
      <c r="T123" s="24"/>
      <c r="U123" s="24"/>
      <c r="V123" s="24"/>
      <c r="W123" s="40"/>
      <c r="X123" s="28">
        <v>95</v>
      </c>
      <c r="Z123" s="52">
        <f t="shared" si="36"/>
        <v>0</v>
      </c>
    </row>
    <row r="124" spans="1:27" s="27" customFormat="1" collapsed="1">
      <c r="B124" s="26"/>
      <c r="C124" s="28">
        <f t="shared" si="47"/>
        <v>30</v>
      </c>
      <c r="D124" s="60">
        <f>B123</f>
        <v>41991</v>
      </c>
      <c r="E124" s="56">
        <f>IF(SUM(D117:D123)&gt;0,AVERAGE(D117:D123),0)</f>
        <v>36381.571428571428</v>
      </c>
      <c r="F124" s="28">
        <f>SUM(F117:F123)</f>
        <v>44</v>
      </c>
      <c r="G124" s="28">
        <f>SUM(G117:G123)</f>
        <v>33</v>
      </c>
      <c r="H124" s="28">
        <f>F124/2.5</f>
        <v>17.600000000000001</v>
      </c>
      <c r="I124" s="28">
        <f>F124+I116</f>
        <v>517</v>
      </c>
      <c r="J124" s="28">
        <f>G124+J116</f>
        <v>148</v>
      </c>
      <c r="K124" s="74">
        <v>1933</v>
      </c>
      <c r="L124" s="56">
        <f>SUM(L117:L123)</f>
        <v>31300</v>
      </c>
      <c r="M124" s="56">
        <f>IF(L124&gt;0,L124+M116,0)</f>
        <v>254090</v>
      </c>
      <c r="N124" s="29">
        <f>L124/E124/7*1000</f>
        <v>122.90366786952578</v>
      </c>
      <c r="O124" s="29">
        <f>L124/E124*1000</f>
        <v>860.32567508668046</v>
      </c>
      <c r="P124" s="39">
        <f>IF(R124&gt;0,L124/(R124/10),0)</f>
        <v>1.2552536173762392</v>
      </c>
      <c r="Q124" s="39">
        <f>M124/(S124/10)</f>
        <v>1.1752794000242375</v>
      </c>
      <c r="R124" s="56">
        <f>SUM(R117:R123)</f>
        <v>249352</v>
      </c>
      <c r="S124" s="56">
        <f>IF(R124&gt;0,R124+S116,0)</f>
        <v>2161954</v>
      </c>
      <c r="T124" s="39">
        <f>R124/E124</f>
        <v>6.853799608121852</v>
      </c>
      <c r="U124" s="39">
        <f>T124+U116</f>
        <v>59.010389290453418</v>
      </c>
      <c r="V124" s="39">
        <f>S124/$E$28</f>
        <v>58.5356040504684</v>
      </c>
      <c r="W124" s="30">
        <f>IF(R124&gt;0,R124/7/E124*100,0)</f>
        <v>97.911422973169309</v>
      </c>
      <c r="X124" s="28">
        <v>95</v>
      </c>
      <c r="Z124" s="52">
        <f t="shared" si="36"/>
        <v>61.451833934762888</v>
      </c>
      <c r="AA124" s="52">
        <f>AVERAGE(Z116,Z124,Z132)</f>
        <v>59.638869994328026</v>
      </c>
    </row>
    <row r="125" spans="1:27" ht="14.4" hidden="1" customHeight="1" outlineLevel="1">
      <c r="A125">
        <f>A123+1</f>
        <v>211</v>
      </c>
      <c r="B125" s="13">
        <f>B123+1</f>
        <v>41992</v>
      </c>
      <c r="C125" s="21"/>
      <c r="D125" s="41">
        <f>D123-F123-G123</f>
        <v>36336</v>
      </c>
      <c r="E125" s="7"/>
      <c r="F125" s="41">
        <v>6</v>
      </c>
      <c r="G125" s="41"/>
      <c r="H125" s="28"/>
      <c r="I125" s="28"/>
      <c r="J125" s="28"/>
      <c r="K125" s="63"/>
      <c r="L125" s="8">
        <v>4620</v>
      </c>
      <c r="M125" s="7"/>
      <c r="N125" s="14"/>
      <c r="O125" s="24"/>
      <c r="P125" s="7"/>
      <c r="Q125" s="7"/>
      <c r="R125" s="41">
        <v>35750</v>
      </c>
      <c r="S125" s="7"/>
      <c r="T125" s="24"/>
      <c r="U125" s="24"/>
      <c r="V125" s="24"/>
      <c r="W125" s="40"/>
      <c r="X125" s="28">
        <v>95</v>
      </c>
      <c r="Z125" s="52">
        <f t="shared" si="36"/>
        <v>0</v>
      </c>
    </row>
    <row r="126" spans="1:27" ht="14.4" hidden="1" customHeight="1" outlineLevel="1">
      <c r="A126">
        <f>A125+1</f>
        <v>212</v>
      </c>
      <c r="B126" s="13">
        <f t="shared" ref="B126:B139" si="59">B125+1</f>
        <v>41993</v>
      </c>
      <c r="C126" s="21"/>
      <c r="D126" s="41">
        <f t="shared" ref="D126:D131" si="60">D125-F125-G125</f>
        <v>36330</v>
      </c>
      <c r="E126" s="7"/>
      <c r="F126" s="41">
        <v>7</v>
      </c>
      <c r="G126" s="41"/>
      <c r="H126" s="28"/>
      <c r="I126" s="28"/>
      <c r="J126" s="28"/>
      <c r="K126" s="63"/>
      <c r="L126" s="8">
        <v>4610</v>
      </c>
      <c r="M126" s="7"/>
      <c r="N126" s="14"/>
      <c r="O126" s="24"/>
      <c r="P126" s="7"/>
      <c r="Q126" s="7"/>
      <c r="R126" s="41">
        <v>35880</v>
      </c>
      <c r="S126" s="7"/>
      <c r="T126" s="24"/>
      <c r="U126" s="24"/>
      <c r="V126" s="24"/>
      <c r="W126" s="40"/>
      <c r="X126" s="28">
        <v>95</v>
      </c>
      <c r="Z126" s="52">
        <f t="shared" si="36"/>
        <v>0</v>
      </c>
    </row>
    <row r="127" spans="1:27" ht="14.4" hidden="1" customHeight="1" outlineLevel="1">
      <c r="A127">
        <f t="shared" ref="A127:A131" si="61">A126+1</f>
        <v>213</v>
      </c>
      <c r="B127" s="13">
        <f t="shared" si="59"/>
        <v>41994</v>
      </c>
      <c r="C127" s="21"/>
      <c r="D127" s="41">
        <f t="shared" si="60"/>
        <v>36323</v>
      </c>
      <c r="E127" s="7"/>
      <c r="F127" s="41"/>
      <c r="G127" s="41"/>
      <c r="H127" s="28"/>
      <c r="I127" s="28"/>
      <c r="J127" s="28"/>
      <c r="K127" s="63"/>
      <c r="L127" s="8">
        <v>4110</v>
      </c>
      <c r="M127" s="7"/>
      <c r="N127" s="14"/>
      <c r="O127" s="24"/>
      <c r="P127" s="7"/>
      <c r="Q127" s="7"/>
      <c r="R127" s="41">
        <v>35576</v>
      </c>
      <c r="S127" s="7"/>
      <c r="T127" s="24"/>
      <c r="U127" s="24"/>
      <c r="V127" s="24"/>
      <c r="W127" s="40"/>
      <c r="X127" s="28">
        <v>95</v>
      </c>
      <c r="Z127" s="52">
        <f t="shared" si="36"/>
        <v>0</v>
      </c>
    </row>
    <row r="128" spans="1:27" ht="14.4" hidden="1" customHeight="1" outlineLevel="1">
      <c r="A128">
        <f t="shared" si="61"/>
        <v>214</v>
      </c>
      <c r="B128" s="13">
        <f t="shared" si="59"/>
        <v>41995</v>
      </c>
      <c r="C128" s="21"/>
      <c r="D128" s="41">
        <f t="shared" si="60"/>
        <v>36323</v>
      </c>
      <c r="E128" s="7"/>
      <c r="F128" s="41">
        <v>16</v>
      </c>
      <c r="G128" s="41">
        <v>9</v>
      </c>
      <c r="H128" s="28"/>
      <c r="I128" s="28"/>
      <c r="J128" s="28"/>
      <c r="K128" s="63"/>
      <c r="L128" s="8">
        <v>4640</v>
      </c>
      <c r="M128" s="7"/>
      <c r="N128" s="14"/>
      <c r="O128" s="24"/>
      <c r="P128" s="7"/>
      <c r="Q128" s="7"/>
      <c r="R128" s="41">
        <v>35853</v>
      </c>
      <c r="S128" s="7"/>
      <c r="T128" s="24"/>
      <c r="U128" s="24"/>
      <c r="V128" s="24"/>
      <c r="W128" s="40"/>
      <c r="X128" s="28">
        <v>95</v>
      </c>
      <c r="Z128" s="52">
        <f t="shared" si="36"/>
        <v>0</v>
      </c>
    </row>
    <row r="129" spans="1:27" ht="14.4" hidden="1" customHeight="1" outlineLevel="1">
      <c r="A129">
        <f t="shared" si="61"/>
        <v>215</v>
      </c>
      <c r="B129" s="13">
        <f t="shared" si="59"/>
        <v>41996</v>
      </c>
      <c r="C129" s="21"/>
      <c r="D129" s="41">
        <f t="shared" si="60"/>
        <v>36298</v>
      </c>
      <c r="E129" s="7"/>
      <c r="F129" s="41">
        <v>5</v>
      </c>
      <c r="G129" s="41"/>
      <c r="H129" s="28"/>
      <c r="I129" s="28"/>
      <c r="J129" s="28"/>
      <c r="K129" s="63"/>
      <c r="L129" s="8"/>
      <c r="M129" s="7"/>
      <c r="N129" s="14"/>
      <c r="O129" s="24"/>
      <c r="P129" s="7"/>
      <c r="Q129" s="7"/>
      <c r="R129" s="41">
        <v>35789</v>
      </c>
      <c r="S129" s="7"/>
      <c r="T129" s="24"/>
      <c r="U129" s="24"/>
      <c r="V129" s="24"/>
      <c r="W129" s="40"/>
      <c r="X129" s="28">
        <v>95</v>
      </c>
      <c r="Z129" s="52">
        <f t="shared" si="36"/>
        <v>0</v>
      </c>
    </row>
    <row r="130" spans="1:27" ht="14.4" hidden="1" customHeight="1" outlineLevel="1">
      <c r="A130">
        <f t="shared" si="61"/>
        <v>216</v>
      </c>
      <c r="B130" s="13">
        <f t="shared" si="59"/>
        <v>41997</v>
      </c>
      <c r="C130" s="21"/>
      <c r="D130" s="41">
        <f t="shared" si="60"/>
        <v>36293</v>
      </c>
      <c r="E130" s="7"/>
      <c r="F130" s="41">
        <v>7</v>
      </c>
      <c r="G130" s="41"/>
      <c r="H130" s="28"/>
      <c r="I130" s="28"/>
      <c r="J130" s="28"/>
      <c r="K130" s="63"/>
      <c r="L130" s="8">
        <v>4520</v>
      </c>
      <c r="M130" s="7"/>
      <c r="N130" s="14"/>
      <c r="O130" s="24"/>
      <c r="P130" s="7"/>
      <c r="Q130" s="7"/>
      <c r="R130" s="41">
        <v>34892</v>
      </c>
      <c r="S130" s="7"/>
      <c r="T130" s="24"/>
      <c r="U130" s="24"/>
      <c r="V130" s="24"/>
      <c r="W130" s="40"/>
      <c r="X130" s="28">
        <v>95</v>
      </c>
      <c r="Z130" s="52">
        <f t="shared" si="36"/>
        <v>0</v>
      </c>
    </row>
    <row r="131" spans="1:27" ht="14.4" hidden="1" customHeight="1" outlineLevel="1">
      <c r="A131">
        <f t="shared" si="61"/>
        <v>217</v>
      </c>
      <c r="B131" s="13">
        <f t="shared" si="59"/>
        <v>41998</v>
      </c>
      <c r="C131" s="21"/>
      <c r="D131" s="41">
        <f t="shared" si="60"/>
        <v>36286</v>
      </c>
      <c r="E131" s="7"/>
      <c r="F131" s="41">
        <v>6</v>
      </c>
      <c r="G131" s="41"/>
      <c r="H131" s="28"/>
      <c r="I131" s="28"/>
      <c r="J131" s="28"/>
      <c r="K131" s="63"/>
      <c r="L131" s="8">
        <v>6230</v>
      </c>
      <c r="M131" s="7"/>
      <c r="N131" s="14"/>
      <c r="O131" s="24"/>
      <c r="P131" s="7"/>
      <c r="Q131" s="7"/>
      <c r="R131" s="41">
        <v>35044</v>
      </c>
      <c r="S131" s="7"/>
      <c r="T131" s="24"/>
      <c r="U131" s="24"/>
      <c r="V131" s="24"/>
      <c r="W131" s="40"/>
      <c r="X131" s="28">
        <v>95</v>
      </c>
      <c r="Z131" s="52">
        <f t="shared" si="36"/>
        <v>0</v>
      </c>
    </row>
    <row r="132" spans="1:27" s="27" customFormat="1" collapsed="1">
      <c r="B132" s="26"/>
      <c r="C132" s="28">
        <f t="shared" si="47"/>
        <v>31</v>
      </c>
      <c r="D132" s="60">
        <f>B131</f>
        <v>41998</v>
      </c>
      <c r="E132" s="56">
        <f>IF(SUM(D125:D131)&gt;0,AVERAGE(D125:D131),0)</f>
        <v>36312.714285714283</v>
      </c>
      <c r="F132" s="28">
        <f>SUM(F125:F131)</f>
        <v>47</v>
      </c>
      <c r="G132" s="28">
        <f>SUM(G125:G131)</f>
        <v>9</v>
      </c>
      <c r="H132" s="28">
        <f t="shared" ref="H132" si="62">F132/2.5</f>
        <v>18.8</v>
      </c>
      <c r="I132" s="28">
        <f>F132+I124</f>
        <v>564</v>
      </c>
      <c r="J132" s="28">
        <f>G132+J124</f>
        <v>157</v>
      </c>
      <c r="K132" s="67"/>
      <c r="L132" s="56">
        <f>SUM(L125:L131)</f>
        <v>28730</v>
      </c>
      <c r="M132" s="56">
        <f>IF(L132&gt;0,L132+M124,0)</f>
        <v>282820</v>
      </c>
      <c r="N132" s="29">
        <f>L132/E132/7*1000</f>
        <v>113.02613409706952</v>
      </c>
      <c r="O132" s="29">
        <f>L132/E132*1000</f>
        <v>791.1829386794866</v>
      </c>
      <c r="P132" s="39">
        <f>IF(R132&gt;0,L132/(R132/10),0)</f>
        <v>1.1548170300340856</v>
      </c>
      <c r="Q132" s="39">
        <f>M132/(S132/10)</f>
        <v>1.1731677187649592</v>
      </c>
      <c r="R132" s="56">
        <f>SUM(R125:R131)</f>
        <v>248784</v>
      </c>
      <c r="S132" s="56">
        <f>IF(R132&gt;0,R132+S124,0)</f>
        <v>2410738</v>
      </c>
      <c r="T132" s="39">
        <f>R132/E132</f>
        <v>6.851154062528277</v>
      </c>
      <c r="U132" s="39">
        <f>T132+U124</f>
        <v>65.861543352981698</v>
      </c>
      <c r="V132" s="39">
        <f>S132/$E$28</f>
        <v>65.271511344560565</v>
      </c>
      <c r="W132" s="30">
        <f>IF(R132&gt;0,R132/7/E132*100,0)</f>
        <v>97.873629464689671</v>
      </c>
      <c r="X132" s="28">
        <v>95</v>
      </c>
      <c r="Z132" s="52">
        <f t="shared" si="36"/>
        <v>56.513067048534758</v>
      </c>
      <c r="AA132" s="52">
        <f>AVERAGE(Z124,Z132,Z140)</f>
        <v>61.283960682316547</v>
      </c>
    </row>
    <row r="133" spans="1:27" ht="14.4" hidden="1" customHeight="1" outlineLevel="1">
      <c r="B133" s="13">
        <f>B131+1</f>
        <v>41999</v>
      </c>
      <c r="C133" s="21"/>
      <c r="D133" s="41">
        <f>D131-F131-G131</f>
        <v>36280</v>
      </c>
      <c r="E133" s="7"/>
      <c r="F133" s="41">
        <v>7</v>
      </c>
      <c r="G133" s="41">
        <v>17</v>
      </c>
      <c r="H133" s="41"/>
      <c r="I133" s="28"/>
      <c r="J133" s="28"/>
      <c r="K133" s="63"/>
      <c r="L133" s="8">
        <v>6080</v>
      </c>
      <c r="M133" s="7"/>
      <c r="N133" s="14"/>
      <c r="O133" s="24"/>
      <c r="P133" s="7"/>
      <c r="Q133" s="7"/>
      <c r="R133" s="41">
        <v>34946</v>
      </c>
      <c r="S133" s="7"/>
      <c r="T133" s="24"/>
      <c r="U133" s="24"/>
      <c r="V133" s="24"/>
      <c r="W133" s="40"/>
      <c r="X133" s="28">
        <v>94</v>
      </c>
      <c r="Z133" s="52">
        <f t="shared" si="36"/>
        <v>0</v>
      </c>
    </row>
    <row r="134" spans="1:27" ht="14.4" hidden="1" customHeight="1" outlineLevel="1">
      <c r="B134" s="13">
        <f t="shared" si="59"/>
        <v>42000</v>
      </c>
      <c r="C134" s="21"/>
      <c r="D134" s="41">
        <f t="shared" ref="D134:D139" si="63">D133-F133-G133</f>
        <v>36256</v>
      </c>
      <c r="E134" s="7"/>
      <c r="F134" s="41">
        <v>8</v>
      </c>
      <c r="G134" s="41"/>
      <c r="H134" s="41"/>
      <c r="I134" s="28"/>
      <c r="J134" s="28"/>
      <c r="K134" s="63"/>
      <c r="L134" s="8">
        <v>4570</v>
      </c>
      <c r="M134" s="7"/>
      <c r="N134" s="14"/>
      <c r="O134" s="24"/>
      <c r="P134" s="7"/>
      <c r="Q134" s="7"/>
      <c r="R134" s="41">
        <v>35116</v>
      </c>
      <c r="S134" s="7"/>
      <c r="T134" s="24"/>
      <c r="U134" s="24"/>
      <c r="V134" s="24"/>
      <c r="W134" s="40"/>
      <c r="X134" s="28">
        <v>94</v>
      </c>
      <c r="Z134" s="52">
        <f t="shared" si="36"/>
        <v>0</v>
      </c>
    </row>
    <row r="135" spans="1:27" ht="14.4" hidden="1" customHeight="1" outlineLevel="1">
      <c r="B135" s="13">
        <f t="shared" si="59"/>
        <v>42001</v>
      </c>
      <c r="C135" s="21"/>
      <c r="D135" s="41">
        <f t="shared" si="63"/>
        <v>36248</v>
      </c>
      <c r="E135" s="7"/>
      <c r="F135" s="41"/>
      <c r="G135" s="41"/>
      <c r="H135" s="41"/>
      <c r="I135" s="28"/>
      <c r="J135" s="28"/>
      <c r="K135" s="63"/>
      <c r="L135" s="8">
        <v>4590</v>
      </c>
      <c r="M135" s="7"/>
      <c r="N135" s="14"/>
      <c r="O135" s="24"/>
      <c r="P135" s="7"/>
      <c r="Q135" s="7"/>
      <c r="R135" s="41">
        <v>35224</v>
      </c>
      <c r="S135" s="7"/>
      <c r="T135" s="24"/>
      <c r="U135" s="24"/>
      <c r="V135" s="24"/>
      <c r="W135" s="40"/>
      <c r="X135" s="28">
        <v>94</v>
      </c>
      <c r="Z135" s="52">
        <f t="shared" si="36"/>
        <v>0</v>
      </c>
    </row>
    <row r="136" spans="1:27" ht="14.4" hidden="1" customHeight="1" outlineLevel="1">
      <c r="B136" s="13">
        <f t="shared" si="59"/>
        <v>42002</v>
      </c>
      <c r="C136" s="21"/>
      <c r="D136" s="41">
        <f t="shared" si="63"/>
        <v>36248</v>
      </c>
      <c r="E136" s="7"/>
      <c r="F136" s="41">
        <v>15</v>
      </c>
      <c r="G136" s="41">
        <v>9</v>
      </c>
      <c r="H136" s="41"/>
      <c r="I136" s="28"/>
      <c r="J136" s="28"/>
      <c r="K136" s="63"/>
      <c r="L136" s="8">
        <v>4520</v>
      </c>
      <c r="M136" s="7"/>
      <c r="N136" s="14"/>
      <c r="O136" s="24"/>
      <c r="P136" s="7"/>
      <c r="Q136" s="7"/>
      <c r="R136" s="41">
        <v>35232</v>
      </c>
      <c r="S136" s="7"/>
      <c r="T136" s="24"/>
      <c r="U136" s="24"/>
      <c r="V136" s="24"/>
      <c r="W136" s="40"/>
      <c r="X136" s="28">
        <v>94</v>
      </c>
      <c r="Z136" s="52">
        <f t="shared" si="36"/>
        <v>0</v>
      </c>
    </row>
    <row r="137" spans="1:27" ht="14.4" hidden="1" customHeight="1" outlineLevel="1">
      <c r="B137" s="13">
        <f t="shared" si="59"/>
        <v>42003</v>
      </c>
      <c r="C137" s="21"/>
      <c r="D137" s="41">
        <f t="shared" si="63"/>
        <v>36224</v>
      </c>
      <c r="E137" s="7"/>
      <c r="F137" s="41">
        <v>6</v>
      </c>
      <c r="G137" s="41"/>
      <c r="H137" s="41"/>
      <c r="I137" s="28"/>
      <c r="J137" s="28"/>
      <c r="K137" s="63"/>
      <c r="L137" s="8">
        <v>4610</v>
      </c>
      <c r="M137" s="7"/>
      <c r="N137" s="14"/>
      <c r="O137" s="24"/>
      <c r="P137" s="7"/>
      <c r="Q137" s="7"/>
      <c r="R137" s="41">
        <v>34744</v>
      </c>
      <c r="S137" s="7"/>
      <c r="T137" s="24"/>
      <c r="U137" s="24"/>
      <c r="V137" s="24"/>
      <c r="W137" s="40"/>
      <c r="X137" s="28">
        <v>94</v>
      </c>
      <c r="Z137" s="52">
        <f t="shared" si="36"/>
        <v>0</v>
      </c>
    </row>
    <row r="138" spans="1:27" ht="14.4" hidden="1" customHeight="1" outlineLevel="1">
      <c r="B138" s="13">
        <f t="shared" si="59"/>
        <v>42004</v>
      </c>
      <c r="C138" s="21"/>
      <c r="D138" s="41">
        <f t="shared" si="63"/>
        <v>36218</v>
      </c>
      <c r="E138" s="7"/>
      <c r="F138" s="41"/>
      <c r="G138" s="41"/>
      <c r="H138" s="41"/>
      <c r="I138" s="28"/>
      <c r="J138" s="28"/>
      <c r="K138" s="63"/>
      <c r="L138" s="8">
        <v>4550</v>
      </c>
      <c r="M138" s="7"/>
      <c r="N138" s="14"/>
      <c r="O138" s="24"/>
      <c r="P138" s="7"/>
      <c r="Q138" s="7"/>
      <c r="R138" s="41">
        <v>34790</v>
      </c>
      <c r="S138" s="7"/>
      <c r="T138" s="24"/>
      <c r="U138" s="24"/>
      <c r="V138" s="24"/>
      <c r="W138" s="40"/>
      <c r="X138" s="28">
        <v>94</v>
      </c>
      <c r="Z138" s="52">
        <f t="shared" si="36"/>
        <v>0</v>
      </c>
    </row>
    <row r="139" spans="1:27" ht="14.4" hidden="1" customHeight="1" outlineLevel="1">
      <c r="B139" s="13">
        <f t="shared" si="59"/>
        <v>42005</v>
      </c>
      <c r="C139" s="21"/>
      <c r="D139" s="41">
        <f t="shared" si="63"/>
        <v>36218</v>
      </c>
      <c r="E139" s="7"/>
      <c r="F139" s="41">
        <v>6</v>
      </c>
      <c r="G139" s="41"/>
      <c r="H139" s="41"/>
      <c r="I139" s="28"/>
      <c r="J139" s="28"/>
      <c r="K139" s="63"/>
      <c r="L139" s="8">
        <v>4510</v>
      </c>
      <c r="M139" s="7"/>
      <c r="N139" s="14"/>
      <c r="O139" s="24"/>
      <c r="P139" s="7"/>
      <c r="Q139" s="7"/>
      <c r="R139" s="41">
        <v>34868</v>
      </c>
      <c r="S139" s="7"/>
      <c r="T139" s="24"/>
      <c r="U139" s="24"/>
      <c r="V139" s="24"/>
      <c r="W139" s="40"/>
      <c r="X139" s="28">
        <v>94</v>
      </c>
      <c r="Z139" s="52">
        <f t="shared" si="36"/>
        <v>0</v>
      </c>
    </row>
    <row r="140" spans="1:27" s="27" customFormat="1" collapsed="1">
      <c r="B140" s="26"/>
      <c r="C140" s="28">
        <f t="shared" si="47"/>
        <v>32</v>
      </c>
      <c r="D140" s="60">
        <f>B139</f>
        <v>42005</v>
      </c>
      <c r="E140" s="56">
        <f>IF(SUM(D133:D139)&gt;0,AVERAGE(D133:D139),0)</f>
        <v>36241.714285714283</v>
      </c>
      <c r="F140" s="28">
        <f>SUM(F133:F139)</f>
        <v>42</v>
      </c>
      <c r="G140" s="28">
        <f>SUM(G133:G139)</f>
        <v>26</v>
      </c>
      <c r="H140" s="28">
        <f>F140/2.5</f>
        <v>16.8</v>
      </c>
      <c r="I140" s="28">
        <f>F140+I132</f>
        <v>606</v>
      </c>
      <c r="J140" s="28">
        <f>G140+J132</f>
        <v>183</v>
      </c>
      <c r="K140" s="67"/>
      <c r="L140" s="56">
        <f>SUM(L133:L139)</f>
        <v>33430</v>
      </c>
      <c r="M140" s="56">
        <f>IF(L140&gt;0,L140+M132,0)</f>
        <v>316250</v>
      </c>
      <c r="N140" s="29">
        <f>L140/E140/7*1000</f>
        <v>131.773962127304</v>
      </c>
      <c r="O140" s="29">
        <f>L140/E140*1000</f>
        <v>922.41773489112791</v>
      </c>
      <c r="P140" s="39">
        <f>IF(R140&gt;0,L140/(R140/10),0)</f>
        <v>1.3649354891393108</v>
      </c>
      <c r="Q140" s="39">
        <f>M140/(S140/10)</f>
        <v>1.1908536415457112</v>
      </c>
      <c r="R140" s="56">
        <f>SUM(R133:R139)</f>
        <v>244920</v>
      </c>
      <c r="S140" s="56">
        <f>IF(R140&gt;0,R140+S132,0)</f>
        <v>2655658</v>
      </c>
      <c r="T140" s="39">
        <f>R140/E140</f>
        <v>6.7579584693250085</v>
      </c>
      <c r="U140" s="39">
        <f>T140+U132</f>
        <v>72.619501822306702</v>
      </c>
      <c r="V140" s="39">
        <f>S140/$E$28</f>
        <v>71.902799588455082</v>
      </c>
      <c r="W140" s="30">
        <f>IF(R140&gt;0,R140/7/E140*100,0)</f>
        <v>96.542263847500124</v>
      </c>
      <c r="X140" s="28">
        <v>95</v>
      </c>
      <c r="Z140" s="52">
        <f t="shared" si="36"/>
        <v>65.886981063652001</v>
      </c>
      <c r="AA140" s="52">
        <f>AVERAGE(Z132,Z140,Z148)</f>
        <v>61.187315519522656</v>
      </c>
    </row>
    <row r="141" spans="1:27" ht="14.4" hidden="1" customHeight="1" outlineLevel="1">
      <c r="B141" s="13">
        <f>B139+1</f>
        <v>42006</v>
      </c>
      <c r="C141" s="7"/>
      <c r="D141" s="41">
        <f>D139-F139-G139</f>
        <v>36212</v>
      </c>
      <c r="E141" s="7"/>
      <c r="F141" s="41"/>
      <c r="G141" s="41"/>
      <c r="H141" s="28"/>
      <c r="I141" s="28"/>
      <c r="J141" s="28"/>
      <c r="K141" s="63"/>
      <c r="L141" s="8">
        <v>4030</v>
      </c>
      <c r="M141" s="7"/>
      <c r="N141" s="14"/>
      <c r="O141" s="24"/>
      <c r="P141" s="7"/>
      <c r="Q141" s="7"/>
      <c r="R141" s="41">
        <v>34748</v>
      </c>
      <c r="S141" s="7"/>
      <c r="T141" s="24"/>
      <c r="U141" s="24"/>
      <c r="V141" s="24"/>
      <c r="W141" s="11"/>
      <c r="X141" s="28">
        <v>94</v>
      </c>
      <c r="Z141" s="52">
        <f t="shared" ref="Z141:Z205" si="64">N141/2</f>
        <v>0</v>
      </c>
    </row>
    <row r="142" spans="1:27" ht="14.4" hidden="1" customHeight="1" outlineLevel="1">
      <c r="B142" s="13">
        <f t="shared" ref="B142:B155" si="65">B141+1</f>
        <v>42007</v>
      </c>
      <c r="C142" s="7"/>
      <c r="D142" s="41">
        <f t="shared" ref="D142:D147" si="66">D141-F141-G141</f>
        <v>36212</v>
      </c>
      <c r="E142" s="7"/>
      <c r="F142" s="41">
        <v>19</v>
      </c>
      <c r="G142" s="41"/>
      <c r="H142" s="28"/>
      <c r="I142" s="28"/>
      <c r="J142" s="28"/>
      <c r="K142" s="63"/>
      <c r="L142" s="8">
        <v>4460</v>
      </c>
      <c r="M142" s="7"/>
      <c r="N142" s="14"/>
      <c r="O142" s="24"/>
      <c r="P142" s="7"/>
      <c r="Q142" s="7"/>
      <c r="R142" s="41"/>
      <c r="S142" s="7"/>
      <c r="T142" s="24"/>
      <c r="U142" s="24"/>
      <c r="V142" s="24"/>
      <c r="W142" s="11"/>
      <c r="X142" s="28">
        <v>94</v>
      </c>
      <c r="Z142" s="52">
        <f t="shared" si="64"/>
        <v>0</v>
      </c>
    </row>
    <row r="143" spans="1:27" ht="14.4" hidden="1" customHeight="1" outlineLevel="1">
      <c r="B143" s="13">
        <f t="shared" si="65"/>
        <v>42008</v>
      </c>
      <c r="C143" s="7"/>
      <c r="D143" s="41">
        <f t="shared" si="66"/>
        <v>36193</v>
      </c>
      <c r="E143" s="7"/>
      <c r="F143" s="41"/>
      <c r="G143" s="41"/>
      <c r="H143" s="28"/>
      <c r="I143" s="28"/>
      <c r="J143" s="28"/>
      <c r="K143" s="63"/>
      <c r="L143" s="8">
        <v>4030</v>
      </c>
      <c r="M143" s="7"/>
      <c r="N143" s="14"/>
      <c r="O143" s="24"/>
      <c r="P143" s="7"/>
      <c r="Q143" s="7"/>
      <c r="R143" s="41">
        <v>45358</v>
      </c>
      <c r="S143" s="7"/>
      <c r="T143" s="24"/>
      <c r="U143" s="24"/>
      <c r="V143" s="24"/>
      <c r="W143" s="11"/>
      <c r="X143" s="28">
        <v>94</v>
      </c>
      <c r="Z143" s="52">
        <f t="shared" si="64"/>
        <v>0</v>
      </c>
    </row>
    <row r="144" spans="1:27" ht="14.4" hidden="1" customHeight="1" outlineLevel="1">
      <c r="B144" s="13">
        <f t="shared" si="65"/>
        <v>42009</v>
      </c>
      <c r="C144" s="7"/>
      <c r="D144" s="41">
        <f t="shared" si="66"/>
        <v>36193</v>
      </c>
      <c r="E144" s="7"/>
      <c r="F144" s="41">
        <v>15</v>
      </c>
      <c r="G144" s="41"/>
      <c r="H144" s="28"/>
      <c r="I144" s="28"/>
      <c r="J144" s="28"/>
      <c r="K144" s="63"/>
      <c r="L144" s="8">
        <v>4520</v>
      </c>
      <c r="M144" s="7"/>
      <c r="N144" s="14"/>
      <c r="O144" s="24"/>
      <c r="P144" s="7"/>
      <c r="Q144" s="7"/>
      <c r="R144" s="41">
        <v>56436</v>
      </c>
      <c r="S144" s="7"/>
      <c r="T144" s="24"/>
      <c r="U144" s="24"/>
      <c r="V144" s="24"/>
      <c r="W144" s="11"/>
      <c r="X144" s="28">
        <v>94</v>
      </c>
      <c r="Z144" s="52">
        <f t="shared" si="64"/>
        <v>0</v>
      </c>
    </row>
    <row r="145" spans="2:27" ht="14.4" hidden="1" customHeight="1" outlineLevel="1">
      <c r="B145" s="13">
        <f t="shared" si="65"/>
        <v>42010</v>
      </c>
      <c r="C145" s="7"/>
      <c r="D145" s="41">
        <f t="shared" si="66"/>
        <v>36178</v>
      </c>
      <c r="E145" s="7"/>
      <c r="F145" s="41"/>
      <c r="G145" s="41"/>
      <c r="H145" s="28"/>
      <c r="I145" s="28"/>
      <c r="J145" s="28"/>
      <c r="K145" s="63"/>
      <c r="L145" s="8">
        <v>4500</v>
      </c>
      <c r="M145" s="7"/>
      <c r="N145" s="14"/>
      <c r="O145" s="24"/>
      <c r="P145" s="7"/>
      <c r="Q145" s="7"/>
      <c r="R145" s="41">
        <v>34706</v>
      </c>
      <c r="S145" s="7"/>
      <c r="T145" s="24"/>
      <c r="U145" s="24"/>
      <c r="V145" s="24"/>
      <c r="W145" s="11"/>
      <c r="X145" s="28">
        <v>94</v>
      </c>
      <c r="Z145" s="52">
        <f t="shared" si="64"/>
        <v>0</v>
      </c>
    </row>
    <row r="146" spans="2:27" ht="14.4" hidden="1" customHeight="1" outlineLevel="1">
      <c r="B146" s="13">
        <f t="shared" si="65"/>
        <v>42011</v>
      </c>
      <c r="C146" s="7"/>
      <c r="D146" s="41">
        <f t="shared" si="66"/>
        <v>36178</v>
      </c>
      <c r="E146" s="7"/>
      <c r="F146" s="41"/>
      <c r="G146" s="41"/>
      <c r="H146" s="28"/>
      <c r="I146" s="28"/>
      <c r="J146" s="28"/>
      <c r="K146" s="63"/>
      <c r="L146" s="8">
        <v>4450</v>
      </c>
      <c r="M146" s="7"/>
      <c r="N146" s="14"/>
      <c r="O146" s="24"/>
      <c r="P146" s="7"/>
      <c r="Q146" s="7"/>
      <c r="R146" s="41">
        <v>35036</v>
      </c>
      <c r="S146" s="7"/>
      <c r="T146" s="24"/>
      <c r="U146" s="24"/>
      <c r="V146" s="24"/>
      <c r="W146" s="11"/>
      <c r="X146" s="28">
        <v>94</v>
      </c>
      <c r="Z146" s="52">
        <f t="shared" si="64"/>
        <v>0</v>
      </c>
    </row>
    <row r="147" spans="2:27" ht="14.4" hidden="1" customHeight="1" outlineLevel="1">
      <c r="B147" s="13">
        <f t="shared" si="65"/>
        <v>42012</v>
      </c>
      <c r="C147" s="7"/>
      <c r="D147" s="41">
        <f t="shared" si="66"/>
        <v>36178</v>
      </c>
      <c r="E147" s="7"/>
      <c r="F147" s="41">
        <v>22</v>
      </c>
      <c r="G147" s="41">
        <v>31</v>
      </c>
      <c r="H147" s="28"/>
      <c r="I147" s="28"/>
      <c r="J147" s="28"/>
      <c r="K147" s="63"/>
      <c r="L147" s="8">
        <v>5000</v>
      </c>
      <c r="M147" s="7"/>
      <c r="N147" s="14"/>
      <c r="O147" s="24"/>
      <c r="P147" s="7"/>
      <c r="Q147" s="7"/>
      <c r="R147" s="41">
        <v>34629</v>
      </c>
      <c r="S147" s="7"/>
      <c r="T147" s="24"/>
      <c r="U147" s="24"/>
      <c r="V147" s="24"/>
      <c r="W147" s="11"/>
      <c r="X147" s="28">
        <v>94</v>
      </c>
      <c r="Z147" s="52">
        <f t="shared" si="64"/>
        <v>0</v>
      </c>
    </row>
    <row r="148" spans="2:27" s="27" customFormat="1" collapsed="1">
      <c r="B148" s="26"/>
      <c r="C148" s="28">
        <f t="shared" ref="C148:C204" si="67">C140+1</f>
        <v>33</v>
      </c>
      <c r="D148" s="60">
        <f>B147</f>
        <v>42012</v>
      </c>
      <c r="E148" s="56">
        <f>IF(SUM(D141:D147)&gt;0,AVERAGE(D141:D147),0)</f>
        <v>36192</v>
      </c>
      <c r="F148" s="28">
        <f>SUM(F141:F147)</f>
        <v>56</v>
      </c>
      <c r="G148" s="28">
        <f>SUM(G141:G147)</f>
        <v>31</v>
      </c>
      <c r="H148" s="28">
        <f t="shared" ref="H148" si="68">F148/2.5</f>
        <v>22.4</v>
      </c>
      <c r="I148" s="28">
        <f>F148+I140</f>
        <v>662</v>
      </c>
      <c r="J148" s="28">
        <f>G148+J140</f>
        <v>214</v>
      </c>
      <c r="K148" s="67"/>
      <c r="L148" s="56">
        <f>SUM(L141:L147)</f>
        <v>30990</v>
      </c>
      <c r="M148" s="56">
        <f>IF(L148&gt;0,L148+M140,0)</f>
        <v>347240</v>
      </c>
      <c r="N148" s="29">
        <f>L148/E148/7*1000</f>
        <v>122.3237968927624</v>
      </c>
      <c r="O148" s="29">
        <f>L148/E148*1000</f>
        <v>856.26657824933682</v>
      </c>
      <c r="P148" s="39">
        <f>IF(R148&gt;0,L148/(R148/10),0)</f>
        <v>1.2863564855362726</v>
      </c>
      <c r="Q148" s="39">
        <f>M148/(S148/10)</f>
        <v>1.1987967841975911</v>
      </c>
      <c r="R148" s="56">
        <f>SUM(R141:R147)</f>
        <v>240913</v>
      </c>
      <c r="S148" s="56">
        <f>IF(R148&gt;0,R148+S140,0)</f>
        <v>2896571</v>
      </c>
      <c r="T148" s="39">
        <f>R148/E148</f>
        <v>6.6565263041556149</v>
      </c>
      <c r="U148" s="39">
        <f>T148+U140</f>
        <v>79.276028126462322</v>
      </c>
      <c r="V148" s="39">
        <f>S148/$E$28</f>
        <v>78.425597010884275</v>
      </c>
      <c r="W148" s="30">
        <f>IF(R148&gt;0,R148/7/E148*100,0)</f>
        <v>95.093232916508768</v>
      </c>
      <c r="X148" s="28">
        <v>94</v>
      </c>
      <c r="Z148" s="52">
        <f t="shared" si="64"/>
        <v>61.161898446381201</v>
      </c>
      <c r="AA148" s="52">
        <f>AVERAGE(Z140,Z148,Z156)</f>
        <v>64.170437277072878</v>
      </c>
    </row>
    <row r="149" spans="2:27" ht="14.4" hidden="1" customHeight="1" outlineLevel="1">
      <c r="B149" s="13">
        <f>B147+1</f>
        <v>42013</v>
      </c>
      <c r="C149" s="21"/>
      <c r="D149" s="41">
        <f>D147-F147-G147</f>
        <v>36125</v>
      </c>
      <c r="E149" s="7"/>
      <c r="F149" s="41">
        <v>7</v>
      </c>
      <c r="G149" s="41"/>
      <c r="H149" s="41"/>
      <c r="I149" s="28"/>
      <c r="J149" s="28"/>
      <c r="K149" s="63"/>
      <c r="L149" s="8">
        <v>5000</v>
      </c>
      <c r="M149" s="7"/>
      <c r="N149" s="14"/>
      <c r="O149" s="24"/>
      <c r="P149" s="7"/>
      <c r="Q149" s="7"/>
      <c r="R149" s="41">
        <v>34678</v>
      </c>
      <c r="S149" s="7"/>
      <c r="T149" s="24"/>
      <c r="U149" s="24"/>
      <c r="V149" s="24"/>
      <c r="W149" s="11"/>
      <c r="X149" s="28">
        <v>94</v>
      </c>
      <c r="Z149" s="52">
        <f t="shared" si="64"/>
        <v>0</v>
      </c>
    </row>
    <row r="150" spans="2:27" ht="14.4" hidden="1" customHeight="1" outlineLevel="1">
      <c r="B150" s="13">
        <f t="shared" si="65"/>
        <v>42014</v>
      </c>
      <c r="C150" s="21"/>
      <c r="D150" s="41">
        <f t="shared" ref="D150:D155" si="69">D149-F149-G149</f>
        <v>36118</v>
      </c>
      <c r="E150" s="7"/>
      <c r="F150" s="41">
        <v>9</v>
      </c>
      <c r="G150" s="41"/>
      <c r="H150" s="41"/>
      <c r="I150" s="28"/>
      <c r="J150" s="28"/>
      <c r="K150" s="63"/>
      <c r="L150" s="8">
        <v>5060</v>
      </c>
      <c r="M150" s="7"/>
      <c r="N150" s="14"/>
      <c r="O150" s="24"/>
      <c r="P150" s="7"/>
      <c r="Q150" s="7"/>
      <c r="R150" s="41">
        <v>34649</v>
      </c>
      <c r="S150" s="7"/>
      <c r="T150" s="24"/>
      <c r="U150" s="24"/>
      <c r="V150" s="24"/>
      <c r="W150" s="11"/>
      <c r="X150" s="28">
        <v>94</v>
      </c>
      <c r="Z150" s="52">
        <f t="shared" si="64"/>
        <v>0</v>
      </c>
    </row>
    <row r="151" spans="2:27" ht="14.4" hidden="1" customHeight="1" outlineLevel="1">
      <c r="B151" s="13">
        <f t="shared" si="65"/>
        <v>42015</v>
      </c>
      <c r="C151" s="21"/>
      <c r="D151" s="41">
        <f t="shared" si="69"/>
        <v>36109</v>
      </c>
      <c r="E151" s="7"/>
      <c r="F151" s="41"/>
      <c r="G151" s="41"/>
      <c r="H151" s="41"/>
      <c r="I151" s="28"/>
      <c r="J151" s="28"/>
      <c r="K151" s="63"/>
      <c r="L151" s="8">
        <v>4720</v>
      </c>
      <c r="M151" s="7"/>
      <c r="N151" s="14"/>
      <c r="O151" s="24"/>
      <c r="P151" s="7"/>
      <c r="Q151" s="7"/>
      <c r="R151" s="41">
        <v>34718</v>
      </c>
      <c r="S151" s="7"/>
      <c r="T151" s="24"/>
      <c r="U151" s="24"/>
      <c r="V151" s="24"/>
      <c r="W151" s="11"/>
      <c r="X151" s="28">
        <v>94</v>
      </c>
      <c r="Z151" s="52">
        <f t="shared" si="64"/>
        <v>0</v>
      </c>
    </row>
    <row r="152" spans="2:27" ht="14.4" hidden="1" customHeight="1" outlineLevel="1">
      <c r="B152" s="13">
        <f t="shared" si="65"/>
        <v>42016</v>
      </c>
      <c r="C152" s="21"/>
      <c r="D152" s="41">
        <f t="shared" si="69"/>
        <v>36109</v>
      </c>
      <c r="E152" s="7"/>
      <c r="F152" s="41">
        <v>14</v>
      </c>
      <c r="G152" s="41"/>
      <c r="H152" s="41"/>
      <c r="I152" s="28"/>
      <c r="J152" s="28"/>
      <c r="K152" s="63"/>
      <c r="L152" s="8">
        <v>4500</v>
      </c>
      <c r="M152" s="7"/>
      <c r="N152" s="14"/>
      <c r="O152" s="24"/>
      <c r="P152" s="7"/>
      <c r="Q152" s="7"/>
      <c r="R152" s="41">
        <v>34782</v>
      </c>
      <c r="S152" s="7"/>
      <c r="T152" s="24"/>
      <c r="U152" s="24"/>
      <c r="V152" s="24"/>
      <c r="W152" s="11"/>
      <c r="X152" s="28">
        <v>94</v>
      </c>
      <c r="Z152" s="52">
        <f t="shared" si="64"/>
        <v>0</v>
      </c>
    </row>
    <row r="153" spans="2:27" ht="14.4" hidden="1" customHeight="1" outlineLevel="1">
      <c r="B153" s="13">
        <f t="shared" si="65"/>
        <v>42017</v>
      </c>
      <c r="C153" s="21"/>
      <c r="D153" s="41">
        <f t="shared" si="69"/>
        <v>36095</v>
      </c>
      <c r="E153" s="7"/>
      <c r="F153" s="41">
        <v>10</v>
      </c>
      <c r="G153" s="41">
        <v>27</v>
      </c>
      <c r="H153" s="41"/>
      <c r="I153" s="28"/>
      <c r="J153" s="28"/>
      <c r="K153" s="63"/>
      <c r="L153" s="8">
        <v>4600</v>
      </c>
      <c r="M153" s="7"/>
      <c r="N153" s="14"/>
      <c r="O153" s="24"/>
      <c r="P153" s="7"/>
      <c r="Q153" s="7"/>
      <c r="R153" s="41">
        <v>34719</v>
      </c>
      <c r="S153" s="7"/>
      <c r="T153" s="24"/>
      <c r="U153" s="24"/>
      <c r="V153" s="24"/>
      <c r="W153" s="11"/>
      <c r="X153" s="28">
        <v>94</v>
      </c>
      <c r="Z153" s="52">
        <f t="shared" si="64"/>
        <v>0</v>
      </c>
    </row>
    <row r="154" spans="2:27" ht="14.4" hidden="1" customHeight="1" outlineLevel="1">
      <c r="B154" s="13">
        <f t="shared" si="65"/>
        <v>42018</v>
      </c>
      <c r="C154" s="21"/>
      <c r="D154" s="41">
        <f t="shared" si="69"/>
        <v>36058</v>
      </c>
      <c r="E154" s="7"/>
      <c r="F154" s="41">
        <v>8</v>
      </c>
      <c r="G154" s="41"/>
      <c r="H154" s="41"/>
      <c r="I154" s="28"/>
      <c r="J154" s="28"/>
      <c r="K154" s="63"/>
      <c r="L154" s="8">
        <v>4640</v>
      </c>
      <c r="M154" s="7"/>
      <c r="N154" s="14"/>
      <c r="O154" s="24"/>
      <c r="P154" s="7"/>
      <c r="Q154" s="7"/>
      <c r="R154" s="41">
        <v>34649</v>
      </c>
      <c r="S154" s="7"/>
      <c r="T154" s="24"/>
      <c r="U154" s="24"/>
      <c r="V154" s="24"/>
      <c r="W154" s="11"/>
      <c r="X154" s="28">
        <v>94</v>
      </c>
      <c r="Z154" s="52">
        <f t="shared" si="64"/>
        <v>0</v>
      </c>
    </row>
    <row r="155" spans="2:27" ht="14.4" hidden="1" customHeight="1" outlineLevel="1">
      <c r="B155" s="13">
        <f t="shared" si="65"/>
        <v>42019</v>
      </c>
      <c r="C155" s="21"/>
      <c r="D155" s="41">
        <f t="shared" si="69"/>
        <v>36050</v>
      </c>
      <c r="E155" s="7"/>
      <c r="F155" s="41">
        <v>10</v>
      </c>
      <c r="G155" s="41"/>
      <c r="H155" s="41"/>
      <c r="I155" s="28"/>
      <c r="J155" s="28"/>
      <c r="K155" s="63"/>
      <c r="L155" s="8">
        <v>4560</v>
      </c>
      <c r="M155" s="7"/>
      <c r="N155" s="14"/>
      <c r="O155" s="24"/>
      <c r="P155" s="7"/>
      <c r="Q155" s="7"/>
      <c r="R155" s="41">
        <v>34618</v>
      </c>
      <c r="S155" s="7"/>
      <c r="T155" s="24"/>
      <c r="U155" s="24"/>
      <c r="V155" s="24"/>
      <c r="W155" s="11"/>
      <c r="X155" s="28">
        <v>94</v>
      </c>
      <c r="Z155" s="52">
        <f t="shared" si="64"/>
        <v>0</v>
      </c>
    </row>
    <row r="156" spans="2:27" s="27" customFormat="1" collapsed="1">
      <c r="B156" s="26"/>
      <c r="C156" s="28">
        <f t="shared" si="67"/>
        <v>34</v>
      </c>
      <c r="D156" s="60">
        <f>B155</f>
        <v>42019</v>
      </c>
      <c r="E156" s="56">
        <f>IF(SUM(D149:D155)&gt;0,AVERAGE(D149:D155),0)</f>
        <v>36094.857142857145</v>
      </c>
      <c r="F156" s="28">
        <f>SUM(F149:F155)</f>
        <v>58</v>
      </c>
      <c r="G156" s="28">
        <f>SUM(G149:G155)</f>
        <v>27</v>
      </c>
      <c r="H156" s="28">
        <f>F156/2.5</f>
        <v>23.2</v>
      </c>
      <c r="I156" s="28">
        <f>F156+I148</f>
        <v>720</v>
      </c>
      <c r="J156" s="28">
        <f>G156+J148</f>
        <v>241</v>
      </c>
      <c r="K156" s="67">
        <v>1983</v>
      </c>
      <c r="L156" s="56">
        <f>SUM(L149:L155)</f>
        <v>33080</v>
      </c>
      <c r="M156" s="56">
        <f>IF(L156&gt;0,L156+M148,0)</f>
        <v>380320</v>
      </c>
      <c r="N156" s="29">
        <f>L156/E156/7*1000</f>
        <v>130.92486464237089</v>
      </c>
      <c r="O156" s="29">
        <f>L156/E156*1000</f>
        <v>916.47405249659619</v>
      </c>
      <c r="P156" s="39">
        <f>IF(R156&gt;0,L156/(R156/10),0)</f>
        <v>1.3623652769826986</v>
      </c>
      <c r="Q156" s="39">
        <f>M156/(S156/10)</f>
        <v>1.2114478509159758</v>
      </c>
      <c r="R156" s="56">
        <f>SUM(R149:R155)</f>
        <v>242813</v>
      </c>
      <c r="S156" s="56">
        <f>IF(R156&gt;0,R156+S148,0)</f>
        <v>3139384</v>
      </c>
      <c r="T156" s="39">
        <f>R156/E156</f>
        <v>6.7270802330367596</v>
      </c>
      <c r="U156" s="39">
        <f>T156+U148</f>
        <v>86.00310835949908</v>
      </c>
      <c r="V156" s="39">
        <f>S156/$E$28</f>
        <v>84.999837548058693</v>
      </c>
      <c r="W156" s="30">
        <f>IF(R156&gt;0,R156/7/E156*100,0)</f>
        <v>96.101146186239433</v>
      </c>
      <c r="X156" s="28">
        <v>94</v>
      </c>
      <c r="Z156" s="52">
        <f t="shared" si="64"/>
        <v>65.462432321185446</v>
      </c>
      <c r="AA156" s="52">
        <f>AVERAGE(Z148,Z156,Z164)</f>
        <v>63.028786391760434</v>
      </c>
    </row>
    <row r="157" spans="2:27" ht="14.4" hidden="1" customHeight="1" outlineLevel="1">
      <c r="B157" s="13">
        <f>B155+1</f>
        <v>42020</v>
      </c>
      <c r="C157" s="21"/>
      <c r="D157" s="41">
        <f>D155-F155-G155</f>
        <v>36040</v>
      </c>
      <c r="E157" s="7"/>
      <c r="F157" s="41">
        <v>9</v>
      </c>
      <c r="G157" s="41">
        <v>15</v>
      </c>
      <c r="H157" s="28"/>
      <c r="I157" s="28"/>
      <c r="J157" s="28"/>
      <c r="K157" s="63"/>
      <c r="L157" s="8">
        <v>4360</v>
      </c>
      <c r="M157" s="7"/>
      <c r="N157" s="14"/>
      <c r="O157" s="24"/>
      <c r="P157" s="7"/>
      <c r="Q157" s="7"/>
      <c r="R157" s="41">
        <v>35635</v>
      </c>
      <c r="S157" s="7"/>
      <c r="T157" s="24"/>
      <c r="U157" s="24"/>
      <c r="V157" s="24"/>
      <c r="W157" s="11"/>
      <c r="X157" s="28">
        <v>94</v>
      </c>
      <c r="Z157" s="52">
        <f t="shared" si="64"/>
        <v>0</v>
      </c>
    </row>
    <row r="158" spans="2:27" ht="14.4" hidden="1" customHeight="1" outlineLevel="1">
      <c r="B158" s="13">
        <f t="shared" ref="B158:B171" si="70">B157+1</f>
        <v>42021</v>
      </c>
      <c r="C158" s="21"/>
      <c r="D158" s="41">
        <f t="shared" ref="D158:D163" si="71">D157-F157-G157</f>
        <v>36016</v>
      </c>
      <c r="E158" s="7"/>
      <c r="F158" s="41">
        <v>10</v>
      </c>
      <c r="G158" s="41"/>
      <c r="H158" s="28"/>
      <c r="I158" s="28"/>
      <c r="J158" s="28"/>
      <c r="K158" s="63"/>
      <c r="L158" s="8">
        <v>4460</v>
      </c>
      <c r="M158" s="7"/>
      <c r="N158" s="14"/>
      <c r="O158" s="24"/>
      <c r="P158" s="7"/>
      <c r="Q158" s="7"/>
      <c r="R158" s="41">
        <v>34534</v>
      </c>
      <c r="S158" s="7"/>
      <c r="T158" s="24"/>
      <c r="U158" s="24"/>
      <c r="V158" s="24"/>
      <c r="W158" s="11"/>
      <c r="X158" s="28">
        <v>94</v>
      </c>
      <c r="Z158" s="52">
        <f t="shared" si="64"/>
        <v>0</v>
      </c>
    </row>
    <row r="159" spans="2:27" ht="14.4" hidden="1" customHeight="1" outlineLevel="1">
      <c r="B159" s="13">
        <f t="shared" si="70"/>
        <v>42022</v>
      </c>
      <c r="C159" s="21"/>
      <c r="D159" s="41">
        <f t="shared" si="71"/>
        <v>36006</v>
      </c>
      <c r="E159" s="7"/>
      <c r="F159" s="41"/>
      <c r="G159" s="41"/>
      <c r="H159" s="28"/>
      <c r="I159" s="28"/>
      <c r="J159" s="28"/>
      <c r="K159" s="63"/>
      <c r="L159" s="8">
        <v>4450</v>
      </c>
      <c r="M159" s="7"/>
      <c r="N159" s="14"/>
      <c r="O159" s="24"/>
      <c r="P159" s="7"/>
      <c r="Q159" s="7"/>
      <c r="R159" s="41">
        <v>34721</v>
      </c>
      <c r="S159" s="7"/>
      <c r="T159" s="24"/>
      <c r="U159" s="24"/>
      <c r="V159" s="24"/>
      <c r="W159" s="11"/>
      <c r="X159" s="28">
        <v>94</v>
      </c>
      <c r="Z159" s="52">
        <f t="shared" si="64"/>
        <v>0</v>
      </c>
    </row>
    <row r="160" spans="2:27" ht="14.4" hidden="1" customHeight="1" outlineLevel="1">
      <c r="B160" s="13">
        <f t="shared" si="70"/>
        <v>42023</v>
      </c>
      <c r="C160" s="21"/>
      <c r="D160" s="41">
        <f t="shared" si="71"/>
        <v>36006</v>
      </c>
      <c r="E160" s="7"/>
      <c r="F160" s="41">
        <v>19</v>
      </c>
      <c r="G160" s="41"/>
      <c r="H160" s="28"/>
      <c r="I160" s="28"/>
      <c r="J160" s="28"/>
      <c r="K160" s="63"/>
      <c r="L160" s="8">
        <v>4580</v>
      </c>
      <c r="M160" s="7"/>
      <c r="N160" s="14"/>
      <c r="O160" s="24"/>
      <c r="P160" s="7"/>
      <c r="Q160" s="7"/>
      <c r="R160" s="41">
        <v>34534</v>
      </c>
      <c r="S160" s="7"/>
      <c r="T160" s="24"/>
      <c r="U160" s="24"/>
      <c r="V160" s="24"/>
      <c r="W160" s="11"/>
      <c r="X160" s="28">
        <v>94</v>
      </c>
      <c r="Z160" s="52">
        <f t="shared" si="64"/>
        <v>0</v>
      </c>
    </row>
    <row r="161" spans="2:27" ht="14.4" hidden="1" customHeight="1" outlineLevel="1">
      <c r="B161" s="13">
        <f t="shared" si="70"/>
        <v>42024</v>
      </c>
      <c r="C161" s="21"/>
      <c r="D161" s="41">
        <f t="shared" si="71"/>
        <v>35987</v>
      </c>
      <c r="E161" s="7"/>
      <c r="F161" s="41">
        <v>12</v>
      </c>
      <c r="G161" s="41">
        <v>80</v>
      </c>
      <c r="H161" s="28"/>
      <c r="I161" s="28"/>
      <c r="J161" s="28"/>
      <c r="K161" s="63"/>
      <c r="L161" s="8">
        <v>4530</v>
      </c>
      <c r="M161" s="7"/>
      <c r="N161" s="14"/>
      <c r="O161" s="24"/>
      <c r="P161" s="7"/>
      <c r="Q161" s="7"/>
      <c r="R161" s="41">
        <v>34546</v>
      </c>
      <c r="S161" s="7"/>
      <c r="T161" s="24"/>
      <c r="U161" s="24"/>
      <c r="V161" s="24"/>
      <c r="W161" s="11"/>
      <c r="X161" s="28">
        <v>93</v>
      </c>
      <c r="Z161" s="52">
        <f t="shared" si="64"/>
        <v>0</v>
      </c>
    </row>
    <row r="162" spans="2:27" ht="14.4" hidden="1" customHeight="1" outlineLevel="1">
      <c r="B162" s="13">
        <f t="shared" si="70"/>
        <v>42025</v>
      </c>
      <c r="C162" s="21"/>
      <c r="D162" s="41">
        <f t="shared" si="71"/>
        <v>35895</v>
      </c>
      <c r="E162" s="7"/>
      <c r="F162" s="41">
        <v>12</v>
      </c>
      <c r="G162" s="41"/>
      <c r="H162" s="28"/>
      <c r="I162" s="28"/>
      <c r="J162" s="28"/>
      <c r="K162" s="63"/>
      <c r="L162" s="8">
        <v>4520</v>
      </c>
      <c r="M162" s="7"/>
      <c r="N162" s="14"/>
      <c r="O162" s="24"/>
      <c r="P162" s="7"/>
      <c r="Q162" s="7"/>
      <c r="R162" s="41">
        <v>34439</v>
      </c>
      <c r="S162" s="7"/>
      <c r="T162" s="24"/>
      <c r="U162" s="24"/>
      <c r="V162" s="24"/>
      <c r="W162" s="11"/>
      <c r="X162" s="28">
        <v>93</v>
      </c>
      <c r="Z162" s="52">
        <f t="shared" si="64"/>
        <v>0</v>
      </c>
    </row>
    <row r="163" spans="2:27" ht="14.4" hidden="1" customHeight="1" outlineLevel="1">
      <c r="B163" s="13">
        <f t="shared" si="70"/>
        <v>42026</v>
      </c>
      <c r="C163" s="21"/>
      <c r="D163" s="41">
        <f t="shared" si="71"/>
        <v>35883</v>
      </c>
      <c r="E163" s="7"/>
      <c r="F163" s="41">
        <v>10</v>
      </c>
      <c r="G163" s="41"/>
      <c r="H163" s="28"/>
      <c r="I163" s="28"/>
      <c r="J163" s="28"/>
      <c r="K163" s="63"/>
      <c r="L163" s="8">
        <v>4560</v>
      </c>
      <c r="M163" s="7"/>
      <c r="N163" s="14"/>
      <c r="O163" s="24"/>
      <c r="P163" s="7"/>
      <c r="Q163" s="7"/>
      <c r="R163" s="41">
        <v>34391</v>
      </c>
      <c r="S163" s="7"/>
      <c r="T163" s="24"/>
      <c r="U163" s="24"/>
      <c r="V163" s="24"/>
      <c r="W163" s="11"/>
      <c r="X163" s="28">
        <v>93</v>
      </c>
      <c r="Z163" s="52">
        <f t="shared" si="64"/>
        <v>0</v>
      </c>
    </row>
    <row r="164" spans="2:27" s="27" customFormat="1" collapsed="1">
      <c r="B164" s="26"/>
      <c r="C164" s="28">
        <f t="shared" si="67"/>
        <v>35</v>
      </c>
      <c r="D164" s="60">
        <f>B163</f>
        <v>42026</v>
      </c>
      <c r="E164" s="56">
        <f>IF(SUM(D157:D163)&gt;0,AVERAGE(D157:D163),0)</f>
        <v>35976.142857142855</v>
      </c>
      <c r="F164" s="28">
        <f>SUM(F157:F163)</f>
        <v>72</v>
      </c>
      <c r="G164" s="28">
        <f>SUM(G157:G163)</f>
        <v>95</v>
      </c>
      <c r="H164" s="28">
        <f t="shared" ref="H164" si="72">F164/2.5</f>
        <v>28.8</v>
      </c>
      <c r="I164" s="28">
        <f>F164+I156</f>
        <v>792</v>
      </c>
      <c r="J164" s="28">
        <f>G164+J156</f>
        <v>336</v>
      </c>
      <c r="K164" s="67"/>
      <c r="L164" s="56">
        <f>SUM(L157:L163)</f>
        <v>31460</v>
      </c>
      <c r="M164" s="56">
        <f>IF(L164&gt;0,L164+M156,0)</f>
        <v>411780</v>
      </c>
      <c r="N164" s="29">
        <f>L164/E164/7*1000</f>
        <v>124.92405681542928</v>
      </c>
      <c r="O164" s="29">
        <f>L164/E164*1000</f>
        <v>874.468397708005</v>
      </c>
      <c r="P164" s="39">
        <f>IF(R164&gt;0,L164/(R164/10),0)</f>
        <v>1.2957166392092256</v>
      </c>
      <c r="Q164" s="39">
        <f>M164/(S164/10)</f>
        <v>1.2174973330841845</v>
      </c>
      <c r="R164" s="56">
        <f>SUM(R157:R163)</f>
        <v>242800</v>
      </c>
      <c r="S164" s="56">
        <f>IF(R164&gt;0,R164+S156,0)</f>
        <v>3382184</v>
      </c>
      <c r="T164" s="39">
        <f>R164/E164</f>
        <v>6.7489169409886713</v>
      </c>
      <c r="U164" s="39">
        <f>T164+U156</f>
        <v>92.752025300487759</v>
      </c>
      <c r="V164" s="39">
        <f>S164/$E$28</f>
        <v>91.573726106026967</v>
      </c>
      <c r="W164" s="30">
        <f>IF(R164&gt;0,R164/7/E164*100,0)</f>
        <v>96.413099156981005</v>
      </c>
      <c r="X164" s="28">
        <v>94</v>
      </c>
      <c r="Z164" s="52">
        <f t="shared" si="64"/>
        <v>62.462028407714641</v>
      </c>
      <c r="AA164" s="52">
        <f>AVERAGE(Z156,Z164,Z172)</f>
        <v>63.878713313232453</v>
      </c>
    </row>
    <row r="165" spans="2:27" ht="14.4" hidden="1" customHeight="1" outlineLevel="1">
      <c r="B165" s="13">
        <f>B163+1</f>
        <v>42027</v>
      </c>
      <c r="C165" s="21"/>
      <c r="D165" s="41">
        <f>D163-F163-G163</f>
        <v>35873</v>
      </c>
      <c r="E165" s="7"/>
      <c r="F165" s="41">
        <v>12</v>
      </c>
      <c r="G165" s="41">
        <v>41</v>
      </c>
      <c r="H165" s="41"/>
      <c r="I165" s="28"/>
      <c r="J165" s="28"/>
      <c r="K165" s="63"/>
      <c r="L165" s="8">
        <v>4520</v>
      </c>
      <c r="M165" s="7"/>
      <c r="N165" s="14"/>
      <c r="O165" s="24"/>
      <c r="P165" s="7"/>
      <c r="Q165" s="7"/>
      <c r="R165" s="41">
        <v>34404</v>
      </c>
      <c r="S165" s="7"/>
      <c r="T165" s="24"/>
      <c r="U165" s="24"/>
      <c r="V165" s="24"/>
      <c r="W165" s="11"/>
      <c r="X165" s="28">
        <v>93</v>
      </c>
      <c r="Z165" s="52">
        <f t="shared" si="64"/>
        <v>0</v>
      </c>
    </row>
    <row r="166" spans="2:27" ht="14.4" hidden="1" customHeight="1" outlineLevel="1">
      <c r="B166" s="13">
        <f t="shared" si="70"/>
        <v>42028</v>
      </c>
      <c r="C166" s="21"/>
      <c r="D166" s="41">
        <f t="shared" ref="D166:D171" si="73">D165-F165-G165</f>
        <v>35820</v>
      </c>
      <c r="E166" s="7"/>
      <c r="F166" s="41">
        <v>8</v>
      </c>
      <c r="G166" s="41"/>
      <c r="H166" s="41"/>
      <c r="I166" s="28"/>
      <c r="J166" s="28"/>
      <c r="K166" s="63"/>
      <c r="L166" s="8">
        <v>4490</v>
      </c>
      <c r="M166" s="7"/>
      <c r="N166" s="14"/>
      <c r="O166" s="24"/>
      <c r="P166" s="7"/>
      <c r="Q166" s="7"/>
      <c r="R166" s="41">
        <v>34356</v>
      </c>
      <c r="S166" s="7"/>
      <c r="T166" s="24"/>
      <c r="U166" s="24"/>
      <c r="V166" s="24"/>
      <c r="W166" s="11"/>
      <c r="X166" s="28">
        <v>93</v>
      </c>
      <c r="Z166" s="52">
        <f t="shared" si="64"/>
        <v>0</v>
      </c>
    </row>
    <row r="167" spans="2:27" ht="14.4" hidden="1" customHeight="1" outlineLevel="1">
      <c r="B167" s="13">
        <f t="shared" si="70"/>
        <v>42029</v>
      </c>
      <c r="C167" s="21"/>
      <c r="D167" s="41">
        <f t="shared" si="73"/>
        <v>35812</v>
      </c>
      <c r="E167" s="7"/>
      <c r="F167" s="41"/>
      <c r="G167" s="41"/>
      <c r="H167" s="41"/>
      <c r="I167" s="28"/>
      <c r="J167" s="28"/>
      <c r="K167" s="63"/>
      <c r="L167" s="8">
        <v>4500</v>
      </c>
      <c r="M167" s="7"/>
      <c r="N167" s="14"/>
      <c r="O167" s="24"/>
      <c r="P167" s="7"/>
      <c r="Q167" s="7"/>
      <c r="R167" s="41">
        <v>34332</v>
      </c>
      <c r="S167" s="7"/>
      <c r="T167" s="24"/>
      <c r="U167" s="24"/>
      <c r="V167" s="24"/>
      <c r="W167" s="11"/>
      <c r="X167" s="28">
        <v>93</v>
      </c>
      <c r="Z167" s="52">
        <f t="shared" si="64"/>
        <v>0</v>
      </c>
    </row>
    <row r="168" spans="2:27" ht="14.4" hidden="1" customHeight="1" outlineLevel="1">
      <c r="B168" s="13">
        <f t="shared" si="70"/>
        <v>42030</v>
      </c>
      <c r="C168" s="21"/>
      <c r="D168" s="41">
        <f t="shared" si="73"/>
        <v>35812</v>
      </c>
      <c r="E168" s="7"/>
      <c r="F168" s="41">
        <v>16</v>
      </c>
      <c r="G168" s="41">
        <v>21</v>
      </c>
      <c r="H168" s="41"/>
      <c r="I168" s="28"/>
      <c r="J168" s="28"/>
      <c r="K168" s="63"/>
      <c r="L168" s="8">
        <v>4470</v>
      </c>
      <c r="M168" s="7"/>
      <c r="N168" s="14"/>
      <c r="O168" s="24"/>
      <c r="P168" s="7"/>
      <c r="Q168" s="7"/>
      <c r="R168" s="41">
        <v>34388</v>
      </c>
      <c r="S168" s="7"/>
      <c r="T168" s="24"/>
      <c r="U168" s="24"/>
      <c r="V168" s="24"/>
      <c r="W168" s="11"/>
      <c r="X168" s="28">
        <v>93</v>
      </c>
      <c r="Z168" s="52">
        <f t="shared" si="64"/>
        <v>0</v>
      </c>
    </row>
    <row r="169" spans="2:27" ht="14.4" hidden="1" customHeight="1" outlineLevel="1">
      <c r="B169" s="13">
        <f t="shared" si="70"/>
        <v>42031</v>
      </c>
      <c r="C169" s="21"/>
      <c r="D169" s="41">
        <f t="shared" si="73"/>
        <v>35775</v>
      </c>
      <c r="E169" s="7"/>
      <c r="F169" s="41">
        <v>13</v>
      </c>
      <c r="G169" s="41"/>
      <c r="H169" s="41"/>
      <c r="I169" s="28"/>
      <c r="J169" s="28"/>
      <c r="K169" s="63"/>
      <c r="L169" s="8">
        <v>4520</v>
      </c>
      <c r="M169" s="7"/>
      <c r="N169" s="14"/>
      <c r="O169" s="24"/>
      <c r="P169" s="7"/>
      <c r="Q169" s="7"/>
      <c r="R169" s="41">
        <v>34273</v>
      </c>
      <c r="S169" s="7"/>
      <c r="T169" s="24"/>
      <c r="U169" s="24"/>
      <c r="V169" s="24"/>
      <c r="W169" s="11"/>
      <c r="X169" s="28">
        <v>93</v>
      </c>
      <c r="Z169" s="52">
        <f t="shared" si="64"/>
        <v>0</v>
      </c>
    </row>
    <row r="170" spans="2:27" ht="14.4" hidden="1" customHeight="1" outlineLevel="1">
      <c r="B170" s="13">
        <f t="shared" si="70"/>
        <v>42032</v>
      </c>
      <c r="C170" s="21"/>
      <c r="D170" s="41">
        <f t="shared" si="73"/>
        <v>35762</v>
      </c>
      <c r="E170" s="7"/>
      <c r="F170" s="41">
        <v>10</v>
      </c>
      <c r="G170" s="41">
        <v>24</v>
      </c>
      <c r="H170" s="41"/>
      <c r="I170" s="28"/>
      <c r="J170" s="28"/>
      <c r="K170" s="63"/>
      <c r="L170" s="8">
        <v>4430</v>
      </c>
      <c r="M170" s="7"/>
      <c r="N170" s="14"/>
      <c r="O170" s="24"/>
      <c r="P170" s="7"/>
      <c r="Q170" s="7"/>
      <c r="R170" s="41">
        <v>34242</v>
      </c>
      <c r="S170" s="7"/>
      <c r="T170" s="24"/>
      <c r="U170" s="24"/>
      <c r="V170" s="24"/>
      <c r="W170" s="11"/>
      <c r="X170" s="28">
        <v>93</v>
      </c>
      <c r="Z170" s="52">
        <f t="shared" si="64"/>
        <v>0</v>
      </c>
    </row>
    <row r="171" spans="2:27" ht="14.4" hidden="1" customHeight="1" outlineLevel="1">
      <c r="B171" s="13">
        <f t="shared" si="70"/>
        <v>42033</v>
      </c>
      <c r="C171" s="21"/>
      <c r="D171" s="41">
        <f t="shared" si="73"/>
        <v>35728</v>
      </c>
      <c r="E171" s="7"/>
      <c r="F171" s="41">
        <v>9</v>
      </c>
      <c r="G171" s="41"/>
      <c r="H171" s="41"/>
      <c r="I171" s="28"/>
      <c r="J171" s="28"/>
      <c r="K171" s="63"/>
      <c r="L171" s="8">
        <v>5000</v>
      </c>
      <c r="M171" s="7"/>
      <c r="N171" s="14"/>
      <c r="O171" s="24"/>
      <c r="P171" s="7"/>
      <c r="Q171" s="7"/>
      <c r="R171" s="41">
        <v>34321</v>
      </c>
      <c r="S171" s="7"/>
      <c r="T171" s="24"/>
      <c r="U171" s="24"/>
      <c r="V171" s="24"/>
      <c r="W171" s="11"/>
      <c r="X171" s="28">
        <v>93</v>
      </c>
      <c r="Z171" s="52">
        <f t="shared" si="64"/>
        <v>0</v>
      </c>
    </row>
    <row r="172" spans="2:27" s="27" customFormat="1" collapsed="1">
      <c r="B172" s="26"/>
      <c r="C172" s="28">
        <f t="shared" si="67"/>
        <v>36</v>
      </c>
      <c r="D172" s="60">
        <f>B171</f>
        <v>42033</v>
      </c>
      <c r="E172" s="56">
        <f>IF(SUM(D165:D171)&gt;0,AVERAGE(D165:D171),0)</f>
        <v>35797.428571428572</v>
      </c>
      <c r="F172" s="28">
        <f>SUM(F165:F171)</f>
        <v>68</v>
      </c>
      <c r="G172" s="28">
        <f>SUM(G165:G171)</f>
        <v>86</v>
      </c>
      <c r="H172" s="28">
        <f>F172/2.5</f>
        <v>27.2</v>
      </c>
      <c r="I172" s="28">
        <f>F172+I164</f>
        <v>860</v>
      </c>
      <c r="J172" s="28">
        <f>G172+J164</f>
        <v>422</v>
      </c>
      <c r="K172" s="67"/>
      <c r="L172" s="56">
        <f>SUM(L165:L171)</f>
        <v>31930</v>
      </c>
      <c r="M172" s="56">
        <f>IF(L172&gt;0,L172+M164,0)</f>
        <v>443710</v>
      </c>
      <c r="N172" s="29">
        <f>L172/E172/7*1000</f>
        <v>127.42335842159453</v>
      </c>
      <c r="O172" s="29">
        <f>L172/E172*1000</f>
        <v>891.96350895116177</v>
      </c>
      <c r="P172" s="39">
        <f>IF(R172&gt;0,L172/(R172/10),0)</f>
        <v>1.3286672547812048</v>
      </c>
      <c r="Q172" s="39">
        <f>M172/(S172/10)</f>
        <v>1.224872325741891</v>
      </c>
      <c r="R172" s="56">
        <f>SUM(R165:R171)</f>
        <v>240316</v>
      </c>
      <c r="S172" s="56">
        <f>IF(R172&gt;0,R172+S164,0)</f>
        <v>3622500</v>
      </c>
      <c r="T172" s="39">
        <f>R172/E172</f>
        <v>6.7132196247136662</v>
      </c>
      <c r="U172" s="39">
        <f>T172+U164</f>
        <v>99.465244925201432</v>
      </c>
      <c r="V172" s="39">
        <f>S172/$E$28</f>
        <v>98.080359560296742</v>
      </c>
      <c r="W172" s="30">
        <f>IF(R172&gt;0,R172/7/E172*100,0)</f>
        <v>95.903137495909533</v>
      </c>
      <c r="X172" s="28">
        <v>94</v>
      </c>
      <c r="Z172" s="52">
        <f t="shared" si="64"/>
        <v>63.711679210797264</v>
      </c>
      <c r="AA172" s="52">
        <f>AVERAGE(Z164,Z172,Z180)</f>
        <v>62.632715122394224</v>
      </c>
    </row>
    <row r="173" spans="2:27" ht="14.4" hidden="1" customHeight="1" outlineLevel="1">
      <c r="B173" s="13">
        <f>B171+1</f>
        <v>42034</v>
      </c>
      <c r="C173" s="21"/>
      <c r="D173" s="41">
        <f>D171-F171-G171</f>
        <v>35719</v>
      </c>
      <c r="E173" s="7"/>
      <c r="F173" s="41">
        <v>9</v>
      </c>
      <c r="G173" s="41">
        <v>41</v>
      </c>
      <c r="H173" s="28"/>
      <c r="I173" s="28"/>
      <c r="J173" s="28"/>
      <c r="K173" s="63"/>
      <c r="L173" s="8">
        <v>4490</v>
      </c>
      <c r="M173" s="7"/>
      <c r="N173" s="14"/>
      <c r="O173" s="24"/>
      <c r="P173" s="7"/>
      <c r="Q173" s="7"/>
      <c r="R173" s="41">
        <v>34240</v>
      </c>
      <c r="S173" s="7"/>
      <c r="T173" s="24"/>
      <c r="U173" s="24"/>
      <c r="V173" s="24"/>
      <c r="W173" s="11"/>
      <c r="X173" s="28">
        <v>93</v>
      </c>
      <c r="Z173" s="52">
        <f t="shared" si="64"/>
        <v>0</v>
      </c>
    </row>
    <row r="174" spans="2:27" ht="14.4" hidden="1" customHeight="1" outlineLevel="1">
      <c r="B174" s="13">
        <f t="shared" ref="B174:B187" si="74">B173+1</f>
        <v>42035</v>
      </c>
      <c r="C174" s="21"/>
      <c r="D174" s="41">
        <f t="shared" ref="D174:D179" si="75">D173-F173-G173</f>
        <v>35669</v>
      </c>
      <c r="E174" s="7"/>
      <c r="F174" s="41">
        <v>9</v>
      </c>
      <c r="G174" s="41"/>
      <c r="H174" s="28"/>
      <c r="I174" s="28"/>
      <c r="J174" s="28"/>
      <c r="K174" s="63"/>
      <c r="L174" s="8">
        <v>5020</v>
      </c>
      <c r="M174" s="7"/>
      <c r="N174" s="14"/>
      <c r="O174" s="24"/>
      <c r="P174" s="7"/>
      <c r="Q174" s="7"/>
      <c r="R174" s="41">
        <v>34195</v>
      </c>
      <c r="S174" s="7"/>
      <c r="T174" s="24"/>
      <c r="U174" s="24"/>
      <c r="V174" s="24"/>
      <c r="W174" s="11"/>
      <c r="X174" s="28">
        <v>93</v>
      </c>
      <c r="Z174" s="52">
        <f t="shared" si="64"/>
        <v>0</v>
      </c>
    </row>
    <row r="175" spans="2:27" ht="14.4" hidden="1" customHeight="1" outlineLevel="1">
      <c r="B175" s="13">
        <f t="shared" si="74"/>
        <v>42036</v>
      </c>
      <c r="C175" s="21"/>
      <c r="D175" s="41">
        <f t="shared" si="75"/>
        <v>35660</v>
      </c>
      <c r="E175" s="7"/>
      <c r="F175" s="41"/>
      <c r="G175" s="41"/>
      <c r="H175" s="28"/>
      <c r="I175" s="28"/>
      <c r="J175" s="28"/>
      <c r="K175" s="63"/>
      <c r="L175" s="8">
        <v>3070</v>
      </c>
      <c r="M175" s="7"/>
      <c r="N175" s="14"/>
      <c r="O175" s="24"/>
      <c r="P175" s="7"/>
      <c r="Q175" s="7"/>
      <c r="R175" s="41">
        <v>34232</v>
      </c>
      <c r="S175" s="7"/>
      <c r="T175" s="24"/>
      <c r="U175" s="24"/>
      <c r="V175" s="24"/>
      <c r="W175" s="11"/>
      <c r="X175" s="28">
        <v>93</v>
      </c>
      <c r="Z175" s="52">
        <f t="shared" si="64"/>
        <v>0</v>
      </c>
    </row>
    <row r="176" spans="2:27" ht="14.4" hidden="1" customHeight="1" outlineLevel="1">
      <c r="B176" s="13">
        <f t="shared" si="74"/>
        <v>42037</v>
      </c>
      <c r="C176" s="21"/>
      <c r="D176" s="41">
        <f t="shared" si="75"/>
        <v>35660</v>
      </c>
      <c r="E176" s="7"/>
      <c r="F176" s="41">
        <v>16</v>
      </c>
      <c r="G176" s="41"/>
      <c r="H176" s="28"/>
      <c r="I176" s="28"/>
      <c r="J176" s="28"/>
      <c r="K176" s="63"/>
      <c r="L176" s="8">
        <v>4520</v>
      </c>
      <c r="M176" s="7"/>
      <c r="N176" s="14"/>
      <c r="O176" s="24"/>
      <c r="P176" s="7"/>
      <c r="Q176" s="7"/>
      <c r="R176" s="41">
        <v>34388</v>
      </c>
      <c r="S176" s="7"/>
      <c r="T176" s="24"/>
      <c r="U176" s="24"/>
      <c r="V176" s="24"/>
      <c r="W176" s="11"/>
      <c r="X176" s="28">
        <v>93</v>
      </c>
      <c r="Z176" s="52">
        <f t="shared" si="64"/>
        <v>0</v>
      </c>
    </row>
    <row r="177" spans="2:27" ht="14.4" hidden="1" customHeight="1" outlineLevel="1">
      <c r="B177" s="13">
        <f t="shared" si="74"/>
        <v>42038</v>
      </c>
      <c r="C177" s="21"/>
      <c r="D177" s="41">
        <f t="shared" si="75"/>
        <v>35644</v>
      </c>
      <c r="E177" s="7"/>
      <c r="F177" s="41">
        <v>11</v>
      </c>
      <c r="G177" s="41"/>
      <c r="H177" s="28"/>
      <c r="I177" s="28"/>
      <c r="J177" s="28"/>
      <c r="K177" s="63"/>
      <c r="L177" s="8">
        <v>4560</v>
      </c>
      <c r="M177" s="7"/>
      <c r="N177" s="14"/>
      <c r="O177" s="24"/>
      <c r="P177" s="7"/>
      <c r="Q177" s="7"/>
      <c r="R177" s="41">
        <v>34057</v>
      </c>
      <c r="S177" s="7"/>
      <c r="T177" s="24"/>
      <c r="U177" s="24"/>
      <c r="V177" s="24"/>
      <c r="W177" s="11"/>
      <c r="X177" s="28">
        <v>93</v>
      </c>
      <c r="Z177" s="52">
        <f t="shared" si="64"/>
        <v>0</v>
      </c>
    </row>
    <row r="178" spans="2:27" ht="14.4" hidden="1" customHeight="1" outlineLevel="1">
      <c r="B178" s="13">
        <f t="shared" si="74"/>
        <v>42039</v>
      </c>
      <c r="C178" s="21"/>
      <c r="D178" s="41">
        <f t="shared" si="75"/>
        <v>35633</v>
      </c>
      <c r="E178" s="7"/>
      <c r="F178" s="41">
        <v>8</v>
      </c>
      <c r="G178" s="41">
        <v>33</v>
      </c>
      <c r="H178" s="28"/>
      <c r="I178" s="28"/>
      <c r="J178" s="28"/>
      <c r="K178" s="63"/>
      <c r="L178" s="8">
        <v>4600</v>
      </c>
      <c r="M178" s="7"/>
      <c r="N178" s="14"/>
      <c r="O178" s="24"/>
      <c r="P178" s="7"/>
      <c r="Q178" s="7"/>
      <c r="R178" s="41">
        <v>34258</v>
      </c>
      <c r="S178" s="7"/>
      <c r="T178" s="24"/>
      <c r="U178" s="24"/>
      <c r="V178" s="24"/>
      <c r="W178" s="11"/>
      <c r="X178" s="28">
        <v>93</v>
      </c>
      <c r="Z178" s="52">
        <f t="shared" si="64"/>
        <v>0</v>
      </c>
    </row>
    <row r="179" spans="2:27" ht="14.4" hidden="1" customHeight="1" outlineLevel="1">
      <c r="B179" s="13">
        <f t="shared" si="74"/>
        <v>42040</v>
      </c>
      <c r="C179" s="21"/>
      <c r="D179" s="41">
        <f t="shared" si="75"/>
        <v>35592</v>
      </c>
      <c r="E179" s="7"/>
      <c r="F179" s="41">
        <v>9</v>
      </c>
      <c r="G179" s="41"/>
      <c r="H179" s="28"/>
      <c r="I179" s="28"/>
      <c r="J179" s="28"/>
      <c r="K179" s="63"/>
      <c r="L179" s="8">
        <v>4550</v>
      </c>
      <c r="M179" s="7"/>
      <c r="N179" s="14"/>
      <c r="O179" s="24"/>
      <c r="P179" s="7"/>
      <c r="Q179" s="7"/>
      <c r="R179" s="41">
        <v>34212</v>
      </c>
      <c r="S179" s="7"/>
      <c r="T179" s="24"/>
      <c r="U179" s="24"/>
      <c r="V179" s="24"/>
      <c r="W179" s="11"/>
      <c r="X179" s="28">
        <v>93</v>
      </c>
      <c r="Z179" s="52">
        <f t="shared" si="64"/>
        <v>0</v>
      </c>
    </row>
    <row r="180" spans="2:27" s="27" customFormat="1" collapsed="1">
      <c r="B180" s="26"/>
      <c r="C180" s="28">
        <f t="shared" si="67"/>
        <v>37</v>
      </c>
      <c r="D180" s="60">
        <f>B179</f>
        <v>42040</v>
      </c>
      <c r="E180" s="56">
        <f>IF(SUM(D173:D179)&gt;0,AVERAGE(D173:D179),0)</f>
        <v>35653.857142857145</v>
      </c>
      <c r="F180" s="28">
        <f>SUM(F173:F179)</f>
        <v>62</v>
      </c>
      <c r="G180" s="28">
        <f>SUM(G173:G179)</f>
        <v>74</v>
      </c>
      <c r="H180" s="28">
        <f t="shared" ref="H180" si="76">F180/2.5</f>
        <v>24.8</v>
      </c>
      <c r="I180" s="28">
        <f>F180+I172</f>
        <v>922</v>
      </c>
      <c r="J180" s="28">
        <f>G180+J172</f>
        <v>496</v>
      </c>
      <c r="K180" s="67"/>
      <c r="L180" s="56">
        <f>SUM(L173:L179)</f>
        <v>30810</v>
      </c>
      <c r="M180" s="56">
        <f>IF(L180&gt;0,L180+M172,0)</f>
        <v>474520</v>
      </c>
      <c r="N180" s="29">
        <f>L180/E180/7*1000</f>
        <v>123.4488754973415</v>
      </c>
      <c r="O180" s="29">
        <f>L180/E180*1000</f>
        <v>864.1421284813905</v>
      </c>
      <c r="P180" s="39">
        <f>IF(R180&gt;0,L180/(R180/10),0)</f>
        <v>1.2859897655082602</v>
      </c>
      <c r="Q180" s="39">
        <f>M180/(S180/10)</f>
        <v>1.2286637104028344</v>
      </c>
      <c r="R180" s="56">
        <f>SUM(R173:R179)</f>
        <v>239582</v>
      </c>
      <c r="S180" s="56">
        <f>IF(R180&gt;0,R180+S172,0)</f>
        <v>3862082</v>
      </c>
      <c r="T180" s="39">
        <f>R180/E180</f>
        <v>6.7196656743209511</v>
      </c>
      <c r="U180" s="39">
        <f>T180+U172</f>
        <v>106.18491059952238</v>
      </c>
      <c r="V180" s="39">
        <f>S180/$E$28</f>
        <v>104.56711972708074</v>
      </c>
      <c r="W180" s="30">
        <f>IF(R180&gt;0,R180/7/E180*100,0)</f>
        <v>95.995223918870721</v>
      </c>
      <c r="X180" s="28">
        <v>93</v>
      </c>
      <c r="Z180" s="52">
        <f t="shared" si="64"/>
        <v>61.724437748670752</v>
      </c>
      <c r="AA180" s="52">
        <f>AVERAGE(Z172,Z180,Z188)</f>
        <v>62.960010417283037</v>
      </c>
    </row>
    <row r="181" spans="2:27" ht="14.4" hidden="1" customHeight="1" outlineLevel="1">
      <c r="B181" s="13">
        <f>B179+1</f>
        <v>42041</v>
      </c>
      <c r="C181" s="21"/>
      <c r="D181" s="41">
        <f>D179-F179-G179</f>
        <v>35583</v>
      </c>
      <c r="E181" s="7"/>
      <c r="F181" s="41">
        <v>12</v>
      </c>
      <c r="G181" s="41">
        <v>50</v>
      </c>
      <c r="H181" s="41"/>
      <c r="I181" s="28"/>
      <c r="J181" s="28"/>
      <c r="K181" s="63"/>
      <c r="L181" s="8">
        <v>4480</v>
      </c>
      <c r="M181" s="7"/>
      <c r="N181" s="14"/>
      <c r="O181" s="24"/>
      <c r="P181" s="7"/>
      <c r="Q181" s="7"/>
      <c r="R181" s="41">
        <v>34164</v>
      </c>
      <c r="S181" s="7"/>
      <c r="T181" s="24"/>
      <c r="U181" s="24"/>
      <c r="V181" s="24"/>
      <c r="W181" s="11"/>
      <c r="X181" s="28">
        <v>93</v>
      </c>
      <c r="Z181" s="52">
        <f t="shared" si="64"/>
        <v>0</v>
      </c>
    </row>
    <row r="182" spans="2:27" ht="14.4" hidden="1" customHeight="1" outlineLevel="1">
      <c r="B182" s="13">
        <f t="shared" si="74"/>
        <v>42042</v>
      </c>
      <c r="C182" s="21"/>
      <c r="D182" s="41">
        <f t="shared" ref="D182:D187" si="77">D181-F181-G181</f>
        <v>35521</v>
      </c>
      <c r="E182" s="7"/>
      <c r="F182" s="41">
        <v>10</v>
      </c>
      <c r="G182" s="41"/>
      <c r="H182" s="41"/>
      <c r="I182" s="28"/>
      <c r="J182" s="28"/>
      <c r="K182" s="63"/>
      <c r="L182" s="8">
        <v>4500</v>
      </c>
      <c r="M182" s="7"/>
      <c r="N182" s="14"/>
      <c r="O182" s="24"/>
      <c r="P182" s="7"/>
      <c r="Q182" s="7"/>
      <c r="R182" s="41">
        <v>34061</v>
      </c>
      <c r="S182" s="7"/>
      <c r="T182" s="24"/>
      <c r="U182" s="24"/>
      <c r="V182" s="24"/>
      <c r="W182" s="11"/>
      <c r="X182" s="28">
        <v>92</v>
      </c>
      <c r="Z182" s="52">
        <f t="shared" si="64"/>
        <v>0</v>
      </c>
    </row>
    <row r="183" spans="2:27" ht="14.4" hidden="1" customHeight="1" outlineLevel="1">
      <c r="B183" s="13">
        <f t="shared" si="74"/>
        <v>42043</v>
      </c>
      <c r="C183" s="21"/>
      <c r="D183" s="41">
        <f t="shared" si="77"/>
        <v>35511</v>
      </c>
      <c r="E183" s="7"/>
      <c r="F183" s="41"/>
      <c r="G183" s="41"/>
      <c r="H183" s="41"/>
      <c r="I183" s="28"/>
      <c r="J183" s="28"/>
      <c r="K183" s="63"/>
      <c r="L183" s="8">
        <v>4530</v>
      </c>
      <c r="M183" s="7"/>
      <c r="N183" s="14"/>
      <c r="O183" s="24"/>
      <c r="P183" s="7"/>
      <c r="Q183" s="7"/>
      <c r="R183" s="41">
        <v>34362</v>
      </c>
      <c r="S183" s="7"/>
      <c r="T183" s="24"/>
      <c r="U183" s="24"/>
      <c r="V183" s="24"/>
      <c r="W183" s="11"/>
      <c r="X183" s="28">
        <v>92</v>
      </c>
      <c r="Z183" s="52">
        <f t="shared" si="64"/>
        <v>0</v>
      </c>
    </row>
    <row r="184" spans="2:27" ht="14.4" hidden="1" customHeight="1" outlineLevel="1">
      <c r="B184" s="13">
        <f t="shared" si="74"/>
        <v>42044</v>
      </c>
      <c r="C184" s="21"/>
      <c r="D184" s="41">
        <f t="shared" si="77"/>
        <v>35511</v>
      </c>
      <c r="E184" s="7"/>
      <c r="F184" s="41">
        <v>19</v>
      </c>
      <c r="G184" s="41"/>
      <c r="H184" s="41"/>
      <c r="I184" s="28"/>
      <c r="J184" s="28"/>
      <c r="K184" s="63"/>
      <c r="L184" s="8">
        <v>4480</v>
      </c>
      <c r="M184" s="7"/>
      <c r="N184" s="14"/>
      <c r="O184" s="24"/>
      <c r="P184" s="7"/>
      <c r="Q184" s="7"/>
      <c r="R184" s="41">
        <v>34647</v>
      </c>
      <c r="S184" s="7"/>
      <c r="T184" s="24"/>
      <c r="U184" s="24"/>
      <c r="V184" s="24"/>
      <c r="W184" s="11"/>
      <c r="X184" s="28">
        <v>92</v>
      </c>
      <c r="Z184" s="52">
        <f t="shared" si="64"/>
        <v>0</v>
      </c>
    </row>
    <row r="185" spans="2:27" ht="14.4" hidden="1" customHeight="1" outlineLevel="1">
      <c r="B185" s="13">
        <f t="shared" si="74"/>
        <v>42045</v>
      </c>
      <c r="C185" s="21"/>
      <c r="D185" s="41">
        <f t="shared" si="77"/>
        <v>35492</v>
      </c>
      <c r="E185" s="7"/>
      <c r="F185" s="41">
        <v>10</v>
      </c>
      <c r="G185" s="41">
        <v>5</v>
      </c>
      <c r="H185" s="41"/>
      <c r="I185" s="28"/>
      <c r="J185" s="28"/>
      <c r="K185" s="63"/>
      <c r="L185" s="8">
        <v>4510</v>
      </c>
      <c r="M185" s="7"/>
      <c r="N185" s="14"/>
      <c r="O185" s="24"/>
      <c r="P185" s="7"/>
      <c r="Q185" s="7"/>
      <c r="R185" s="41">
        <v>34338</v>
      </c>
      <c r="S185" s="7"/>
      <c r="T185" s="24"/>
      <c r="U185" s="24"/>
      <c r="V185" s="24"/>
      <c r="W185" s="11"/>
      <c r="X185" s="28">
        <v>92</v>
      </c>
      <c r="Z185" s="52">
        <f t="shared" si="64"/>
        <v>0</v>
      </c>
    </row>
    <row r="186" spans="2:27" ht="14.4" hidden="1" customHeight="1" outlineLevel="1">
      <c r="B186" s="13">
        <f t="shared" si="74"/>
        <v>42046</v>
      </c>
      <c r="C186" s="21"/>
      <c r="D186" s="41">
        <f t="shared" si="77"/>
        <v>35477</v>
      </c>
      <c r="E186" s="7"/>
      <c r="F186" s="41">
        <v>6</v>
      </c>
      <c r="G186" s="41"/>
      <c r="H186" s="41"/>
      <c r="I186" s="28"/>
      <c r="J186" s="28"/>
      <c r="K186" s="63"/>
      <c r="L186" s="8">
        <v>4500</v>
      </c>
      <c r="M186" s="7"/>
      <c r="N186" s="14"/>
      <c r="O186" s="24"/>
      <c r="P186" s="7"/>
      <c r="Q186" s="7"/>
      <c r="R186" s="41">
        <v>34054</v>
      </c>
      <c r="S186" s="7"/>
      <c r="T186" s="24"/>
      <c r="U186" s="24"/>
      <c r="V186" s="24"/>
      <c r="W186" s="11"/>
      <c r="X186" s="28">
        <v>92</v>
      </c>
      <c r="Z186" s="52">
        <f t="shared" si="64"/>
        <v>0</v>
      </c>
    </row>
    <row r="187" spans="2:27" ht="14.4" hidden="1" customHeight="1" outlineLevel="1">
      <c r="B187" s="13">
        <f t="shared" si="74"/>
        <v>42047</v>
      </c>
      <c r="C187" s="21"/>
      <c r="D187" s="41">
        <f t="shared" si="77"/>
        <v>35471</v>
      </c>
      <c r="E187" s="7"/>
      <c r="F187" s="41">
        <v>9</v>
      </c>
      <c r="G187" s="41"/>
      <c r="H187" s="41"/>
      <c r="I187" s="28"/>
      <c r="J187" s="28"/>
      <c r="K187" s="63"/>
      <c r="L187" s="8">
        <v>4540</v>
      </c>
      <c r="M187" s="7"/>
      <c r="N187" s="14"/>
      <c r="O187" s="24"/>
      <c r="P187" s="7"/>
      <c r="Q187" s="7"/>
      <c r="R187" s="41">
        <v>33471</v>
      </c>
      <c r="S187" s="7"/>
      <c r="T187" s="24"/>
      <c r="U187" s="24"/>
      <c r="V187" s="24"/>
      <c r="W187" s="11"/>
      <c r="X187" s="28">
        <v>92</v>
      </c>
      <c r="Z187" s="52">
        <f t="shared" si="64"/>
        <v>0</v>
      </c>
    </row>
    <row r="188" spans="2:27" s="27" customFormat="1" collapsed="1">
      <c r="B188" s="26"/>
      <c r="C188" s="28">
        <f t="shared" si="67"/>
        <v>38</v>
      </c>
      <c r="D188" s="60">
        <f>B187</f>
        <v>42047</v>
      </c>
      <c r="E188" s="56">
        <f>IF(SUM(D181:D187)&gt;0,AVERAGE(D181:D187),0)</f>
        <v>35509.428571428572</v>
      </c>
      <c r="F188" s="28">
        <f>SUM(F181:F187)</f>
        <v>66</v>
      </c>
      <c r="G188" s="28">
        <f>SUM(G181:G187)</f>
        <v>55</v>
      </c>
      <c r="H188" s="28">
        <f>F188/2.5</f>
        <v>26.4</v>
      </c>
      <c r="I188" s="28">
        <f>F188+I180</f>
        <v>988</v>
      </c>
      <c r="J188" s="28">
        <f>G188+J180</f>
        <v>551</v>
      </c>
      <c r="K188" s="67"/>
      <c r="L188" s="56">
        <f>SUM(L181:L187)</f>
        <v>31540</v>
      </c>
      <c r="M188" s="56">
        <f>IF(L188&gt;0,L188+M180,0)</f>
        <v>506060</v>
      </c>
      <c r="N188" s="29">
        <f>L188/E188/7*1000</f>
        <v>126.88782858476219</v>
      </c>
      <c r="O188" s="29">
        <f>L188/E188*1000</f>
        <v>888.21480009333527</v>
      </c>
      <c r="P188" s="39">
        <f>IF(R188&gt;0,L188/(R188/10),0)</f>
        <v>1.3191298928886601</v>
      </c>
      <c r="Q188" s="39">
        <f>M188/(S188/10)</f>
        <v>1.2339378505546819</v>
      </c>
      <c r="R188" s="56">
        <f>SUM(R181:R187)</f>
        <v>239097</v>
      </c>
      <c r="S188" s="56">
        <f>IF(R188&gt;0,R188+S180,0)</f>
        <v>4101179</v>
      </c>
      <c r="T188" s="39">
        <f>R188/E188</f>
        <v>6.7333384292300638</v>
      </c>
      <c r="U188" s="39">
        <f>T188+U180</f>
        <v>112.91824902875244</v>
      </c>
      <c r="V188" s="39">
        <f>S188/$E$28</f>
        <v>111.04074836194293</v>
      </c>
      <c r="W188" s="30">
        <f>IF(R188&gt;0,R188/7/E188*100,0)</f>
        <v>96.190548989000902</v>
      </c>
      <c r="X188" s="28">
        <v>93</v>
      </c>
      <c r="Z188" s="52">
        <f t="shared" si="64"/>
        <v>63.443914292381095</v>
      </c>
      <c r="AA188" s="52">
        <f>AVERAGE(Z180,Z188,Z196)</f>
        <v>61.271981931485833</v>
      </c>
    </row>
    <row r="189" spans="2:27" ht="14.4" hidden="1" customHeight="1" outlineLevel="1">
      <c r="B189" s="13">
        <f>B187+1</f>
        <v>42048</v>
      </c>
      <c r="C189" s="21"/>
      <c r="D189" s="41">
        <f>D187-F187-G187</f>
        <v>35462</v>
      </c>
      <c r="E189" s="7"/>
      <c r="F189" s="41">
        <v>10</v>
      </c>
      <c r="G189" s="41">
        <v>48</v>
      </c>
      <c r="H189" s="28"/>
      <c r="I189" s="28"/>
      <c r="J189" s="28"/>
      <c r="K189" s="63"/>
      <c r="L189" s="8">
        <v>4510</v>
      </c>
      <c r="M189" s="7"/>
      <c r="N189" s="14"/>
      <c r="O189" s="24"/>
      <c r="P189" s="7"/>
      <c r="Q189" s="7"/>
      <c r="R189" s="41">
        <v>33471</v>
      </c>
      <c r="S189" s="7"/>
      <c r="T189" s="24"/>
      <c r="U189" s="24"/>
      <c r="V189" s="24"/>
      <c r="W189" s="11"/>
      <c r="X189" s="28">
        <v>92</v>
      </c>
      <c r="Z189" s="52">
        <f t="shared" si="64"/>
        <v>0</v>
      </c>
    </row>
    <row r="190" spans="2:27" ht="14.4" hidden="1" customHeight="1" outlineLevel="1">
      <c r="B190" s="13">
        <f t="shared" ref="B190:B203" si="78">B189+1</f>
        <v>42049</v>
      </c>
      <c r="C190" s="21"/>
      <c r="D190" s="41">
        <f t="shared" ref="D190:D195" si="79">D189-F189-G189</f>
        <v>35404</v>
      </c>
      <c r="E190" s="7"/>
      <c r="F190" s="41">
        <v>10</v>
      </c>
      <c r="G190" s="41"/>
      <c r="H190" s="28"/>
      <c r="I190" s="28"/>
      <c r="J190" s="28"/>
      <c r="K190" s="63"/>
      <c r="L190" s="8">
        <v>4130</v>
      </c>
      <c r="M190" s="7"/>
      <c r="N190" s="14"/>
      <c r="O190" s="24"/>
      <c r="P190" s="7"/>
      <c r="Q190" s="7"/>
      <c r="R190" s="41">
        <v>34644</v>
      </c>
      <c r="S190" s="7"/>
      <c r="T190" s="24"/>
      <c r="U190" s="24"/>
      <c r="V190" s="24"/>
      <c r="W190" s="11"/>
      <c r="X190" s="28">
        <v>92</v>
      </c>
      <c r="Z190" s="52">
        <f t="shared" si="64"/>
        <v>0</v>
      </c>
    </row>
    <row r="191" spans="2:27" ht="14.4" hidden="1" customHeight="1" outlineLevel="1">
      <c r="B191" s="13">
        <f t="shared" si="78"/>
        <v>42050</v>
      </c>
      <c r="C191" s="21"/>
      <c r="D191" s="41">
        <f t="shared" si="79"/>
        <v>35394</v>
      </c>
      <c r="E191" s="7"/>
      <c r="F191" s="41"/>
      <c r="G191" s="41"/>
      <c r="H191" s="28"/>
      <c r="I191" s="28"/>
      <c r="J191" s="28"/>
      <c r="K191" s="63"/>
      <c r="L191" s="8">
        <v>4450</v>
      </c>
      <c r="M191" s="7"/>
      <c r="N191" s="14"/>
      <c r="O191" s="24"/>
      <c r="P191" s="7"/>
      <c r="Q191" s="7"/>
      <c r="R191" s="41">
        <v>34085</v>
      </c>
      <c r="S191" s="7"/>
      <c r="T191" s="24"/>
      <c r="U191" s="24"/>
      <c r="V191" s="24"/>
      <c r="W191" s="11"/>
      <c r="X191" s="28">
        <v>92</v>
      </c>
      <c r="Z191" s="52">
        <f t="shared" si="64"/>
        <v>0</v>
      </c>
    </row>
    <row r="192" spans="2:27" ht="14.4" hidden="1" customHeight="1" outlineLevel="1">
      <c r="B192" s="13">
        <f t="shared" si="78"/>
        <v>42051</v>
      </c>
      <c r="C192" s="21"/>
      <c r="D192" s="41">
        <f t="shared" si="79"/>
        <v>35394</v>
      </c>
      <c r="E192" s="7"/>
      <c r="F192" s="41">
        <v>18</v>
      </c>
      <c r="G192" s="41"/>
      <c r="H192" s="28"/>
      <c r="I192" s="28"/>
      <c r="J192" s="28"/>
      <c r="K192" s="63"/>
      <c r="L192" s="8">
        <v>3010</v>
      </c>
      <c r="M192" s="7"/>
      <c r="N192" s="14"/>
      <c r="O192" s="24"/>
      <c r="P192" s="7"/>
      <c r="Q192" s="7"/>
      <c r="R192" s="41">
        <v>34147</v>
      </c>
      <c r="S192" s="7"/>
      <c r="T192" s="24"/>
      <c r="U192" s="24"/>
      <c r="V192" s="24"/>
      <c r="W192" s="11"/>
      <c r="X192" s="28">
        <v>92</v>
      </c>
      <c r="Z192" s="52">
        <f t="shared" si="64"/>
        <v>0</v>
      </c>
    </row>
    <row r="193" spans="2:27" ht="14.4" hidden="1" customHeight="1" outlineLevel="1">
      <c r="B193" s="13">
        <f t="shared" si="78"/>
        <v>42052</v>
      </c>
      <c r="C193" s="21"/>
      <c r="D193" s="41">
        <f t="shared" si="79"/>
        <v>35376</v>
      </c>
      <c r="E193" s="7"/>
      <c r="F193" s="41">
        <v>10</v>
      </c>
      <c r="G193" s="41"/>
      <c r="H193" s="28"/>
      <c r="I193" s="28"/>
      <c r="J193" s="28"/>
      <c r="K193" s="63"/>
      <c r="L193" s="8">
        <v>4440</v>
      </c>
      <c r="M193" s="7"/>
      <c r="N193" s="14"/>
      <c r="O193" s="24"/>
      <c r="P193" s="7"/>
      <c r="Q193" s="7"/>
      <c r="R193" s="41">
        <v>33526</v>
      </c>
      <c r="S193" s="7"/>
      <c r="T193" s="24"/>
      <c r="U193" s="24"/>
      <c r="V193" s="24"/>
      <c r="W193" s="11"/>
      <c r="X193" s="28">
        <v>92</v>
      </c>
      <c r="Z193" s="52">
        <f t="shared" si="64"/>
        <v>0</v>
      </c>
    </row>
    <row r="194" spans="2:27" ht="14.4" hidden="1" customHeight="1" outlineLevel="1">
      <c r="B194" s="13">
        <f t="shared" si="78"/>
        <v>42053</v>
      </c>
      <c r="C194" s="21"/>
      <c r="D194" s="41">
        <f t="shared" si="79"/>
        <v>35366</v>
      </c>
      <c r="E194" s="7"/>
      <c r="F194" s="41">
        <v>11</v>
      </c>
      <c r="G194" s="41"/>
      <c r="H194" s="28"/>
      <c r="I194" s="28"/>
      <c r="J194" s="28"/>
      <c r="K194" s="63"/>
      <c r="L194" s="8">
        <v>4470</v>
      </c>
      <c r="M194" s="7"/>
      <c r="N194" s="14"/>
      <c r="O194" s="24"/>
      <c r="P194" s="7"/>
      <c r="Q194" s="7"/>
      <c r="R194" s="41">
        <v>34150</v>
      </c>
      <c r="S194" s="7"/>
      <c r="T194" s="24"/>
      <c r="U194" s="24"/>
      <c r="V194" s="24"/>
      <c r="W194" s="11"/>
      <c r="X194" s="28">
        <v>92</v>
      </c>
      <c r="Z194" s="52">
        <f t="shared" si="64"/>
        <v>0</v>
      </c>
    </row>
    <row r="195" spans="2:27" ht="14.4" hidden="1" customHeight="1" outlineLevel="1">
      <c r="B195" s="13">
        <f t="shared" si="78"/>
        <v>42054</v>
      </c>
      <c r="C195" s="21"/>
      <c r="D195" s="41">
        <f t="shared" si="79"/>
        <v>35355</v>
      </c>
      <c r="E195" s="7"/>
      <c r="F195" s="41">
        <v>10</v>
      </c>
      <c r="G195" s="41">
        <v>51</v>
      </c>
      <c r="H195" s="28"/>
      <c r="I195" s="28"/>
      <c r="J195" s="28"/>
      <c r="K195" s="63"/>
      <c r="L195" s="8">
        <v>4050</v>
      </c>
      <c r="M195" s="7"/>
      <c r="N195" s="14"/>
      <c r="O195" s="24"/>
      <c r="P195" s="7"/>
      <c r="Q195" s="7"/>
      <c r="R195" s="41">
        <v>33509</v>
      </c>
      <c r="S195" s="7"/>
      <c r="T195" s="24"/>
      <c r="U195" s="24"/>
      <c r="V195" s="24"/>
      <c r="W195" s="11"/>
      <c r="X195" s="28">
        <v>92</v>
      </c>
      <c r="Z195" s="52">
        <f t="shared" si="64"/>
        <v>0</v>
      </c>
    </row>
    <row r="196" spans="2:27" s="27" customFormat="1" collapsed="1">
      <c r="B196" s="26"/>
      <c r="C196" s="28">
        <f t="shared" si="67"/>
        <v>39</v>
      </c>
      <c r="D196" s="60">
        <f>B195</f>
        <v>42054</v>
      </c>
      <c r="E196" s="56">
        <f>IF(SUM(D189:D195)&gt;0,AVERAGE(D189:D195),0)</f>
        <v>35393</v>
      </c>
      <c r="F196" s="28">
        <f>SUM(F189:F195)</f>
        <v>69</v>
      </c>
      <c r="G196" s="28">
        <f>SUM(G189:G195)</f>
        <v>99</v>
      </c>
      <c r="H196" s="28">
        <f t="shared" ref="H196" si="80">F196/2.5</f>
        <v>27.6</v>
      </c>
      <c r="I196" s="28">
        <f>F196+I188</f>
        <v>1057</v>
      </c>
      <c r="J196" s="28">
        <f>G196+J188</f>
        <v>650</v>
      </c>
      <c r="K196" s="67"/>
      <c r="L196" s="56">
        <f>SUM(L189:L195)</f>
        <v>29060</v>
      </c>
      <c r="M196" s="56">
        <f>IF(L196&gt;0,L196+M188,0)</f>
        <v>535120</v>
      </c>
      <c r="N196" s="29">
        <f>L196/E196/7*1000</f>
        <v>117.29518750681127</v>
      </c>
      <c r="O196" s="29">
        <f>L196/E196*1000</f>
        <v>821.06631254767888</v>
      </c>
      <c r="P196" s="39">
        <f>IF(R196&gt;0,L196/(R196/10),0)</f>
        <v>1.2234141084148662</v>
      </c>
      <c r="Q196" s="39">
        <f>M196/(S196/10)</f>
        <v>1.233361705815391</v>
      </c>
      <c r="R196" s="56">
        <f>SUM(R189:R195)</f>
        <v>237532</v>
      </c>
      <c r="S196" s="56">
        <f>IF(R196&gt;0,R196+S188,0)</f>
        <v>4338711</v>
      </c>
      <c r="T196" s="39">
        <f>R196/E196</f>
        <v>6.7112705902297067</v>
      </c>
      <c r="U196" s="39">
        <f>T196+U188</f>
        <v>119.62951961898214</v>
      </c>
      <c r="V196" s="39">
        <f>S196/$E$28</f>
        <v>117.47200411544918</v>
      </c>
      <c r="W196" s="30">
        <f>IF(R196&gt;0,R196/7/E196*100,0)</f>
        <v>95.875294146138657</v>
      </c>
      <c r="X196" s="28">
        <v>93</v>
      </c>
      <c r="Z196" s="52">
        <f t="shared" si="64"/>
        <v>58.647593753405637</v>
      </c>
      <c r="AA196" s="52">
        <f>AVERAGE(Z188,Z196,Z204)</f>
        <v>61.319986530765142</v>
      </c>
    </row>
    <row r="197" spans="2:27" ht="14.4" hidden="1" customHeight="1" outlineLevel="1">
      <c r="B197" s="13">
        <f>B195+1</f>
        <v>42055</v>
      </c>
      <c r="C197" s="21"/>
      <c r="D197" s="41">
        <f>D195-F195-G195</f>
        <v>35294</v>
      </c>
      <c r="E197" s="7"/>
      <c r="F197" s="41">
        <v>7</v>
      </c>
      <c r="G197" s="41"/>
      <c r="H197" s="41"/>
      <c r="I197" s="28"/>
      <c r="J197" s="28"/>
      <c r="K197" s="63"/>
      <c r="L197" s="8">
        <v>4530</v>
      </c>
      <c r="M197" s="7"/>
      <c r="N197" s="14"/>
      <c r="O197" s="24"/>
      <c r="P197" s="7"/>
      <c r="Q197" s="7"/>
      <c r="R197" s="41">
        <v>33509</v>
      </c>
      <c r="S197" s="7"/>
      <c r="T197" s="24"/>
      <c r="U197" s="24"/>
      <c r="V197" s="24"/>
      <c r="W197" s="11"/>
      <c r="X197" s="28">
        <v>92</v>
      </c>
      <c r="Z197" s="52">
        <f t="shared" si="64"/>
        <v>0</v>
      </c>
    </row>
    <row r="198" spans="2:27" ht="14.4" hidden="1" customHeight="1" outlineLevel="1">
      <c r="B198" s="13">
        <f t="shared" si="78"/>
        <v>42056</v>
      </c>
      <c r="C198" s="21"/>
      <c r="D198" s="41">
        <f t="shared" ref="D198:D203" si="81">D197-F197-G197</f>
        <v>35287</v>
      </c>
      <c r="E198" s="7"/>
      <c r="F198" s="41">
        <v>10</v>
      </c>
      <c r="G198" s="41"/>
      <c r="H198" s="41"/>
      <c r="I198" s="28"/>
      <c r="J198" s="28"/>
      <c r="K198" s="63"/>
      <c r="L198" s="8">
        <v>4450</v>
      </c>
      <c r="M198" s="7"/>
      <c r="N198" s="14"/>
      <c r="O198" s="24"/>
      <c r="P198" s="7"/>
      <c r="Q198" s="7"/>
      <c r="R198" s="41">
        <v>34024</v>
      </c>
      <c r="S198" s="7"/>
      <c r="T198" s="24"/>
      <c r="U198" s="24"/>
      <c r="V198" s="24"/>
      <c r="W198" s="11"/>
      <c r="X198" s="28">
        <v>92</v>
      </c>
      <c r="Z198" s="52">
        <f t="shared" si="64"/>
        <v>0</v>
      </c>
    </row>
    <row r="199" spans="2:27" ht="14.4" hidden="1" customHeight="1" outlineLevel="1">
      <c r="B199" s="13">
        <f t="shared" si="78"/>
        <v>42057</v>
      </c>
      <c r="C199" s="21"/>
      <c r="D199" s="41">
        <f t="shared" si="81"/>
        <v>35277</v>
      </c>
      <c r="E199" s="7"/>
      <c r="F199" s="41"/>
      <c r="G199" s="41"/>
      <c r="H199" s="41"/>
      <c r="I199" s="28"/>
      <c r="J199" s="28"/>
      <c r="K199" s="63"/>
      <c r="L199" s="8">
        <v>4000</v>
      </c>
      <c r="M199" s="7"/>
      <c r="N199" s="14"/>
      <c r="O199" s="24"/>
      <c r="P199" s="7"/>
      <c r="Q199" s="7"/>
      <c r="R199" s="41">
        <v>33314</v>
      </c>
      <c r="S199" s="7"/>
      <c r="T199" s="24"/>
      <c r="U199" s="24"/>
      <c r="V199" s="24"/>
      <c r="W199" s="11"/>
      <c r="X199" s="28">
        <v>92</v>
      </c>
      <c r="Z199" s="52">
        <f t="shared" si="64"/>
        <v>0</v>
      </c>
    </row>
    <row r="200" spans="2:27" ht="14.4" hidden="1" customHeight="1" outlineLevel="1">
      <c r="B200" s="13">
        <f t="shared" si="78"/>
        <v>42058</v>
      </c>
      <c r="C200" s="21"/>
      <c r="D200" s="41">
        <f t="shared" si="81"/>
        <v>35277</v>
      </c>
      <c r="E200" s="7"/>
      <c r="F200" s="41"/>
      <c r="G200" s="41"/>
      <c r="H200" s="41"/>
      <c r="I200" s="28"/>
      <c r="J200" s="28"/>
      <c r="K200" s="63"/>
      <c r="L200" s="8">
        <v>4460</v>
      </c>
      <c r="M200" s="7"/>
      <c r="N200" s="14"/>
      <c r="O200" s="24"/>
      <c r="P200" s="7"/>
      <c r="Q200" s="7"/>
      <c r="R200" s="41">
        <v>33783</v>
      </c>
      <c r="S200" s="7"/>
      <c r="T200" s="24"/>
      <c r="U200" s="24"/>
      <c r="V200" s="24"/>
      <c r="W200" s="11"/>
      <c r="X200" s="28">
        <v>92</v>
      </c>
      <c r="Z200" s="52">
        <f t="shared" si="64"/>
        <v>0</v>
      </c>
    </row>
    <row r="201" spans="2:27" ht="14.4" hidden="1" customHeight="1" outlineLevel="1">
      <c r="B201" s="13">
        <f t="shared" si="78"/>
        <v>42059</v>
      </c>
      <c r="C201" s="21"/>
      <c r="D201" s="41">
        <f t="shared" si="81"/>
        <v>35277</v>
      </c>
      <c r="E201" s="7"/>
      <c r="F201" s="41">
        <v>32</v>
      </c>
      <c r="G201" s="41">
        <v>36</v>
      </c>
      <c r="H201" s="41"/>
      <c r="I201" s="28"/>
      <c r="J201" s="28"/>
      <c r="K201" s="63"/>
      <c r="L201" s="8">
        <v>4540</v>
      </c>
      <c r="M201" s="7"/>
      <c r="N201" s="14"/>
      <c r="O201" s="24"/>
      <c r="P201" s="7"/>
      <c r="Q201" s="7"/>
      <c r="R201" s="41">
        <v>33910</v>
      </c>
      <c r="S201" s="7"/>
      <c r="T201" s="24"/>
      <c r="U201" s="24"/>
      <c r="V201" s="24"/>
      <c r="W201" s="11"/>
      <c r="X201" s="28">
        <v>92</v>
      </c>
      <c r="Z201" s="52">
        <f t="shared" si="64"/>
        <v>0</v>
      </c>
    </row>
    <row r="202" spans="2:27" ht="14.4" hidden="1" customHeight="1" outlineLevel="1">
      <c r="B202" s="13">
        <f t="shared" si="78"/>
        <v>42060</v>
      </c>
      <c r="C202" s="21"/>
      <c r="D202" s="41">
        <f t="shared" si="81"/>
        <v>35209</v>
      </c>
      <c r="E202" s="7"/>
      <c r="F202" s="41">
        <v>16</v>
      </c>
      <c r="G202" s="41"/>
      <c r="H202" s="41"/>
      <c r="I202" s="28"/>
      <c r="J202" s="28"/>
      <c r="K202" s="63"/>
      <c r="L202" s="8">
        <v>4510</v>
      </c>
      <c r="M202" s="7"/>
      <c r="N202" s="14"/>
      <c r="O202" s="24"/>
      <c r="P202" s="7"/>
      <c r="Q202" s="7"/>
      <c r="R202" s="41">
        <v>33953</v>
      </c>
      <c r="S202" s="7"/>
      <c r="T202" s="24"/>
      <c r="U202" s="24"/>
      <c r="V202" s="24"/>
      <c r="W202" s="11"/>
      <c r="X202" s="28">
        <v>92</v>
      </c>
      <c r="Z202" s="52">
        <f t="shared" si="64"/>
        <v>0</v>
      </c>
    </row>
    <row r="203" spans="2:27" ht="14.4" hidden="1" customHeight="1" outlineLevel="1">
      <c r="B203" s="13">
        <f t="shared" si="78"/>
        <v>42061</v>
      </c>
      <c r="C203" s="21"/>
      <c r="D203" s="41">
        <f t="shared" si="81"/>
        <v>35193</v>
      </c>
      <c r="E203" s="7"/>
      <c r="F203" s="41">
        <v>7</v>
      </c>
      <c r="G203" s="41"/>
      <c r="H203" s="41"/>
      <c r="I203" s="28"/>
      <c r="J203" s="28"/>
      <c r="K203" s="63"/>
      <c r="L203" s="8">
        <v>4050</v>
      </c>
      <c r="M203" s="7"/>
      <c r="N203" s="14"/>
      <c r="O203" s="24"/>
      <c r="P203" s="7"/>
      <c r="Q203" s="7"/>
      <c r="R203" s="41">
        <v>33844</v>
      </c>
      <c r="S203" s="7"/>
      <c r="T203" s="24"/>
      <c r="U203" s="24"/>
      <c r="V203" s="24"/>
      <c r="W203" s="11"/>
      <c r="X203" s="28">
        <v>92</v>
      </c>
      <c r="Z203" s="52">
        <f t="shared" si="64"/>
        <v>0</v>
      </c>
    </row>
    <row r="204" spans="2:27" s="27" customFormat="1" collapsed="1">
      <c r="B204" s="26"/>
      <c r="C204" s="81">
        <f t="shared" si="67"/>
        <v>40</v>
      </c>
      <c r="D204" s="60">
        <f>B203</f>
        <v>42061</v>
      </c>
      <c r="E204" s="56">
        <f>IF(SUM(D197:D203)&gt;0,AVERAGE(D197:D203),0)</f>
        <v>35259.142857142855</v>
      </c>
      <c r="F204" s="28">
        <f>SUM(F197:F203)</f>
        <v>72</v>
      </c>
      <c r="G204" s="28">
        <f>SUM(G197:G203)</f>
        <v>36</v>
      </c>
      <c r="H204" s="28">
        <f>F204/2.5</f>
        <v>28.8</v>
      </c>
      <c r="I204" s="28">
        <f>F204+I196</f>
        <v>1129</v>
      </c>
      <c r="J204" s="28">
        <f>G204+J196</f>
        <v>686</v>
      </c>
      <c r="K204" s="67"/>
      <c r="L204" s="56">
        <f>SUM(L197:L203)</f>
        <v>30540</v>
      </c>
      <c r="M204" s="56">
        <f>IF(L204&gt;0,L204+M196,0)</f>
        <v>565660</v>
      </c>
      <c r="N204" s="29">
        <f>L204/E204/7*1000</f>
        <v>123.73690309301742</v>
      </c>
      <c r="O204" s="29">
        <f>L204/E204*1000</f>
        <v>866.15832165112192</v>
      </c>
      <c r="P204" s="39">
        <f>IF(R204&gt;0,L204/(R204/10),0)</f>
        <v>1.2922225466177535</v>
      </c>
      <c r="Q204" s="39">
        <f>M204/(S204/10)</f>
        <v>1.2364023284564447</v>
      </c>
      <c r="R204" s="56">
        <f>SUM(R197:R203)</f>
        <v>236337</v>
      </c>
      <c r="S204" s="56">
        <f>IF(R204&gt;0,R204+S196,0)</f>
        <v>4575048</v>
      </c>
      <c r="T204" s="39">
        <f>R204/E204</f>
        <v>6.7028572123137264</v>
      </c>
      <c r="U204" s="39">
        <f>T204+U196</f>
        <v>126.33237683129587</v>
      </c>
      <c r="V204" s="39">
        <f>S204/$E$28</f>
        <v>123.87090485731305</v>
      </c>
      <c r="W204" s="30">
        <f>IF(R204&gt;0,R204/7/E204*100,0)</f>
        <v>95.755103033053231</v>
      </c>
      <c r="X204" s="28">
        <v>92</v>
      </c>
      <c r="Z204" s="52">
        <f t="shared" si="64"/>
        <v>61.868451546508709</v>
      </c>
      <c r="AA204" s="52">
        <f>AVERAGE(Z196,Z204,Z212)</f>
        <v>61.084405403129928</v>
      </c>
    </row>
    <row r="205" spans="2:27" ht="14.4" hidden="1" customHeight="1" outlineLevel="1">
      <c r="B205" s="13">
        <f>B203+1</f>
        <v>42062</v>
      </c>
      <c r="C205" s="21"/>
      <c r="D205" s="41">
        <f>D203-F203-G203</f>
        <v>35186</v>
      </c>
      <c r="E205" s="7"/>
      <c r="F205" s="41">
        <v>11</v>
      </c>
      <c r="G205" s="41">
        <v>30</v>
      </c>
      <c r="H205" s="28"/>
      <c r="I205" s="28"/>
      <c r="J205" s="28"/>
      <c r="K205" s="63"/>
      <c r="L205" s="8">
        <v>4630</v>
      </c>
      <c r="M205" s="7"/>
      <c r="N205" s="14"/>
      <c r="O205" s="24"/>
      <c r="P205" s="7"/>
      <c r="Q205" s="7"/>
      <c r="R205" s="41">
        <v>33776</v>
      </c>
      <c r="S205" s="7"/>
      <c r="T205" s="24"/>
      <c r="U205" s="24"/>
      <c r="V205" s="24"/>
      <c r="W205" s="11"/>
      <c r="X205" s="28">
        <v>92</v>
      </c>
      <c r="Z205" s="52">
        <f t="shared" si="64"/>
        <v>0</v>
      </c>
    </row>
    <row r="206" spans="2:27" ht="14.4" hidden="1" customHeight="1" outlineLevel="1">
      <c r="B206" s="13">
        <f t="shared" ref="B206:B219" si="82">B205+1</f>
        <v>42063</v>
      </c>
      <c r="C206" s="21"/>
      <c r="D206" s="41">
        <f t="shared" ref="D206:D211" si="83">D205-F205-G205</f>
        <v>35145</v>
      </c>
      <c r="E206" s="7"/>
      <c r="F206" s="41">
        <v>11</v>
      </c>
      <c r="G206" s="41"/>
      <c r="H206" s="28"/>
      <c r="I206" s="28"/>
      <c r="J206" s="28"/>
      <c r="K206" s="63"/>
      <c r="L206" s="8">
        <v>4610</v>
      </c>
      <c r="M206" s="7"/>
      <c r="N206" s="14"/>
      <c r="O206" s="24"/>
      <c r="P206" s="7"/>
      <c r="Q206" s="7"/>
      <c r="R206" s="41">
        <v>33719</v>
      </c>
      <c r="S206" s="7"/>
      <c r="T206" s="24"/>
      <c r="U206" s="24"/>
      <c r="V206" s="24"/>
      <c r="W206" s="11"/>
      <c r="X206" s="28">
        <v>92</v>
      </c>
      <c r="Z206" s="52">
        <f t="shared" ref="Z206:Z243" si="84">N206/2</f>
        <v>0</v>
      </c>
    </row>
    <row r="207" spans="2:27" ht="14.4" hidden="1" customHeight="1" outlineLevel="1">
      <c r="B207" s="13">
        <f t="shared" si="82"/>
        <v>42064</v>
      </c>
      <c r="C207" s="21"/>
      <c r="D207" s="41">
        <f t="shared" si="83"/>
        <v>35134</v>
      </c>
      <c r="E207" s="7"/>
      <c r="F207" s="41"/>
      <c r="G207" s="41"/>
      <c r="H207" s="28"/>
      <c r="I207" s="28"/>
      <c r="J207" s="28"/>
      <c r="K207" s="63"/>
      <c r="L207" s="8">
        <v>4290</v>
      </c>
      <c r="M207" s="7"/>
      <c r="N207" s="14"/>
      <c r="O207" s="24"/>
      <c r="P207" s="7"/>
      <c r="Q207" s="7"/>
      <c r="R207" s="41">
        <v>33668</v>
      </c>
      <c r="S207" s="7"/>
      <c r="T207" s="24"/>
      <c r="U207" s="24"/>
      <c r="V207" s="24"/>
      <c r="W207" s="11"/>
      <c r="X207" s="28">
        <v>92</v>
      </c>
      <c r="Z207" s="52">
        <f t="shared" si="84"/>
        <v>0</v>
      </c>
    </row>
    <row r="208" spans="2:27" ht="14.4" hidden="1" customHeight="1" outlineLevel="1">
      <c r="B208" s="13">
        <f t="shared" si="82"/>
        <v>42065</v>
      </c>
      <c r="C208" s="21"/>
      <c r="D208" s="41">
        <f t="shared" si="83"/>
        <v>35134</v>
      </c>
      <c r="E208" s="7"/>
      <c r="F208" s="41">
        <v>19</v>
      </c>
      <c r="G208" s="41"/>
      <c r="H208" s="28"/>
      <c r="I208" s="28"/>
      <c r="J208" s="28"/>
      <c r="K208" s="63"/>
      <c r="L208" s="8">
        <v>4530</v>
      </c>
      <c r="M208" s="7"/>
      <c r="N208" s="14"/>
      <c r="O208" s="24"/>
      <c r="P208" s="7"/>
      <c r="Q208" s="7"/>
      <c r="R208" s="41">
        <v>33878</v>
      </c>
      <c r="S208" s="7"/>
      <c r="T208" s="24"/>
      <c r="U208" s="24"/>
      <c r="V208" s="24"/>
      <c r="W208" s="11"/>
      <c r="X208" s="28">
        <v>92</v>
      </c>
      <c r="Z208" s="52">
        <f t="shared" si="84"/>
        <v>0</v>
      </c>
    </row>
    <row r="209" spans="2:27" ht="14.4" hidden="1" customHeight="1" outlineLevel="1">
      <c r="B209" s="13">
        <f t="shared" si="82"/>
        <v>42066</v>
      </c>
      <c r="C209" s="21"/>
      <c r="D209" s="41">
        <f t="shared" si="83"/>
        <v>35115</v>
      </c>
      <c r="E209" s="7"/>
      <c r="F209" s="41">
        <v>10</v>
      </c>
      <c r="G209" s="41">
        <v>23</v>
      </c>
      <c r="H209" s="28"/>
      <c r="I209" s="28"/>
      <c r="J209" s="28"/>
      <c r="K209" s="63"/>
      <c r="L209" s="8">
        <v>4070</v>
      </c>
      <c r="M209" s="7"/>
      <c r="N209" s="14"/>
      <c r="O209" s="24"/>
      <c r="P209" s="7"/>
      <c r="Q209" s="7"/>
      <c r="R209" s="41">
        <v>33711</v>
      </c>
      <c r="S209" s="7"/>
      <c r="T209" s="24"/>
      <c r="U209" s="24"/>
      <c r="V209" s="24"/>
      <c r="W209" s="11"/>
      <c r="X209" s="28">
        <v>92</v>
      </c>
      <c r="Z209" s="52">
        <f t="shared" si="84"/>
        <v>0</v>
      </c>
    </row>
    <row r="210" spans="2:27" ht="14.4" hidden="1" customHeight="1" outlineLevel="1">
      <c r="B210" s="13">
        <f t="shared" si="82"/>
        <v>42067</v>
      </c>
      <c r="C210" s="21"/>
      <c r="D210" s="41">
        <f t="shared" si="83"/>
        <v>35082</v>
      </c>
      <c r="E210" s="7"/>
      <c r="F210" s="41">
        <v>11</v>
      </c>
      <c r="G210" s="41"/>
      <c r="H210" s="28"/>
      <c r="I210" s="28"/>
      <c r="J210" s="28"/>
      <c r="K210" s="63"/>
      <c r="L210" s="8">
        <v>4640</v>
      </c>
      <c r="M210" s="7"/>
      <c r="N210" s="14"/>
      <c r="O210" s="24"/>
      <c r="P210" s="7"/>
      <c r="Q210" s="7"/>
      <c r="R210" s="41">
        <v>33866</v>
      </c>
      <c r="S210" s="7"/>
      <c r="T210" s="24"/>
      <c r="U210" s="24"/>
      <c r="V210" s="24"/>
      <c r="W210" s="11"/>
      <c r="X210" s="28">
        <v>91</v>
      </c>
      <c r="Z210" s="52">
        <f t="shared" si="84"/>
        <v>0</v>
      </c>
    </row>
    <row r="211" spans="2:27" ht="14.4" hidden="1" customHeight="1" outlineLevel="1">
      <c r="B211" s="13">
        <f t="shared" si="82"/>
        <v>42068</v>
      </c>
      <c r="C211" s="21"/>
      <c r="D211" s="41">
        <f t="shared" si="83"/>
        <v>35071</v>
      </c>
      <c r="E211" s="7"/>
      <c r="F211" s="41">
        <v>9</v>
      </c>
      <c r="G211" s="41"/>
      <c r="H211" s="28"/>
      <c r="I211" s="28"/>
      <c r="J211" s="28"/>
      <c r="K211" s="63"/>
      <c r="L211" s="8">
        <v>4080</v>
      </c>
      <c r="M211" s="7"/>
      <c r="N211" s="14"/>
      <c r="O211" s="24"/>
      <c r="P211" s="7"/>
      <c r="Q211" s="7"/>
      <c r="R211" s="41">
        <v>33814</v>
      </c>
      <c r="S211" s="7"/>
      <c r="T211" s="24"/>
      <c r="U211" s="24"/>
      <c r="V211" s="24"/>
      <c r="W211" s="11"/>
      <c r="X211" s="28">
        <v>91</v>
      </c>
      <c r="Z211" s="52">
        <f t="shared" si="84"/>
        <v>0</v>
      </c>
    </row>
    <row r="212" spans="2:27" s="27" customFormat="1" collapsed="1">
      <c r="B212" s="26"/>
      <c r="C212" s="28">
        <f t="shared" ref="C212:C268" si="85">C204+1</f>
        <v>41</v>
      </c>
      <c r="D212" s="60">
        <f>B211</f>
        <v>42068</v>
      </c>
      <c r="E212" s="56">
        <f>IF(SUM(D205:D211)&gt;0,AVERAGE(D205:D211),0)</f>
        <v>35123.857142857145</v>
      </c>
      <c r="F212" s="28">
        <f>SUM(F205:F211)</f>
        <v>71</v>
      </c>
      <c r="G212" s="28">
        <f>SUM(G205:G211)</f>
        <v>53</v>
      </c>
      <c r="H212" s="28">
        <f t="shared" ref="H212" si="86">F212/2.5</f>
        <v>28.4</v>
      </c>
      <c r="I212" s="28">
        <f>F212+I204</f>
        <v>1200</v>
      </c>
      <c r="J212" s="28">
        <f>G212+J204</f>
        <v>739</v>
      </c>
      <c r="K212" s="67"/>
      <c r="L212" s="56">
        <f>SUM(L205:L211)</f>
        <v>30850</v>
      </c>
      <c r="M212" s="56">
        <f>IF(L212&gt;0,L212+M204,0)</f>
        <v>596510</v>
      </c>
      <c r="N212" s="29">
        <f>L212/E212/7*1000</f>
        <v>125.47434181895089</v>
      </c>
      <c r="O212" s="29">
        <f>L212/E212*1000</f>
        <v>878.32039273265627</v>
      </c>
      <c r="P212" s="39">
        <f>IF(R212&gt;0,L212/(R212/10),0)</f>
        <v>1.304814915070718</v>
      </c>
      <c r="Q212" s="39">
        <f>M212/(S212/10)</f>
        <v>1.239764064279598</v>
      </c>
      <c r="R212" s="56">
        <f>SUM(R205:R211)</f>
        <v>236432</v>
      </c>
      <c r="S212" s="56">
        <f>IF(R212&gt;0,R212+S204,0)</f>
        <v>4811480</v>
      </c>
      <c r="T212" s="39">
        <f>R212/E212</f>
        <v>6.7313791602777107</v>
      </c>
      <c r="U212" s="39">
        <f>T212+U204</f>
        <v>133.06375599157357</v>
      </c>
      <c r="V212" s="39">
        <f>S212/$E$28</f>
        <v>130.27237775491417</v>
      </c>
      <c r="W212" s="30">
        <f>IF(R212&gt;0,R212/7/E212*100,0)</f>
        <v>96.162559432538728</v>
      </c>
      <c r="X212" s="28">
        <v>92</v>
      </c>
      <c r="Z212" s="52">
        <f t="shared" si="84"/>
        <v>62.737170909475445</v>
      </c>
      <c r="AA212" s="52">
        <f>AVERAGE(Z204,Z212,Z220)</f>
        <v>63.901688637368444</v>
      </c>
    </row>
    <row r="213" spans="2:27" ht="14.4" hidden="1" customHeight="1" outlineLevel="1">
      <c r="B213" s="13">
        <f>B211+1</f>
        <v>42069</v>
      </c>
      <c r="C213" s="21"/>
      <c r="D213" s="41">
        <f>D211-F211-G211</f>
        <v>35062</v>
      </c>
      <c r="E213" s="7"/>
      <c r="F213" s="41">
        <v>11</v>
      </c>
      <c r="G213" s="41">
        <v>27</v>
      </c>
      <c r="H213" s="41"/>
      <c r="I213" s="28"/>
      <c r="J213" s="28"/>
      <c r="K213" s="63"/>
      <c r="L213" s="8">
        <v>4540</v>
      </c>
      <c r="M213" s="7"/>
      <c r="N213" s="14"/>
      <c r="O213" s="24"/>
      <c r="P213" s="7"/>
      <c r="Q213" s="7"/>
      <c r="R213" s="41">
        <v>33636</v>
      </c>
      <c r="S213" s="7"/>
      <c r="T213" s="24"/>
      <c r="U213" s="24"/>
      <c r="V213" s="24"/>
      <c r="W213" s="11"/>
      <c r="X213" s="28">
        <v>91</v>
      </c>
      <c r="Z213" s="52">
        <f t="shared" si="84"/>
        <v>0</v>
      </c>
    </row>
    <row r="214" spans="2:27" ht="14.4" hidden="1" customHeight="1" outlineLevel="1">
      <c r="B214" s="13">
        <f t="shared" si="82"/>
        <v>42070</v>
      </c>
      <c r="C214" s="21"/>
      <c r="D214" s="41">
        <f t="shared" ref="D214:D219" si="87">D213-F213-G213</f>
        <v>35024</v>
      </c>
      <c r="E214" s="7"/>
      <c r="F214" s="41">
        <v>10</v>
      </c>
      <c r="G214" s="41"/>
      <c r="H214" s="41"/>
      <c r="I214" s="28"/>
      <c r="J214" s="28"/>
      <c r="K214" s="63"/>
      <c r="L214" s="8">
        <v>4080</v>
      </c>
      <c r="M214" s="7"/>
      <c r="N214" s="14"/>
      <c r="O214" s="24"/>
      <c r="P214" s="7"/>
      <c r="Q214" s="7"/>
      <c r="R214" s="41">
        <v>33732</v>
      </c>
      <c r="S214" s="7"/>
      <c r="T214" s="24"/>
      <c r="U214" s="24"/>
      <c r="V214" s="24"/>
      <c r="W214" s="11"/>
      <c r="X214" s="28">
        <v>91</v>
      </c>
      <c r="Z214" s="52">
        <f t="shared" si="84"/>
        <v>0</v>
      </c>
    </row>
    <row r="215" spans="2:27" ht="14.4" hidden="1" customHeight="1" outlineLevel="1">
      <c r="B215" s="13">
        <f t="shared" si="82"/>
        <v>42071</v>
      </c>
      <c r="C215" s="21"/>
      <c r="D215" s="41">
        <f t="shared" si="87"/>
        <v>35014</v>
      </c>
      <c r="E215" s="7"/>
      <c r="F215" s="41"/>
      <c r="G215" s="41"/>
      <c r="H215" s="41"/>
      <c r="I215" s="28"/>
      <c r="J215" s="28"/>
      <c r="K215" s="63"/>
      <c r="L215" s="8">
        <v>4460</v>
      </c>
      <c r="M215" s="7"/>
      <c r="N215" s="14"/>
      <c r="O215" s="24"/>
      <c r="P215" s="7"/>
      <c r="Q215" s="7"/>
      <c r="R215" s="41">
        <v>33670</v>
      </c>
      <c r="S215" s="7"/>
      <c r="T215" s="24"/>
      <c r="U215" s="24"/>
      <c r="V215" s="24"/>
      <c r="W215" s="11"/>
      <c r="X215" s="28">
        <v>91</v>
      </c>
      <c r="Z215" s="52">
        <f t="shared" si="84"/>
        <v>0</v>
      </c>
    </row>
    <row r="216" spans="2:27" ht="14.4" hidden="1" customHeight="1" outlineLevel="1">
      <c r="B216" s="13">
        <f t="shared" si="82"/>
        <v>42072</v>
      </c>
      <c r="C216" s="21"/>
      <c r="D216" s="41">
        <f t="shared" si="87"/>
        <v>35014</v>
      </c>
      <c r="E216" s="7"/>
      <c r="F216" s="41">
        <v>15</v>
      </c>
      <c r="G216" s="41"/>
      <c r="H216" s="41"/>
      <c r="I216" s="28"/>
      <c r="J216" s="28"/>
      <c r="K216" s="63"/>
      <c r="L216" s="8">
        <v>6020</v>
      </c>
      <c r="M216" s="7"/>
      <c r="N216" s="14"/>
      <c r="O216" s="24"/>
      <c r="P216" s="7"/>
      <c r="Q216" s="7"/>
      <c r="R216" s="41">
        <v>33609</v>
      </c>
      <c r="S216" s="7"/>
      <c r="T216" s="24"/>
      <c r="U216" s="24"/>
      <c r="V216" s="24"/>
      <c r="W216" s="11"/>
      <c r="X216" s="28">
        <v>91</v>
      </c>
      <c r="Z216" s="52">
        <f t="shared" si="84"/>
        <v>0</v>
      </c>
    </row>
    <row r="217" spans="2:27" ht="14.4" hidden="1" customHeight="1" outlineLevel="1">
      <c r="B217" s="13">
        <f t="shared" si="82"/>
        <v>42073</v>
      </c>
      <c r="C217" s="21"/>
      <c r="D217" s="41">
        <f t="shared" si="87"/>
        <v>34999</v>
      </c>
      <c r="E217" s="7"/>
      <c r="F217" s="41">
        <v>10</v>
      </c>
      <c r="G217" s="41"/>
      <c r="H217" s="41"/>
      <c r="I217" s="28"/>
      <c r="J217" s="28"/>
      <c r="K217" s="63"/>
      <c r="L217" s="8">
        <v>4560</v>
      </c>
      <c r="M217" s="7"/>
      <c r="N217" s="14"/>
      <c r="O217" s="24"/>
      <c r="P217" s="7"/>
      <c r="Q217" s="7"/>
      <c r="R217" s="41">
        <v>33518</v>
      </c>
      <c r="S217" s="7"/>
      <c r="T217" s="24"/>
      <c r="U217" s="24"/>
      <c r="V217" s="24"/>
      <c r="W217" s="11"/>
      <c r="X217" s="28">
        <v>91</v>
      </c>
      <c r="Z217" s="52">
        <f t="shared" si="84"/>
        <v>0</v>
      </c>
    </row>
    <row r="218" spans="2:27" ht="14.4" hidden="1" customHeight="1" outlineLevel="1">
      <c r="B218" s="13">
        <f t="shared" si="82"/>
        <v>42074</v>
      </c>
      <c r="C218" s="21"/>
      <c r="D218" s="41">
        <f t="shared" si="87"/>
        <v>34989</v>
      </c>
      <c r="E218" s="7"/>
      <c r="F218" s="41">
        <v>7</v>
      </c>
      <c r="G218" s="41"/>
      <c r="H218" s="41"/>
      <c r="I218" s="28"/>
      <c r="J218" s="28"/>
      <c r="K218" s="63"/>
      <c r="L218" s="8">
        <v>4590</v>
      </c>
      <c r="M218" s="7"/>
      <c r="N218" s="14"/>
      <c r="O218" s="24"/>
      <c r="P218" s="7"/>
      <c r="Q218" s="7"/>
      <c r="R218" s="41">
        <v>33553</v>
      </c>
      <c r="S218" s="7"/>
      <c r="T218" s="24"/>
      <c r="U218" s="24"/>
      <c r="V218" s="24"/>
      <c r="W218" s="11"/>
      <c r="X218" s="28">
        <v>91</v>
      </c>
      <c r="Z218" s="52">
        <f t="shared" si="84"/>
        <v>0</v>
      </c>
    </row>
    <row r="219" spans="2:27" ht="14.4" hidden="1" customHeight="1" outlineLevel="1">
      <c r="B219" s="13">
        <f t="shared" si="82"/>
        <v>42075</v>
      </c>
      <c r="C219" s="21"/>
      <c r="D219" s="41">
        <f t="shared" si="87"/>
        <v>34982</v>
      </c>
      <c r="E219" s="7"/>
      <c r="F219" s="41">
        <v>9</v>
      </c>
      <c r="G219" s="41"/>
      <c r="H219" s="41"/>
      <c r="I219" s="28"/>
      <c r="J219" s="28"/>
      <c r="K219" s="63"/>
      <c r="L219" s="8">
        <v>4640</v>
      </c>
      <c r="M219" s="7"/>
      <c r="N219" s="14"/>
      <c r="O219" s="24"/>
      <c r="P219" s="7"/>
      <c r="Q219" s="7"/>
      <c r="R219" s="41">
        <v>33576</v>
      </c>
      <c r="S219" s="7"/>
      <c r="T219" s="24"/>
      <c r="U219" s="24"/>
      <c r="V219" s="24"/>
      <c r="W219" s="11"/>
      <c r="X219" s="28">
        <v>91</v>
      </c>
      <c r="Z219" s="52">
        <f t="shared" si="84"/>
        <v>0</v>
      </c>
    </row>
    <row r="220" spans="2:27" s="27" customFormat="1" collapsed="1">
      <c r="B220" s="26"/>
      <c r="C220" s="28">
        <f t="shared" si="85"/>
        <v>42</v>
      </c>
      <c r="D220" s="60">
        <f>B219</f>
        <v>42075</v>
      </c>
      <c r="E220" s="56">
        <f>IF(SUM(D213:D219)&gt;0,AVERAGE(D213:D219),0)</f>
        <v>35012</v>
      </c>
      <c r="F220" s="28">
        <f>SUM(F213:F219)</f>
        <v>62</v>
      </c>
      <c r="G220" s="28">
        <f>SUM(G213:G219)</f>
        <v>27</v>
      </c>
      <c r="H220" s="28">
        <f>F220/2.5</f>
        <v>24.8</v>
      </c>
      <c r="I220" s="28">
        <f>F220+I212</f>
        <v>1262</v>
      </c>
      <c r="J220" s="28">
        <f>G220+J212</f>
        <v>766</v>
      </c>
      <c r="K220" s="67"/>
      <c r="L220" s="56">
        <f>SUM(L213:L219)</f>
        <v>32890</v>
      </c>
      <c r="M220" s="56">
        <f>IF(L220&gt;0,L220+M212,0)</f>
        <v>629400</v>
      </c>
      <c r="N220" s="29">
        <f>L220/E220/7*1000</f>
        <v>134.19888691224233</v>
      </c>
      <c r="O220" s="29">
        <f>L220/E220*1000</f>
        <v>939.39220838569634</v>
      </c>
      <c r="P220" s="39">
        <f>IF(R220&gt;0,L220/(R220/10),0)</f>
        <v>1.3978256989128495</v>
      </c>
      <c r="Q220" s="39">
        <f>M220/(S220/10)</f>
        <v>1.2471333172438472</v>
      </c>
      <c r="R220" s="56">
        <f>SUM(R213:R219)</f>
        <v>235294</v>
      </c>
      <c r="S220" s="56">
        <f>IF(R220&gt;0,R220+S212,0)</f>
        <v>5046774</v>
      </c>
      <c r="T220" s="39">
        <f>R220/E220</f>
        <v>6.7203815834571001</v>
      </c>
      <c r="U220" s="39">
        <f>T220+U212</f>
        <v>139.78413757503068</v>
      </c>
      <c r="V220" s="39">
        <f>S220/$E$28</f>
        <v>136.64303893431526</v>
      </c>
      <c r="W220" s="30">
        <f>IF(R220&gt;0,R220/7/E220*100,0)</f>
        <v>96.005451192244294</v>
      </c>
      <c r="X220" s="28">
        <v>92</v>
      </c>
      <c r="Z220" s="52">
        <f t="shared" si="84"/>
        <v>67.099443456121165</v>
      </c>
      <c r="AA220" s="52">
        <f>AVERAGE(Z212,Z220,Z228)</f>
        <v>64.413284961588957</v>
      </c>
    </row>
    <row r="221" spans="2:27" ht="14.4" hidden="1" customHeight="1" outlineLevel="1">
      <c r="B221" s="13">
        <f>B219+1</f>
        <v>42076</v>
      </c>
      <c r="C221" s="21"/>
      <c r="D221" s="41">
        <f>D219-F219-G219</f>
        <v>34973</v>
      </c>
      <c r="E221" s="7"/>
      <c r="F221" s="41">
        <v>11</v>
      </c>
      <c r="G221" s="41">
        <v>22</v>
      </c>
      <c r="H221" s="28"/>
      <c r="I221" s="28"/>
      <c r="J221" s="28"/>
      <c r="K221" s="63"/>
      <c r="L221" s="8">
        <v>4540</v>
      </c>
      <c r="M221" s="7"/>
      <c r="N221" s="14"/>
      <c r="O221" s="24"/>
      <c r="P221" s="7"/>
      <c r="Q221" s="7"/>
      <c r="R221" s="41">
        <v>33802</v>
      </c>
      <c r="S221" s="7"/>
      <c r="T221" s="24"/>
      <c r="U221" s="24"/>
      <c r="V221" s="24"/>
      <c r="W221" s="11"/>
      <c r="X221" s="28">
        <v>91</v>
      </c>
      <c r="Z221" s="52">
        <f t="shared" si="84"/>
        <v>0</v>
      </c>
    </row>
    <row r="222" spans="2:27" ht="14.4" hidden="1" customHeight="1" outlineLevel="1">
      <c r="B222" s="13">
        <f t="shared" ref="B222:B235" si="88">B221+1</f>
        <v>42077</v>
      </c>
      <c r="C222" s="21"/>
      <c r="D222" s="41">
        <f t="shared" ref="D222:D227" si="89">D221-F221-G221</f>
        <v>34940</v>
      </c>
      <c r="E222" s="7"/>
      <c r="F222" s="41">
        <v>11</v>
      </c>
      <c r="G222" s="41"/>
      <c r="H222" s="28"/>
      <c r="I222" s="28"/>
      <c r="J222" s="28"/>
      <c r="K222" s="63"/>
      <c r="L222" s="8">
        <v>4570</v>
      </c>
      <c r="M222" s="7"/>
      <c r="N222" s="14"/>
      <c r="O222" s="24"/>
      <c r="P222" s="7"/>
      <c r="Q222" s="7"/>
      <c r="R222" s="41">
        <v>33640</v>
      </c>
      <c r="S222" s="7"/>
      <c r="T222" s="24"/>
      <c r="U222" s="24"/>
      <c r="V222" s="24"/>
      <c r="W222" s="11"/>
      <c r="X222" s="28">
        <v>91</v>
      </c>
      <c r="Z222" s="52">
        <f t="shared" si="84"/>
        <v>0</v>
      </c>
    </row>
    <row r="223" spans="2:27" ht="14.4" hidden="1" customHeight="1" outlineLevel="1">
      <c r="B223" s="13">
        <f t="shared" si="88"/>
        <v>42078</v>
      </c>
      <c r="C223" s="21"/>
      <c r="D223" s="41">
        <f t="shared" si="89"/>
        <v>34929</v>
      </c>
      <c r="E223" s="7"/>
      <c r="F223" s="41"/>
      <c r="G223" s="41"/>
      <c r="H223" s="28"/>
      <c r="I223" s="28"/>
      <c r="J223" s="28"/>
      <c r="K223" s="63"/>
      <c r="L223" s="8">
        <v>4530</v>
      </c>
      <c r="M223" s="7"/>
      <c r="N223" s="14"/>
      <c r="O223" s="24"/>
      <c r="P223" s="7"/>
      <c r="Q223" s="7"/>
      <c r="R223" s="41">
        <v>33638</v>
      </c>
      <c r="S223" s="7"/>
      <c r="T223" s="24"/>
      <c r="U223" s="24"/>
      <c r="V223" s="24"/>
      <c r="W223" s="11"/>
      <c r="X223" s="28">
        <v>91</v>
      </c>
      <c r="Z223" s="52">
        <f t="shared" si="84"/>
        <v>0</v>
      </c>
    </row>
    <row r="224" spans="2:27" ht="14.4" hidden="1" customHeight="1" outlineLevel="1">
      <c r="B224" s="13">
        <f t="shared" si="88"/>
        <v>42079</v>
      </c>
      <c r="C224" s="21"/>
      <c r="D224" s="41">
        <f t="shared" si="89"/>
        <v>34929</v>
      </c>
      <c r="E224" s="7"/>
      <c r="F224" s="41">
        <v>20</v>
      </c>
      <c r="G224" s="41"/>
      <c r="H224" s="28"/>
      <c r="I224" s="28"/>
      <c r="J224" s="28"/>
      <c r="K224" s="63"/>
      <c r="L224" s="8">
        <v>4580</v>
      </c>
      <c r="M224" s="7"/>
      <c r="N224" s="14"/>
      <c r="O224" s="24"/>
      <c r="P224" s="7"/>
      <c r="Q224" s="7"/>
      <c r="R224" s="41">
        <v>33682</v>
      </c>
      <c r="S224" s="7"/>
      <c r="T224" s="24"/>
      <c r="U224" s="24"/>
      <c r="V224" s="24"/>
      <c r="W224" s="11"/>
      <c r="X224" s="28">
        <v>91</v>
      </c>
      <c r="Z224" s="52">
        <f t="shared" si="84"/>
        <v>0</v>
      </c>
    </row>
    <row r="225" spans="2:27" ht="14.4" hidden="1" customHeight="1" outlineLevel="1">
      <c r="B225" s="13">
        <f t="shared" si="88"/>
        <v>42080</v>
      </c>
      <c r="C225" s="21"/>
      <c r="D225" s="41">
        <f t="shared" si="89"/>
        <v>34909</v>
      </c>
      <c r="E225" s="7"/>
      <c r="F225" s="41">
        <v>10</v>
      </c>
      <c r="G225" s="41"/>
      <c r="H225" s="28"/>
      <c r="I225" s="28"/>
      <c r="J225" s="28"/>
      <c r="K225" s="63"/>
      <c r="L225" s="8">
        <v>4100</v>
      </c>
      <c r="M225" s="7"/>
      <c r="N225" s="14"/>
      <c r="O225" s="24"/>
      <c r="P225" s="7"/>
      <c r="Q225" s="7"/>
      <c r="R225" s="41">
        <v>33661</v>
      </c>
      <c r="S225" s="7"/>
      <c r="T225" s="24"/>
      <c r="U225" s="24"/>
      <c r="V225" s="24"/>
      <c r="W225" s="11"/>
      <c r="X225" s="28">
        <v>91</v>
      </c>
      <c r="Z225" s="52">
        <f t="shared" si="84"/>
        <v>0</v>
      </c>
    </row>
    <row r="226" spans="2:27" ht="14.4" hidden="1" customHeight="1" outlineLevel="1">
      <c r="B226" s="13">
        <f t="shared" si="88"/>
        <v>42081</v>
      </c>
      <c r="C226" s="21"/>
      <c r="D226" s="41">
        <f t="shared" si="89"/>
        <v>34899</v>
      </c>
      <c r="E226" s="7"/>
      <c r="F226" s="41">
        <v>11</v>
      </c>
      <c r="G226" s="41"/>
      <c r="H226" s="28"/>
      <c r="I226" s="28"/>
      <c r="J226" s="28"/>
      <c r="K226" s="63"/>
      <c r="L226" s="8">
        <v>4080</v>
      </c>
      <c r="M226" s="7"/>
      <c r="N226" s="14"/>
      <c r="O226" s="24"/>
      <c r="P226" s="7"/>
      <c r="Q226" s="7"/>
      <c r="R226" s="41">
        <v>33596</v>
      </c>
      <c r="S226" s="7"/>
      <c r="T226" s="24"/>
      <c r="U226" s="24"/>
      <c r="V226" s="24"/>
      <c r="W226" s="11"/>
      <c r="X226" s="28">
        <v>91</v>
      </c>
      <c r="Z226" s="52">
        <f t="shared" si="84"/>
        <v>0</v>
      </c>
    </row>
    <row r="227" spans="2:27" ht="14.4" hidden="1" customHeight="1" outlineLevel="1">
      <c r="B227" s="13">
        <f t="shared" si="88"/>
        <v>42082</v>
      </c>
      <c r="C227" s="21"/>
      <c r="D227" s="41">
        <f t="shared" si="89"/>
        <v>34888</v>
      </c>
      <c r="E227" s="7"/>
      <c r="F227" s="41">
        <v>11</v>
      </c>
      <c r="G227" s="41"/>
      <c r="H227" s="28"/>
      <c r="I227" s="28"/>
      <c r="J227" s="28"/>
      <c r="K227" s="63"/>
      <c r="L227" s="8">
        <v>4600</v>
      </c>
      <c r="M227" s="7"/>
      <c r="N227" s="14"/>
      <c r="O227" s="24"/>
      <c r="P227" s="7"/>
      <c r="Q227" s="7"/>
      <c r="R227" s="41">
        <v>33613</v>
      </c>
      <c r="S227" s="7"/>
      <c r="T227" s="24"/>
      <c r="U227" s="24"/>
      <c r="V227" s="24"/>
      <c r="W227" s="11"/>
      <c r="X227" s="28">
        <v>91</v>
      </c>
      <c r="Z227" s="52">
        <f t="shared" si="84"/>
        <v>0</v>
      </c>
    </row>
    <row r="228" spans="2:27" s="27" customFormat="1" collapsed="1">
      <c r="B228" s="26"/>
      <c r="C228" s="28">
        <f t="shared" si="85"/>
        <v>43</v>
      </c>
      <c r="D228" s="60">
        <f>B227</f>
        <v>42082</v>
      </c>
      <c r="E228" s="56">
        <f>IF(SUM(D221:D227)&gt;0,AVERAGE(D221:D227),0)</f>
        <v>34923.857142857145</v>
      </c>
      <c r="F228" s="28">
        <f>SUM(F221:F227)</f>
        <v>74</v>
      </c>
      <c r="G228" s="28">
        <f>SUM(G221:G227)</f>
        <v>22</v>
      </c>
      <c r="H228" s="28">
        <f t="shared" ref="H228" si="90">F228/2.5</f>
        <v>29.6</v>
      </c>
      <c r="I228" s="28">
        <f>F228+I220</f>
        <v>1336</v>
      </c>
      <c r="J228" s="28">
        <f>G228+J220</f>
        <v>788</v>
      </c>
      <c r="K228" s="67"/>
      <c r="L228" s="56">
        <f>SUM(L221:L227)</f>
        <v>31000</v>
      </c>
      <c r="M228" s="56">
        <f>IF(L228&gt;0,L228+M220,0)</f>
        <v>660400</v>
      </c>
      <c r="N228" s="29">
        <f>L228/E228/7*1000</f>
        <v>126.80648103834055</v>
      </c>
      <c r="O228" s="29">
        <f>L228/E228*1000</f>
        <v>887.64536726838378</v>
      </c>
      <c r="P228" s="39">
        <f>IF(R228&gt;0,L228/(R228/10),0)</f>
        <v>1.3156107829157329</v>
      </c>
      <c r="Q228" s="39">
        <f>M228/(S228/10)</f>
        <v>1.2501878878677632</v>
      </c>
      <c r="R228" s="56">
        <f>SUM(R221:R227)</f>
        <v>235632</v>
      </c>
      <c r="S228" s="56">
        <f>IF(R228&gt;0,R228+S220,0)</f>
        <v>5282406</v>
      </c>
      <c r="T228" s="39">
        <f>R228/E228</f>
        <v>6.7470210703285103</v>
      </c>
      <c r="U228" s="39">
        <f>T228+U220</f>
        <v>146.5311586453592</v>
      </c>
      <c r="V228" s="39">
        <f>S228/$E$28</f>
        <v>143.02285157307631</v>
      </c>
      <c r="W228" s="30">
        <f>IF(R228&gt;0,R228/7/E228*100,0)</f>
        <v>96.386015290407272</v>
      </c>
      <c r="X228" s="28">
        <v>92</v>
      </c>
      <c r="Z228" s="52">
        <f t="shared" si="84"/>
        <v>63.403240519170275</v>
      </c>
      <c r="AA228" s="52">
        <f>AVERAGE(Z220,Z228,Z236)</f>
        <v>64.611955651559299</v>
      </c>
    </row>
    <row r="229" spans="2:27" ht="14.4" hidden="1" customHeight="1" outlineLevel="1">
      <c r="B229" s="13">
        <f>B227+1</f>
        <v>42083</v>
      </c>
      <c r="C229" s="21"/>
      <c r="D229" s="41">
        <f>D227-F227-G227</f>
        <v>34877</v>
      </c>
      <c r="E229" s="7"/>
      <c r="F229" s="41">
        <v>11</v>
      </c>
      <c r="G229" s="41"/>
      <c r="H229" s="41"/>
      <c r="I229" s="28"/>
      <c r="J229" s="28"/>
      <c r="K229" s="63"/>
      <c r="L229" s="8">
        <v>4130</v>
      </c>
      <c r="M229" s="7"/>
      <c r="N229" s="14"/>
      <c r="O229" s="24"/>
      <c r="P229" s="7"/>
      <c r="Q229" s="7"/>
      <c r="R229" s="41">
        <v>33518</v>
      </c>
      <c r="S229" s="7"/>
      <c r="T229" s="24"/>
      <c r="U229" s="24"/>
      <c r="V229" s="24"/>
      <c r="W229" s="11"/>
      <c r="X229" s="28">
        <v>91</v>
      </c>
      <c r="Z229" s="52">
        <f t="shared" si="84"/>
        <v>0</v>
      </c>
    </row>
    <row r="230" spans="2:27" ht="14.4" hidden="1" customHeight="1" outlineLevel="1">
      <c r="B230" s="13">
        <f t="shared" si="88"/>
        <v>42084</v>
      </c>
      <c r="C230" s="21"/>
      <c r="D230" s="41">
        <f t="shared" ref="D230:D235" si="91">D229-F229-G229</f>
        <v>34866</v>
      </c>
      <c r="E230" s="7"/>
      <c r="F230" s="41">
        <v>13</v>
      </c>
      <c r="G230" s="41"/>
      <c r="H230" s="41"/>
      <c r="I230" s="28"/>
      <c r="J230" s="28"/>
      <c r="K230" s="63"/>
      <c r="L230" s="8">
        <v>4630</v>
      </c>
      <c r="M230" s="7"/>
      <c r="N230" s="14"/>
      <c r="O230" s="24"/>
      <c r="P230" s="7"/>
      <c r="Q230" s="7"/>
      <c r="R230" s="41">
        <v>33540</v>
      </c>
      <c r="S230" s="7"/>
      <c r="T230" s="24"/>
      <c r="U230" s="24"/>
      <c r="V230" s="24"/>
      <c r="W230" s="11"/>
      <c r="X230" s="28">
        <v>91</v>
      </c>
      <c r="Z230" s="52">
        <f t="shared" si="84"/>
        <v>0</v>
      </c>
    </row>
    <row r="231" spans="2:27" ht="14.4" hidden="1" customHeight="1" outlineLevel="1">
      <c r="B231" s="13">
        <f t="shared" si="88"/>
        <v>42085</v>
      </c>
      <c r="C231" s="21"/>
      <c r="D231" s="41">
        <f t="shared" si="91"/>
        <v>34853</v>
      </c>
      <c r="E231" s="7"/>
      <c r="F231" s="41"/>
      <c r="G231" s="41"/>
      <c r="H231" s="41"/>
      <c r="I231" s="28"/>
      <c r="J231" s="28"/>
      <c r="K231" s="63"/>
      <c r="L231" s="8">
        <v>3930</v>
      </c>
      <c r="M231" s="7"/>
      <c r="N231" s="14"/>
      <c r="O231" s="24"/>
      <c r="P231" s="7"/>
      <c r="Q231" s="7"/>
      <c r="R231" s="41">
        <v>33525</v>
      </c>
      <c r="S231" s="7"/>
      <c r="T231" s="24"/>
      <c r="U231" s="24"/>
      <c r="V231" s="24"/>
      <c r="W231" s="11"/>
      <c r="X231" s="28">
        <v>90</v>
      </c>
      <c r="Z231" s="52">
        <f t="shared" si="84"/>
        <v>0</v>
      </c>
    </row>
    <row r="232" spans="2:27" ht="14.4" hidden="1" customHeight="1" outlineLevel="1">
      <c r="B232" s="13">
        <f t="shared" si="88"/>
        <v>42086</v>
      </c>
      <c r="C232" s="21"/>
      <c r="D232" s="41">
        <f t="shared" si="91"/>
        <v>34853</v>
      </c>
      <c r="E232" s="7"/>
      <c r="F232" s="41">
        <v>20</v>
      </c>
      <c r="G232" s="41"/>
      <c r="H232" s="41"/>
      <c r="I232" s="28"/>
      <c r="J232" s="28"/>
      <c r="K232" s="63"/>
      <c r="L232" s="8">
        <v>4600</v>
      </c>
      <c r="M232" s="7"/>
      <c r="N232" s="14"/>
      <c r="O232" s="24"/>
      <c r="P232" s="7"/>
      <c r="Q232" s="7"/>
      <c r="R232" s="41">
        <v>33587</v>
      </c>
      <c r="S232" s="7"/>
      <c r="T232" s="24"/>
      <c r="U232" s="24"/>
      <c r="V232" s="24"/>
      <c r="W232" s="11"/>
      <c r="X232" s="28">
        <v>90</v>
      </c>
      <c r="Z232" s="52">
        <f t="shared" si="84"/>
        <v>0</v>
      </c>
    </row>
    <row r="233" spans="2:27" ht="14.4" hidden="1" customHeight="1" outlineLevel="1">
      <c r="B233" s="13">
        <f t="shared" si="88"/>
        <v>42087</v>
      </c>
      <c r="C233" s="21"/>
      <c r="D233" s="41">
        <f t="shared" si="91"/>
        <v>34833</v>
      </c>
      <c r="E233" s="7"/>
      <c r="F233" s="41">
        <v>10</v>
      </c>
      <c r="G233" s="41">
        <v>25</v>
      </c>
      <c r="H233" s="41"/>
      <c r="I233" s="28"/>
      <c r="J233" s="28"/>
      <c r="K233" s="63"/>
      <c r="L233" s="8">
        <v>4520</v>
      </c>
      <c r="M233" s="7"/>
      <c r="N233" s="14"/>
      <c r="O233" s="24"/>
      <c r="P233" s="7"/>
      <c r="Q233" s="7"/>
      <c r="R233" s="41">
        <v>33512</v>
      </c>
      <c r="S233" s="7"/>
      <c r="T233" s="24"/>
      <c r="U233" s="24"/>
      <c r="V233" s="24"/>
      <c r="W233" s="11"/>
      <c r="X233" s="28">
        <v>90</v>
      </c>
      <c r="Z233" s="52">
        <f t="shared" si="84"/>
        <v>0</v>
      </c>
    </row>
    <row r="234" spans="2:27" ht="14.4" hidden="1" customHeight="1" outlineLevel="1">
      <c r="B234" s="13">
        <f t="shared" si="88"/>
        <v>42088</v>
      </c>
      <c r="C234" s="21"/>
      <c r="D234" s="41">
        <f t="shared" si="91"/>
        <v>34798</v>
      </c>
      <c r="E234" s="7"/>
      <c r="F234" s="41">
        <v>9</v>
      </c>
      <c r="G234" s="41"/>
      <c r="H234" s="41"/>
      <c r="I234" s="28"/>
      <c r="J234" s="28"/>
      <c r="K234" s="63"/>
      <c r="L234" s="8">
        <v>4530</v>
      </c>
      <c r="M234" s="7"/>
      <c r="N234" s="14"/>
      <c r="O234" s="24"/>
      <c r="P234" s="7"/>
      <c r="Q234" s="7"/>
      <c r="R234" s="41">
        <v>33490</v>
      </c>
      <c r="S234" s="7"/>
      <c r="T234" s="24"/>
      <c r="U234" s="24"/>
      <c r="V234" s="24"/>
      <c r="W234" s="11"/>
      <c r="X234" s="28">
        <v>90</v>
      </c>
      <c r="Z234" s="52">
        <f t="shared" si="84"/>
        <v>0</v>
      </c>
    </row>
    <row r="235" spans="2:27" ht="14.4" hidden="1" customHeight="1" outlineLevel="1">
      <c r="B235" s="13">
        <f t="shared" si="88"/>
        <v>42089</v>
      </c>
      <c r="C235" s="21"/>
      <c r="D235" s="41">
        <f t="shared" si="91"/>
        <v>34789</v>
      </c>
      <c r="E235" s="7"/>
      <c r="F235" s="41">
        <v>8</v>
      </c>
      <c r="G235" s="41"/>
      <c r="H235" s="41"/>
      <c r="I235" s="28"/>
      <c r="J235" s="28"/>
      <c r="K235" s="63"/>
      <c r="L235" s="8">
        <v>4550</v>
      </c>
      <c r="M235" s="7"/>
      <c r="N235" s="14"/>
      <c r="O235" s="24"/>
      <c r="P235" s="7"/>
      <c r="Q235" s="7"/>
      <c r="R235" s="41">
        <v>33546</v>
      </c>
      <c r="S235" s="7"/>
      <c r="T235" s="24"/>
      <c r="U235" s="24"/>
      <c r="V235" s="24"/>
      <c r="W235" s="11"/>
      <c r="X235" s="28">
        <v>90</v>
      </c>
      <c r="Z235" s="52">
        <f t="shared" si="84"/>
        <v>0</v>
      </c>
    </row>
    <row r="236" spans="2:27" s="27" customFormat="1" collapsed="1">
      <c r="B236" s="26"/>
      <c r="C236" s="28">
        <f t="shared" si="85"/>
        <v>44</v>
      </c>
      <c r="D236" s="60">
        <f>B235</f>
        <v>42089</v>
      </c>
      <c r="E236" s="56">
        <f>IF(SUM(D229:D235)&gt;0,AVERAGE(D229:D235),0)</f>
        <v>34838.428571428572</v>
      </c>
      <c r="F236" s="28">
        <f>SUM(F229:F235)</f>
        <v>71</v>
      </c>
      <c r="G236" s="28">
        <f>SUM(G229:G235)</f>
        <v>25</v>
      </c>
      <c r="H236" s="28">
        <f>F236/2.5</f>
        <v>28.4</v>
      </c>
      <c r="I236" s="28">
        <f>F236+I228</f>
        <v>1407</v>
      </c>
      <c r="J236" s="28">
        <f>G236+J228</f>
        <v>813</v>
      </c>
      <c r="K236" s="67"/>
      <c r="L236" s="56">
        <f>SUM(L229:L235)</f>
        <v>30890</v>
      </c>
      <c r="M236" s="56">
        <f>IF(L236&gt;0,L236+M228,0)</f>
        <v>691290</v>
      </c>
      <c r="N236" s="29">
        <f>L236/E236/7*1000</f>
        <v>126.66636595877296</v>
      </c>
      <c r="O236" s="29">
        <f>L236/E236*1000</f>
        <v>886.66456171141067</v>
      </c>
      <c r="P236" s="39">
        <f>IF(R236&gt;0,L236/(R236/10),0)</f>
        <v>1.3160473419166829</v>
      </c>
      <c r="Q236" s="39">
        <f>M236/(S236/10)</f>
        <v>1.2529897823576197</v>
      </c>
      <c r="R236" s="56">
        <f>SUM(R229:R235)</f>
        <v>234718</v>
      </c>
      <c r="S236" s="56">
        <f>IF(R236&gt;0,R236+S228,0)</f>
        <v>5517124</v>
      </c>
      <c r="T236" s="39">
        <f>R236/E236</f>
        <v>6.7373302879824823</v>
      </c>
      <c r="U236" s="39">
        <f>T236+U228</f>
        <v>153.26848893334167</v>
      </c>
      <c r="V236" s="39">
        <f>S236/$E$28</f>
        <v>149.37791736611251</v>
      </c>
      <c r="W236" s="30">
        <f>IF(R236&gt;0,R236/7/E236*100,0)</f>
        <v>96.247575542606882</v>
      </c>
      <c r="X236" s="28">
        <v>91</v>
      </c>
      <c r="Z236" s="52">
        <f t="shared" si="84"/>
        <v>63.333182979386478</v>
      </c>
      <c r="AA236" s="52">
        <f>AVERAGE(Z228,Z236,Z244)</f>
        <v>63.954592877620883</v>
      </c>
    </row>
    <row r="237" spans="2:27" ht="14.4" hidden="1" customHeight="1" outlineLevel="1">
      <c r="B237" s="13">
        <f>B235+1</f>
        <v>42090</v>
      </c>
      <c r="C237" s="21"/>
      <c r="D237" s="41">
        <f>D235-F235-G235</f>
        <v>34781</v>
      </c>
      <c r="E237" s="7"/>
      <c r="F237" s="41">
        <v>10</v>
      </c>
      <c r="G237" s="41">
        <v>6</v>
      </c>
      <c r="H237" s="28"/>
      <c r="I237" s="28"/>
      <c r="J237" s="28"/>
      <c r="K237" s="63"/>
      <c r="L237" s="8">
        <v>4520</v>
      </c>
      <c r="M237" s="7"/>
      <c r="N237" s="14"/>
      <c r="O237" s="24"/>
      <c r="P237" s="7"/>
      <c r="Q237" s="7"/>
      <c r="R237" s="41">
        <v>33561</v>
      </c>
      <c r="S237" s="7"/>
      <c r="T237" s="24"/>
      <c r="U237" s="24"/>
      <c r="V237" s="24"/>
      <c r="W237" s="15"/>
      <c r="X237" s="28">
        <v>90</v>
      </c>
      <c r="Z237" s="52">
        <f t="shared" si="84"/>
        <v>0</v>
      </c>
    </row>
    <row r="238" spans="2:27" ht="14.4" hidden="1" customHeight="1" outlineLevel="1">
      <c r="B238" s="13">
        <f t="shared" ref="B238:B251" si="92">B237+1</f>
        <v>42091</v>
      </c>
      <c r="C238" s="21"/>
      <c r="D238" s="41">
        <f t="shared" ref="D238:D243" si="93">D237-F237-G237</f>
        <v>34765</v>
      </c>
      <c r="E238" s="7"/>
      <c r="F238" s="41">
        <v>10</v>
      </c>
      <c r="G238" s="41"/>
      <c r="H238" s="28"/>
      <c r="I238" s="28"/>
      <c r="J238" s="28"/>
      <c r="K238" s="63"/>
      <c r="L238" s="8">
        <v>4440</v>
      </c>
      <c r="M238" s="7"/>
      <c r="N238" s="14"/>
      <c r="O238" s="24"/>
      <c r="P238" s="7"/>
      <c r="Q238" s="7"/>
      <c r="R238" s="41">
        <v>33397</v>
      </c>
      <c r="S238" s="7"/>
      <c r="T238" s="24"/>
      <c r="U238" s="24"/>
      <c r="V238" s="24"/>
      <c r="W238" s="15"/>
      <c r="X238" s="28">
        <v>90</v>
      </c>
      <c r="Z238" s="52">
        <f t="shared" si="84"/>
        <v>0</v>
      </c>
    </row>
    <row r="239" spans="2:27" ht="14.4" hidden="1" customHeight="1" outlineLevel="1">
      <c r="B239" s="13">
        <f t="shared" si="92"/>
        <v>42092</v>
      </c>
      <c r="C239" s="21"/>
      <c r="D239" s="41">
        <f t="shared" si="93"/>
        <v>34755</v>
      </c>
      <c r="E239" s="7"/>
      <c r="F239" s="41"/>
      <c r="G239" s="41"/>
      <c r="H239" s="28"/>
      <c r="I239" s="28"/>
      <c r="J239" s="28"/>
      <c r="K239" s="63"/>
      <c r="L239" s="8">
        <v>4550</v>
      </c>
      <c r="M239" s="7"/>
      <c r="N239" s="14"/>
      <c r="O239" s="24"/>
      <c r="P239" s="7"/>
      <c r="Q239" s="7"/>
      <c r="R239" s="41">
        <v>33467</v>
      </c>
      <c r="S239" s="7"/>
      <c r="T239" s="24"/>
      <c r="U239" s="24"/>
      <c r="V239" s="24"/>
      <c r="W239" s="15"/>
      <c r="X239" s="28">
        <v>90</v>
      </c>
      <c r="Z239" s="52">
        <f t="shared" si="84"/>
        <v>0</v>
      </c>
    </row>
    <row r="240" spans="2:27" ht="14.4" hidden="1" customHeight="1" outlineLevel="1">
      <c r="B240" s="13">
        <f t="shared" si="92"/>
        <v>42093</v>
      </c>
      <c r="C240" s="21"/>
      <c r="D240" s="41">
        <f t="shared" si="93"/>
        <v>34755</v>
      </c>
      <c r="E240" s="7"/>
      <c r="F240" s="41">
        <v>22</v>
      </c>
      <c r="G240" s="41">
        <v>29</v>
      </c>
      <c r="H240" s="28"/>
      <c r="I240" s="28"/>
      <c r="J240" s="28"/>
      <c r="K240" s="63"/>
      <c r="L240" s="8">
        <v>4540</v>
      </c>
      <c r="M240" s="7"/>
      <c r="N240" s="14"/>
      <c r="O240" s="24"/>
      <c r="P240" s="7"/>
      <c r="Q240" s="7"/>
      <c r="R240" s="41">
        <v>33474</v>
      </c>
      <c r="S240" s="7"/>
      <c r="T240" s="24"/>
      <c r="U240" s="24"/>
      <c r="V240" s="24"/>
      <c r="W240" s="15"/>
      <c r="X240" s="28">
        <v>90</v>
      </c>
      <c r="Z240" s="52">
        <f t="shared" si="84"/>
        <v>0</v>
      </c>
    </row>
    <row r="241" spans="2:27" ht="14.4" hidden="1" customHeight="1" outlineLevel="1">
      <c r="B241" s="13">
        <f t="shared" si="92"/>
        <v>42094</v>
      </c>
      <c r="C241" s="21"/>
      <c r="D241" s="41">
        <f t="shared" si="93"/>
        <v>34704</v>
      </c>
      <c r="E241" s="7"/>
      <c r="F241" s="41">
        <v>10</v>
      </c>
      <c r="G241" s="41"/>
      <c r="H241" s="28"/>
      <c r="I241" s="28"/>
      <c r="J241" s="28"/>
      <c r="K241" s="63"/>
      <c r="L241" s="8">
        <v>4540</v>
      </c>
      <c r="M241" s="7"/>
      <c r="N241" s="14"/>
      <c r="O241" s="24"/>
      <c r="P241" s="7"/>
      <c r="Q241" s="7"/>
      <c r="R241" s="41">
        <v>33269</v>
      </c>
      <c r="S241" s="7"/>
      <c r="T241" s="24"/>
      <c r="U241" s="24"/>
      <c r="V241" s="24"/>
      <c r="W241" s="15"/>
      <c r="X241" s="28">
        <v>90</v>
      </c>
      <c r="Z241" s="52">
        <f t="shared" si="84"/>
        <v>0</v>
      </c>
    </row>
    <row r="242" spans="2:27" ht="14.4" hidden="1" customHeight="1" outlineLevel="1">
      <c r="B242" s="13">
        <f t="shared" si="92"/>
        <v>42095</v>
      </c>
      <c r="C242" s="21"/>
      <c r="D242" s="41">
        <f t="shared" si="93"/>
        <v>34694</v>
      </c>
      <c r="E242" s="7"/>
      <c r="F242" s="41">
        <v>9</v>
      </c>
      <c r="G242" s="41"/>
      <c r="H242" s="28"/>
      <c r="I242" s="28"/>
      <c r="J242" s="28"/>
      <c r="K242" s="63"/>
      <c r="L242" s="8">
        <v>4550</v>
      </c>
      <c r="M242" s="7"/>
      <c r="N242" s="14"/>
      <c r="O242" s="24"/>
      <c r="P242" s="7"/>
      <c r="Q242" s="7"/>
      <c r="R242" s="41">
        <v>33125</v>
      </c>
      <c r="S242" s="7"/>
      <c r="T242" s="24"/>
      <c r="U242" s="24"/>
      <c r="V242" s="24"/>
      <c r="W242" s="15"/>
      <c r="X242" s="28">
        <v>90</v>
      </c>
      <c r="Z242" s="52">
        <f t="shared" si="84"/>
        <v>0</v>
      </c>
    </row>
    <row r="243" spans="2:27" ht="14.4" hidden="1" customHeight="1" outlineLevel="1">
      <c r="B243" s="13">
        <f t="shared" si="92"/>
        <v>42096</v>
      </c>
      <c r="C243" s="21"/>
      <c r="D243" s="41">
        <f t="shared" si="93"/>
        <v>34685</v>
      </c>
      <c r="E243" s="7"/>
      <c r="F243" s="41">
        <v>8</v>
      </c>
      <c r="G243" s="41">
        <v>24</v>
      </c>
      <c r="H243" s="28"/>
      <c r="I243" s="28"/>
      <c r="J243" s="28"/>
      <c r="K243" s="63"/>
      <c r="L243" s="8">
        <v>4530</v>
      </c>
      <c r="M243" s="7"/>
      <c r="N243" s="14"/>
      <c r="O243" s="24"/>
      <c r="P243" s="7"/>
      <c r="Q243" s="7"/>
      <c r="R243" s="41">
        <v>33245</v>
      </c>
      <c r="S243" s="7"/>
      <c r="T243" s="24"/>
      <c r="U243" s="24"/>
      <c r="V243" s="24"/>
      <c r="W243" s="15"/>
      <c r="X243" s="28">
        <v>90</v>
      </c>
      <c r="Z243" s="52">
        <f t="shared" si="84"/>
        <v>0</v>
      </c>
    </row>
    <row r="244" spans="2:27" s="27" customFormat="1" collapsed="1">
      <c r="B244" s="26"/>
      <c r="C244" s="28">
        <f t="shared" si="85"/>
        <v>45</v>
      </c>
      <c r="D244" s="60">
        <f>B243</f>
        <v>42096</v>
      </c>
      <c r="E244" s="56">
        <f>IF(SUM(D237:D243)&gt;0,AVERAGE(D237:D243),0)</f>
        <v>34734.142857142855</v>
      </c>
      <c r="F244" s="28">
        <f>SUM(F237:F243)</f>
        <v>69</v>
      </c>
      <c r="G244" s="28">
        <f>SUM(G237:G243)</f>
        <v>59</v>
      </c>
      <c r="H244" s="28">
        <f t="shared" ref="H244" si="94">F244/2.5</f>
        <v>27.6</v>
      </c>
      <c r="I244" s="28">
        <f>F244+I236</f>
        <v>1476</v>
      </c>
      <c r="J244" s="28">
        <f>G244+J236</f>
        <v>872</v>
      </c>
      <c r="K244" s="67"/>
      <c r="L244" s="56">
        <f>SUM(L237:L243)</f>
        <v>31670</v>
      </c>
      <c r="M244" s="56">
        <f>IF(L244&gt;0,L244+M236,0)</f>
        <v>722960</v>
      </c>
      <c r="N244" s="29">
        <f>L244/E244/7*1000</f>
        <v>130.2547102686118</v>
      </c>
      <c r="O244" s="29">
        <f>L244/E244*1000</f>
        <v>911.78297188028262</v>
      </c>
      <c r="P244" s="39">
        <f>IF(R244&gt;0,L244/(R244/10),0)</f>
        <v>1.3560962241690859</v>
      </c>
      <c r="Q244" s="39">
        <f>M244/(S244/10)</f>
        <v>1.2571769997958497</v>
      </c>
      <c r="R244" s="56">
        <f>SUM(R237:R243)</f>
        <v>233538</v>
      </c>
      <c r="S244" s="56">
        <f>IF(R244&gt;0,R244+S236,0)</f>
        <v>5750662</v>
      </c>
      <c r="T244" s="39">
        <f>R244/E244</f>
        <v>6.7235860968417249</v>
      </c>
      <c r="U244" s="39">
        <f>T244+U236</f>
        <v>159.9920750301834</v>
      </c>
      <c r="V244" s="39">
        <f>S244/$E$28</f>
        <v>155.70103427735961</v>
      </c>
      <c r="W244" s="30">
        <f>IF(R244&gt;0,R244/7/E244*100,0)</f>
        <v>96.051229954881777</v>
      </c>
      <c r="X244" s="28">
        <v>91</v>
      </c>
      <c r="Z244" s="52">
        <f t="shared" ref="Z244:Z252" si="95">N244/2</f>
        <v>65.127355134305901</v>
      </c>
      <c r="AA244" s="52">
        <f>AVERAGE(Z236,Z244,Z252)</f>
        <v>64.87738509180285</v>
      </c>
    </row>
    <row r="245" spans="2:27" ht="14.4" hidden="1" customHeight="1" outlineLevel="1">
      <c r="B245" s="13">
        <f>B243+1</f>
        <v>42097</v>
      </c>
      <c r="C245" s="21"/>
      <c r="D245" s="41">
        <f>D243-F243-G243</f>
        <v>34653</v>
      </c>
      <c r="E245" s="7"/>
      <c r="F245" s="41">
        <v>9</v>
      </c>
      <c r="G245" s="41"/>
      <c r="H245" s="41"/>
      <c r="I245" s="28"/>
      <c r="J245" s="28"/>
      <c r="K245" s="63"/>
      <c r="L245" s="8">
        <v>4550</v>
      </c>
      <c r="M245" s="7"/>
      <c r="N245" s="14"/>
      <c r="O245" s="24"/>
      <c r="P245" s="7"/>
      <c r="Q245" s="7"/>
      <c r="R245" s="41">
        <v>33399</v>
      </c>
      <c r="S245" s="7"/>
      <c r="T245" s="24"/>
      <c r="U245" s="24"/>
      <c r="V245" s="24"/>
      <c r="W245" s="15"/>
      <c r="X245" s="28">
        <v>89</v>
      </c>
      <c r="Z245" s="52">
        <f t="shared" si="95"/>
        <v>0</v>
      </c>
    </row>
    <row r="246" spans="2:27" ht="14.4" hidden="1" customHeight="1" outlineLevel="1">
      <c r="B246" s="13">
        <f t="shared" si="92"/>
        <v>42098</v>
      </c>
      <c r="C246" s="21"/>
      <c r="D246" s="41">
        <f t="shared" ref="D246:D251" si="96">D245-F245-G245</f>
        <v>34644</v>
      </c>
      <c r="E246" s="7"/>
      <c r="F246" s="41">
        <v>8</v>
      </c>
      <c r="G246" s="41"/>
      <c r="H246" s="41"/>
      <c r="I246" s="28"/>
      <c r="J246" s="28"/>
      <c r="K246" s="63"/>
      <c r="L246" s="8">
        <v>4530</v>
      </c>
      <c r="M246" s="7"/>
      <c r="N246" s="14"/>
      <c r="O246" s="24"/>
      <c r="P246" s="7"/>
      <c r="Q246" s="7"/>
      <c r="R246" s="41">
        <v>33518</v>
      </c>
      <c r="S246" s="7"/>
      <c r="T246" s="24"/>
      <c r="U246" s="24"/>
      <c r="V246" s="24"/>
      <c r="W246" s="15"/>
      <c r="X246" s="28">
        <v>89</v>
      </c>
      <c r="Z246" s="52">
        <f t="shared" si="95"/>
        <v>0</v>
      </c>
    </row>
    <row r="247" spans="2:27" ht="14.4" hidden="1" customHeight="1" outlineLevel="1">
      <c r="B247" s="13">
        <f t="shared" si="92"/>
        <v>42099</v>
      </c>
      <c r="C247" s="21"/>
      <c r="D247" s="41">
        <f t="shared" si="96"/>
        <v>34636</v>
      </c>
      <c r="E247" s="7"/>
      <c r="F247" s="41"/>
      <c r="G247" s="41"/>
      <c r="H247" s="41"/>
      <c r="I247" s="28"/>
      <c r="J247" s="28"/>
      <c r="K247" s="63"/>
      <c r="L247" s="8">
        <v>4560</v>
      </c>
      <c r="M247" s="7"/>
      <c r="N247" s="14"/>
      <c r="O247" s="24"/>
      <c r="P247" s="7"/>
      <c r="Q247" s="7"/>
      <c r="R247" s="41">
        <v>33461</v>
      </c>
      <c r="S247" s="7"/>
      <c r="T247" s="24"/>
      <c r="U247" s="24"/>
      <c r="V247" s="24"/>
      <c r="W247" s="15"/>
      <c r="X247" s="28">
        <v>89</v>
      </c>
      <c r="Z247" s="52">
        <f t="shared" si="95"/>
        <v>0</v>
      </c>
    </row>
    <row r="248" spans="2:27" ht="14.4" hidden="1" customHeight="1" outlineLevel="1">
      <c r="B248" s="13">
        <f t="shared" si="92"/>
        <v>42100</v>
      </c>
      <c r="C248" s="21"/>
      <c r="D248" s="41">
        <f t="shared" si="96"/>
        <v>34636</v>
      </c>
      <c r="E248" s="7"/>
      <c r="F248" s="41">
        <v>15</v>
      </c>
      <c r="G248" s="41"/>
      <c r="H248" s="41"/>
      <c r="I248" s="28"/>
      <c r="J248" s="28"/>
      <c r="K248" s="63"/>
      <c r="L248" s="8">
        <v>4610</v>
      </c>
      <c r="M248" s="7"/>
      <c r="N248" s="14"/>
      <c r="O248" s="24"/>
      <c r="P248" s="7"/>
      <c r="Q248" s="7"/>
      <c r="R248" s="41">
        <v>33449</v>
      </c>
      <c r="S248" s="7"/>
      <c r="T248" s="24"/>
      <c r="U248" s="24"/>
      <c r="V248" s="24"/>
      <c r="W248" s="15"/>
      <c r="X248" s="28">
        <v>89</v>
      </c>
      <c r="Z248" s="52">
        <f t="shared" si="95"/>
        <v>0</v>
      </c>
    </row>
    <row r="249" spans="2:27" ht="14.4" hidden="1" customHeight="1" outlineLevel="1">
      <c r="B249" s="13">
        <f t="shared" si="92"/>
        <v>42101</v>
      </c>
      <c r="C249" s="21"/>
      <c r="D249" s="41">
        <f t="shared" si="96"/>
        <v>34621</v>
      </c>
      <c r="E249" s="7"/>
      <c r="F249" s="41">
        <v>7</v>
      </c>
      <c r="G249" s="41">
        <v>6</v>
      </c>
      <c r="H249" s="41"/>
      <c r="I249" s="28"/>
      <c r="J249" s="28"/>
      <c r="K249" s="63"/>
      <c r="L249" s="8">
        <v>4580</v>
      </c>
      <c r="M249" s="7"/>
      <c r="N249" s="14"/>
      <c r="O249" s="24"/>
      <c r="P249" s="7"/>
      <c r="Q249" s="7"/>
      <c r="R249" s="41">
        <v>33419</v>
      </c>
      <c r="S249" s="7"/>
      <c r="T249" s="24"/>
      <c r="U249" s="24"/>
      <c r="V249" s="24"/>
      <c r="W249" s="15"/>
      <c r="X249" s="28">
        <v>89</v>
      </c>
      <c r="Z249" s="52">
        <f t="shared" si="95"/>
        <v>0</v>
      </c>
    </row>
    <row r="250" spans="2:27" ht="14.4" hidden="1" customHeight="1" outlineLevel="1">
      <c r="B250" s="13">
        <f t="shared" si="92"/>
        <v>42102</v>
      </c>
      <c r="C250" s="21"/>
      <c r="D250" s="41">
        <f t="shared" si="96"/>
        <v>34608</v>
      </c>
      <c r="E250" s="7"/>
      <c r="F250" s="41">
        <v>6</v>
      </c>
      <c r="G250" s="41"/>
      <c r="H250" s="41"/>
      <c r="I250" s="28"/>
      <c r="J250" s="28"/>
      <c r="K250" s="63"/>
      <c r="L250" s="8">
        <v>4610</v>
      </c>
      <c r="M250" s="7"/>
      <c r="N250" s="14"/>
      <c r="O250" s="24"/>
      <c r="P250" s="7"/>
      <c r="Q250" s="7"/>
      <c r="R250" s="41">
        <v>33455</v>
      </c>
      <c r="S250" s="7"/>
      <c r="T250" s="24"/>
      <c r="U250" s="24"/>
      <c r="V250" s="24"/>
      <c r="W250" s="15"/>
      <c r="X250" s="28">
        <v>89</v>
      </c>
      <c r="Z250" s="52">
        <f t="shared" si="95"/>
        <v>0</v>
      </c>
    </row>
    <row r="251" spans="2:27" ht="14.4" hidden="1" customHeight="1" outlineLevel="1">
      <c r="B251" s="13">
        <f t="shared" si="92"/>
        <v>42103</v>
      </c>
      <c r="C251" s="21"/>
      <c r="D251" s="41">
        <f t="shared" si="96"/>
        <v>34602</v>
      </c>
      <c r="E251" s="7"/>
      <c r="F251" s="41">
        <v>8</v>
      </c>
      <c r="G251" s="41">
        <v>20</v>
      </c>
      <c r="H251" s="41"/>
      <c r="I251" s="28"/>
      <c r="J251" s="28"/>
      <c r="K251" s="63"/>
      <c r="L251" s="8">
        <v>4640</v>
      </c>
      <c r="M251" s="7"/>
      <c r="N251" s="14"/>
      <c r="O251" s="24"/>
      <c r="P251" s="7"/>
      <c r="Q251" s="7"/>
      <c r="R251" s="41">
        <v>33433</v>
      </c>
      <c r="S251" s="7"/>
      <c r="T251" s="24"/>
      <c r="U251" s="24"/>
      <c r="V251" s="24"/>
      <c r="W251" s="15"/>
      <c r="X251" s="28">
        <v>89</v>
      </c>
      <c r="Z251" s="52">
        <f t="shared" si="95"/>
        <v>0</v>
      </c>
    </row>
    <row r="252" spans="2:27" s="27" customFormat="1" collapsed="1">
      <c r="B252" s="26"/>
      <c r="C252" s="28">
        <f t="shared" si="85"/>
        <v>46</v>
      </c>
      <c r="D252" s="60">
        <f>B251</f>
        <v>42103</v>
      </c>
      <c r="E252" s="56">
        <f>IF(SUM(D245:D251)&gt;0,AVERAGE(D245:D251),0)</f>
        <v>34628.571428571428</v>
      </c>
      <c r="F252" s="28">
        <f>SUM(F245:F251)</f>
        <v>53</v>
      </c>
      <c r="G252" s="28">
        <f>SUM(G245:G251)</f>
        <v>26</v>
      </c>
      <c r="H252" s="28">
        <f>F252/2.5</f>
        <v>21.2</v>
      </c>
      <c r="I252" s="28">
        <f>F252+I244</f>
        <v>1529</v>
      </c>
      <c r="J252" s="28">
        <f>G252+J244</f>
        <v>898</v>
      </c>
      <c r="K252" s="67"/>
      <c r="L252" s="56">
        <f>SUM(L245:L251)</f>
        <v>32080</v>
      </c>
      <c r="M252" s="56">
        <f>IF(L252&gt;0,L252+M244,0)</f>
        <v>755040</v>
      </c>
      <c r="N252" s="29">
        <f>L252/E252/7*1000</f>
        <v>132.34323432343234</v>
      </c>
      <c r="O252" s="29">
        <f>L252/E252*1000</f>
        <v>926.40264026402645</v>
      </c>
      <c r="P252" s="39">
        <f>IF(R252&gt;0,L252/(R252/10),0)</f>
        <v>1.3701555519488839</v>
      </c>
      <c r="Q252" s="39">
        <f>M252/(S252/10)</f>
        <v>1.2615968865104175</v>
      </c>
      <c r="R252" s="56">
        <f>SUM(R245:R251)</f>
        <v>234134</v>
      </c>
      <c r="S252" s="56">
        <f>IF(R252&gt;0,R252+S244,0)</f>
        <v>5984796</v>
      </c>
      <c r="T252" s="39">
        <f>R252/E252</f>
        <v>6.7612953795379536</v>
      </c>
      <c r="U252" s="39">
        <f>T252+U244</f>
        <v>166.75337040972136</v>
      </c>
      <c r="V252" s="39">
        <f>S252/$E$28</f>
        <v>162.04028808144258</v>
      </c>
      <c r="W252" s="30">
        <f>IF(R252&gt;0,R252/7/E252*100,0)</f>
        <v>96.589933993399342</v>
      </c>
      <c r="X252" s="28">
        <v>91</v>
      </c>
      <c r="Z252" s="52">
        <f t="shared" si="95"/>
        <v>66.171617161716171</v>
      </c>
      <c r="AA252" s="52">
        <f>AVERAGE(Z244,Z252,Z260)</f>
        <v>65.894427203226215</v>
      </c>
    </row>
    <row r="253" spans="2:27" ht="14.4" hidden="1" customHeight="1" outlineLevel="1">
      <c r="B253" s="13">
        <f>B251+1</f>
        <v>42104</v>
      </c>
      <c r="C253" s="21"/>
      <c r="D253" s="41">
        <f>D251-F251-G251</f>
        <v>34574</v>
      </c>
      <c r="E253" s="7"/>
      <c r="F253" s="41">
        <v>10</v>
      </c>
      <c r="G253" s="41"/>
      <c r="H253" s="28"/>
      <c r="I253" s="28"/>
      <c r="J253" s="28"/>
      <c r="K253" s="63"/>
      <c r="L253" s="8">
        <v>4620</v>
      </c>
      <c r="M253" s="7"/>
      <c r="N253" s="14"/>
      <c r="O253" s="24"/>
      <c r="P253" s="7"/>
      <c r="Q253" s="7"/>
      <c r="R253" s="41">
        <v>33466</v>
      </c>
      <c r="S253" s="7"/>
      <c r="T253" s="24"/>
      <c r="U253" s="24"/>
      <c r="V253" s="24"/>
      <c r="W253" s="15"/>
      <c r="X253" s="28">
        <v>89</v>
      </c>
    </row>
    <row r="254" spans="2:27" ht="14.4" hidden="1" customHeight="1" outlineLevel="1">
      <c r="B254" s="13">
        <f t="shared" ref="B254:B267" si="97">B253+1</f>
        <v>42105</v>
      </c>
      <c r="C254" s="21"/>
      <c r="D254" s="41">
        <f t="shared" ref="D254:D259" si="98">D253-F253-G253</f>
        <v>34564</v>
      </c>
      <c r="E254" s="7"/>
      <c r="F254" s="41">
        <v>10</v>
      </c>
      <c r="G254" s="41"/>
      <c r="H254" s="28"/>
      <c r="I254" s="28"/>
      <c r="J254" s="28"/>
      <c r="K254" s="63"/>
      <c r="L254" s="8">
        <v>4610</v>
      </c>
      <c r="M254" s="7"/>
      <c r="N254" s="14"/>
      <c r="O254" s="24"/>
      <c r="P254" s="7"/>
      <c r="Q254" s="7"/>
      <c r="R254" s="41">
        <v>33357</v>
      </c>
      <c r="S254" s="7"/>
      <c r="T254" s="24"/>
      <c r="U254" s="24"/>
      <c r="V254" s="24"/>
      <c r="W254" s="15"/>
      <c r="X254" s="28">
        <v>89</v>
      </c>
    </row>
    <row r="255" spans="2:27" ht="14.4" hidden="1" customHeight="1" outlineLevel="1">
      <c r="B255" s="13">
        <f t="shared" si="97"/>
        <v>42106</v>
      </c>
      <c r="C255" s="21"/>
      <c r="D255" s="41">
        <f t="shared" si="98"/>
        <v>34554</v>
      </c>
      <c r="E255" s="7"/>
      <c r="F255" s="41"/>
      <c r="G255" s="41"/>
      <c r="H255" s="28"/>
      <c r="I255" s="28"/>
      <c r="J255" s="28"/>
      <c r="K255" s="63"/>
      <c r="L255" s="8">
        <v>4620</v>
      </c>
      <c r="M255" s="7"/>
      <c r="N255" s="14"/>
      <c r="O255" s="24"/>
      <c r="P255" s="7"/>
      <c r="Q255" s="7"/>
      <c r="R255" s="41">
        <v>33272</v>
      </c>
      <c r="S255" s="7"/>
      <c r="T255" s="24"/>
      <c r="U255" s="24"/>
      <c r="V255" s="24"/>
      <c r="W255" s="15"/>
      <c r="X255" s="28">
        <v>89</v>
      </c>
    </row>
    <row r="256" spans="2:27" ht="14.4" hidden="1" customHeight="1" outlineLevel="1">
      <c r="B256" s="13">
        <f t="shared" si="97"/>
        <v>42107</v>
      </c>
      <c r="C256" s="21"/>
      <c r="D256" s="41">
        <f t="shared" si="98"/>
        <v>34554</v>
      </c>
      <c r="E256" s="7"/>
      <c r="F256" s="41">
        <v>23</v>
      </c>
      <c r="G256" s="41"/>
      <c r="H256" s="28"/>
      <c r="I256" s="28"/>
      <c r="J256" s="28"/>
      <c r="K256" s="63"/>
      <c r="L256" s="8">
        <v>4630</v>
      </c>
      <c r="M256" s="7"/>
      <c r="N256" s="14"/>
      <c r="O256" s="24"/>
      <c r="P256" s="7"/>
      <c r="Q256" s="7"/>
      <c r="R256" s="41">
        <v>33429</v>
      </c>
      <c r="S256" s="7"/>
      <c r="T256" s="24"/>
      <c r="U256" s="24"/>
      <c r="V256" s="24"/>
      <c r="W256" s="15"/>
      <c r="X256" s="28">
        <v>89</v>
      </c>
    </row>
    <row r="257" spans="2:27" ht="14.4" hidden="1" customHeight="1" outlineLevel="1">
      <c r="B257" s="13">
        <f t="shared" si="97"/>
        <v>42108</v>
      </c>
      <c r="C257" s="21"/>
      <c r="D257" s="41">
        <f t="shared" si="98"/>
        <v>34531</v>
      </c>
      <c r="E257" s="7"/>
      <c r="F257" s="41">
        <v>13</v>
      </c>
      <c r="G257" s="41"/>
      <c r="H257" s="28"/>
      <c r="I257" s="28"/>
      <c r="J257" s="28"/>
      <c r="K257" s="63"/>
      <c r="L257" s="8">
        <v>4610</v>
      </c>
      <c r="M257" s="7"/>
      <c r="N257" s="14"/>
      <c r="O257" s="24"/>
      <c r="P257" s="7"/>
      <c r="Q257" s="7"/>
      <c r="R257" s="41">
        <v>32962</v>
      </c>
      <c r="S257" s="7"/>
      <c r="T257" s="24"/>
      <c r="U257" s="24"/>
      <c r="V257" s="24"/>
      <c r="W257" s="15"/>
      <c r="X257" s="28">
        <v>89</v>
      </c>
    </row>
    <row r="258" spans="2:27" ht="14.4" hidden="1" customHeight="1" outlineLevel="1">
      <c r="B258" s="13">
        <f t="shared" si="97"/>
        <v>42109</v>
      </c>
      <c r="C258" s="21"/>
      <c r="D258" s="41">
        <f t="shared" si="98"/>
        <v>34518</v>
      </c>
      <c r="E258" s="7"/>
      <c r="F258" s="41">
        <v>13</v>
      </c>
      <c r="G258" s="41">
        <v>26</v>
      </c>
      <c r="H258" s="28"/>
      <c r="I258" s="28"/>
      <c r="J258" s="28"/>
      <c r="K258" s="63"/>
      <c r="L258" s="8">
        <v>4510</v>
      </c>
      <c r="M258" s="7"/>
      <c r="N258" s="14"/>
      <c r="O258" s="24"/>
      <c r="P258" s="7"/>
      <c r="Q258" s="7"/>
      <c r="R258" s="41">
        <v>33294</v>
      </c>
      <c r="S258" s="7"/>
      <c r="T258" s="24"/>
      <c r="U258" s="24"/>
      <c r="V258" s="24"/>
      <c r="W258" s="15"/>
      <c r="X258" s="28">
        <v>89</v>
      </c>
    </row>
    <row r="259" spans="2:27" ht="14.4" hidden="1" customHeight="1" outlineLevel="1">
      <c r="B259" s="13">
        <f t="shared" si="97"/>
        <v>42110</v>
      </c>
      <c r="C259" s="21"/>
      <c r="D259" s="41">
        <f t="shared" si="98"/>
        <v>34479</v>
      </c>
      <c r="E259" s="7"/>
      <c r="F259" s="41">
        <v>12</v>
      </c>
      <c r="G259" s="41"/>
      <c r="H259" s="28"/>
      <c r="I259" s="28"/>
      <c r="J259" s="28"/>
      <c r="K259" s="63"/>
      <c r="L259" s="8">
        <v>4500</v>
      </c>
      <c r="M259" s="7"/>
      <c r="N259" s="14"/>
      <c r="O259" s="24"/>
      <c r="P259" s="7"/>
      <c r="Q259" s="7"/>
      <c r="R259" s="41">
        <v>33200</v>
      </c>
      <c r="S259" s="7"/>
      <c r="T259" s="24"/>
      <c r="U259" s="24"/>
      <c r="V259" s="24"/>
      <c r="W259" s="15"/>
      <c r="X259" s="28">
        <v>88</v>
      </c>
    </row>
    <row r="260" spans="2:27" s="27" customFormat="1" collapsed="1">
      <c r="B260" s="26"/>
      <c r="C260" s="28">
        <f t="shared" si="85"/>
        <v>47</v>
      </c>
      <c r="D260" s="60">
        <f>B259</f>
        <v>42110</v>
      </c>
      <c r="E260" s="56">
        <f>IF(SUM(D253:D259)&gt;0,AVERAGE(D253:D259),0)</f>
        <v>34539.142857142855</v>
      </c>
      <c r="F260" s="28">
        <f>SUM(F253:F259)</f>
        <v>81</v>
      </c>
      <c r="G260" s="28">
        <f>SUM(G253:G259)</f>
        <v>26</v>
      </c>
      <c r="H260" s="28">
        <f t="shared" ref="H260" si="99">F260/2.5</f>
        <v>32.4</v>
      </c>
      <c r="I260" s="28">
        <f>F260+I252</f>
        <v>1610</v>
      </c>
      <c r="J260" s="28">
        <f>G260+J252</f>
        <v>924</v>
      </c>
      <c r="K260" s="67"/>
      <c r="L260" s="56">
        <f>SUM(L253:L259)</f>
        <v>32100</v>
      </c>
      <c r="M260" s="56">
        <f>IF(L260&gt;0,L260+M252,0)</f>
        <v>787140</v>
      </c>
      <c r="N260" s="29">
        <f>L260/E260/7*1000</f>
        <v>132.76861862731312</v>
      </c>
      <c r="O260" s="29">
        <f>L260/E260*1000</f>
        <v>929.38033039119182</v>
      </c>
      <c r="P260" s="39">
        <f>IF(R260&gt;0,L260/(R260/10),0)</f>
        <v>1.3778006695853722</v>
      </c>
      <c r="Q260" s="39">
        <f>M260/(S260/10)</f>
        <v>1.2659510410153083</v>
      </c>
      <c r="R260" s="56">
        <f>SUM(R253:R259)</f>
        <v>232980</v>
      </c>
      <c r="S260" s="56">
        <f>IF(R260&gt;0,R260+S252,0)</f>
        <v>6217776</v>
      </c>
      <c r="T260" s="39">
        <f>R260/E260</f>
        <v>6.7453903231943881</v>
      </c>
      <c r="U260" s="39">
        <f>T260+U252</f>
        <v>173.49876073291574</v>
      </c>
      <c r="V260" s="39">
        <f>S260/$E$28</f>
        <v>168.34829696214871</v>
      </c>
      <c r="W260" s="30">
        <f>IF(R260&gt;0,R260/7/E260*100,0)</f>
        <v>96.36271890277699</v>
      </c>
      <c r="X260" s="28">
        <v>90</v>
      </c>
      <c r="Z260" s="52">
        <f t="shared" ref="Z260:Z268" si="100">N260/2</f>
        <v>66.384309313656559</v>
      </c>
      <c r="AA260" s="52">
        <f>AVERAGE(Z252,Z260,Z268)</f>
        <v>65.598126093659076</v>
      </c>
    </row>
    <row r="261" spans="2:27" ht="14.4" hidden="1" customHeight="1" outlineLevel="1">
      <c r="B261" s="13">
        <f>B259+1</f>
        <v>42111</v>
      </c>
      <c r="C261" s="21"/>
      <c r="D261" s="41">
        <f>D259-F259-G259</f>
        <v>34467</v>
      </c>
      <c r="E261" s="7"/>
      <c r="F261" s="41">
        <v>8</v>
      </c>
      <c r="G261" s="41"/>
      <c r="H261" s="41"/>
      <c r="I261" s="28"/>
      <c r="J261" s="28"/>
      <c r="K261" s="63"/>
      <c r="L261" s="8">
        <v>4590</v>
      </c>
      <c r="M261" s="7"/>
      <c r="N261" s="14"/>
      <c r="O261" s="24"/>
      <c r="P261" s="7"/>
      <c r="Q261" s="7"/>
      <c r="R261" s="41">
        <v>33263</v>
      </c>
      <c r="S261" s="7"/>
      <c r="T261" s="24"/>
      <c r="U261" s="24"/>
      <c r="V261" s="24"/>
      <c r="W261" s="15"/>
      <c r="X261" s="28">
        <v>88</v>
      </c>
      <c r="Z261" s="52">
        <f t="shared" si="100"/>
        <v>0</v>
      </c>
    </row>
    <row r="262" spans="2:27" ht="14.4" hidden="1" customHeight="1" outlineLevel="1">
      <c r="B262" s="13">
        <f t="shared" si="97"/>
        <v>42112</v>
      </c>
      <c r="C262" s="21"/>
      <c r="D262" s="41">
        <f t="shared" ref="D262:D267" si="101">D261-F261-G261</f>
        <v>34459</v>
      </c>
      <c r="E262" s="7"/>
      <c r="F262" s="41">
        <v>10</v>
      </c>
      <c r="G262" s="41"/>
      <c r="H262" s="41"/>
      <c r="I262" s="28"/>
      <c r="J262" s="28"/>
      <c r="K262" s="63"/>
      <c r="L262" s="8">
        <v>4600</v>
      </c>
      <c r="M262" s="7"/>
      <c r="N262" s="14"/>
      <c r="O262" s="24"/>
      <c r="P262" s="7"/>
      <c r="Q262" s="7"/>
      <c r="R262" s="41">
        <v>33440</v>
      </c>
      <c r="S262" s="7"/>
      <c r="T262" s="24"/>
      <c r="U262" s="24"/>
      <c r="V262" s="24"/>
      <c r="W262" s="15"/>
      <c r="X262" s="28">
        <v>88</v>
      </c>
      <c r="Z262" s="52">
        <f t="shared" si="100"/>
        <v>0</v>
      </c>
    </row>
    <row r="263" spans="2:27" ht="14.4" hidden="1" customHeight="1" outlineLevel="1">
      <c r="B263" s="13">
        <f t="shared" si="97"/>
        <v>42113</v>
      </c>
      <c r="C263" s="21"/>
      <c r="D263" s="41">
        <f t="shared" si="101"/>
        <v>34449</v>
      </c>
      <c r="E263" s="7"/>
      <c r="F263" s="41"/>
      <c r="G263" s="41"/>
      <c r="H263" s="41"/>
      <c r="I263" s="28"/>
      <c r="J263" s="28"/>
      <c r="K263" s="63"/>
      <c r="L263" s="8">
        <v>4590</v>
      </c>
      <c r="M263" s="7"/>
      <c r="N263" s="14"/>
      <c r="O263" s="24"/>
      <c r="P263" s="7"/>
      <c r="Q263" s="7"/>
      <c r="R263" s="41">
        <v>33102</v>
      </c>
      <c r="S263" s="7"/>
      <c r="T263" s="24"/>
      <c r="U263" s="24"/>
      <c r="V263" s="24"/>
      <c r="W263" s="15"/>
      <c r="X263" s="28">
        <v>88</v>
      </c>
      <c r="Z263" s="52">
        <f t="shared" si="100"/>
        <v>0</v>
      </c>
    </row>
    <row r="264" spans="2:27" ht="14.4" hidden="1" customHeight="1" outlineLevel="1">
      <c r="B264" s="13">
        <f t="shared" si="97"/>
        <v>42114</v>
      </c>
      <c r="C264" s="21"/>
      <c r="D264" s="41">
        <f t="shared" si="101"/>
        <v>34449</v>
      </c>
      <c r="E264" s="7"/>
      <c r="F264" s="41">
        <v>20</v>
      </c>
      <c r="G264" s="41"/>
      <c r="H264" s="41"/>
      <c r="I264" s="28"/>
      <c r="J264" s="28"/>
      <c r="K264" s="63"/>
      <c r="L264" s="8">
        <v>4510</v>
      </c>
      <c r="M264" s="7"/>
      <c r="N264" s="14"/>
      <c r="O264" s="24"/>
      <c r="P264" s="7"/>
      <c r="Q264" s="7"/>
      <c r="R264" s="41">
        <v>33173</v>
      </c>
      <c r="S264" s="7"/>
      <c r="T264" s="24"/>
      <c r="U264" s="24"/>
      <c r="V264" s="24"/>
      <c r="W264" s="15"/>
      <c r="X264" s="28">
        <v>88</v>
      </c>
      <c r="Z264" s="52">
        <f t="shared" si="100"/>
        <v>0</v>
      </c>
    </row>
    <row r="265" spans="2:27" ht="14.4" hidden="1" customHeight="1" outlineLevel="1">
      <c r="B265" s="13">
        <f t="shared" si="97"/>
        <v>42115</v>
      </c>
      <c r="C265" s="21"/>
      <c r="D265" s="41">
        <f t="shared" si="101"/>
        <v>34429</v>
      </c>
      <c r="E265" s="7"/>
      <c r="F265" s="41">
        <v>11</v>
      </c>
      <c r="G265" s="41"/>
      <c r="H265" s="41"/>
      <c r="I265" s="28"/>
      <c r="J265" s="28"/>
      <c r="K265" s="63"/>
      <c r="L265" s="8">
        <v>4030</v>
      </c>
      <c r="M265" s="7"/>
      <c r="N265" s="14"/>
      <c r="O265" s="24"/>
      <c r="P265" s="7"/>
      <c r="Q265" s="7"/>
      <c r="R265" s="41">
        <v>33150</v>
      </c>
      <c r="S265" s="7"/>
      <c r="T265" s="24"/>
      <c r="U265" s="24"/>
      <c r="V265" s="24"/>
      <c r="W265" s="15"/>
      <c r="X265" s="28">
        <v>88</v>
      </c>
      <c r="Z265" s="52">
        <f t="shared" si="100"/>
        <v>0</v>
      </c>
    </row>
    <row r="266" spans="2:27" ht="14.4" hidden="1" customHeight="1" outlineLevel="1">
      <c r="B266" s="13">
        <f t="shared" si="97"/>
        <v>42116</v>
      </c>
      <c r="C266" s="21"/>
      <c r="D266" s="41">
        <f t="shared" si="101"/>
        <v>34418</v>
      </c>
      <c r="E266" s="7"/>
      <c r="F266" s="41">
        <v>11</v>
      </c>
      <c r="G266" s="41">
        <v>23</v>
      </c>
      <c r="H266" s="41"/>
      <c r="I266" s="28"/>
      <c r="J266" s="28"/>
      <c r="K266" s="63"/>
      <c r="L266" s="8">
        <v>4540</v>
      </c>
      <c r="M266" s="7"/>
      <c r="N266" s="14"/>
      <c r="O266" s="24"/>
      <c r="P266" s="7"/>
      <c r="Q266" s="7"/>
      <c r="R266" s="41">
        <v>33092</v>
      </c>
      <c r="S266" s="7"/>
      <c r="T266" s="24"/>
      <c r="U266" s="24"/>
      <c r="V266" s="24"/>
      <c r="W266" s="15"/>
      <c r="X266" s="28">
        <v>88</v>
      </c>
      <c r="Z266" s="52">
        <f t="shared" si="100"/>
        <v>0</v>
      </c>
    </row>
    <row r="267" spans="2:27" ht="14.4" hidden="1" customHeight="1" outlineLevel="1">
      <c r="B267" s="13">
        <f t="shared" si="97"/>
        <v>42117</v>
      </c>
      <c r="C267" s="21"/>
      <c r="D267" s="41">
        <f t="shared" si="101"/>
        <v>34384</v>
      </c>
      <c r="E267" s="7"/>
      <c r="F267" s="41">
        <v>10</v>
      </c>
      <c r="G267" s="41"/>
      <c r="H267" s="41"/>
      <c r="I267" s="28"/>
      <c r="J267" s="28"/>
      <c r="K267" s="63"/>
      <c r="L267" s="8">
        <v>4110</v>
      </c>
      <c r="M267" s="7"/>
      <c r="N267" s="14"/>
      <c r="O267" s="24"/>
      <c r="P267" s="7"/>
      <c r="Q267" s="7"/>
      <c r="R267" s="41">
        <v>33107</v>
      </c>
      <c r="S267" s="7"/>
      <c r="T267" s="24"/>
      <c r="U267" s="24"/>
      <c r="V267" s="24"/>
      <c r="W267" s="15"/>
      <c r="X267" s="28">
        <v>88</v>
      </c>
      <c r="Z267" s="52">
        <f t="shared" si="100"/>
        <v>0</v>
      </c>
    </row>
    <row r="268" spans="2:27" s="27" customFormat="1" collapsed="1">
      <c r="B268" s="26"/>
      <c r="C268" s="28">
        <f t="shared" si="85"/>
        <v>48</v>
      </c>
      <c r="D268" s="60">
        <f>B267</f>
        <v>42117</v>
      </c>
      <c r="E268" s="56">
        <f>IF(SUM(D261:D267)&gt;0,AVERAGE(D261:D267),0)</f>
        <v>34436.428571428572</v>
      </c>
      <c r="F268" s="28">
        <f>SUM(F261:F267)</f>
        <v>70</v>
      </c>
      <c r="G268" s="28">
        <f>SUM(G261:G267)</f>
        <v>23</v>
      </c>
      <c r="H268" s="28">
        <f>F268/2.5</f>
        <v>28</v>
      </c>
      <c r="I268" s="28">
        <f>F268+I260</f>
        <v>1680</v>
      </c>
      <c r="J268" s="28">
        <f>G268+J260</f>
        <v>947</v>
      </c>
      <c r="K268" s="67"/>
      <c r="L268" s="56">
        <f>SUM(L261:L267)</f>
        <v>30970</v>
      </c>
      <c r="M268" s="56">
        <f>IF(L268&gt;0,L268+M260,0)</f>
        <v>818110</v>
      </c>
      <c r="N268" s="29">
        <f>L268/E268/7*1000</f>
        <v>128.47690361120905</v>
      </c>
      <c r="O268" s="29">
        <f>L268/E268*1000</f>
        <v>899.33832527846334</v>
      </c>
      <c r="P268" s="39">
        <f>IF(R268&gt;0,L268/(R268/10),0)</f>
        <v>1.3330349033904798</v>
      </c>
      <c r="Q268" s="39">
        <f>M268/(S268/10)</f>
        <v>1.2683673423509669</v>
      </c>
      <c r="R268" s="56">
        <f>SUM(R261:R267)</f>
        <v>232327</v>
      </c>
      <c r="S268" s="56">
        <f>IF(R268&gt;0,R268+S260,0)</f>
        <v>6450103</v>
      </c>
      <c r="T268" s="39">
        <f>R268/E268</f>
        <v>6.7465474684200695</v>
      </c>
      <c r="U268" s="39">
        <f>T268+U260</f>
        <v>180.2453082013358</v>
      </c>
      <c r="V268" s="39">
        <f>S268/$E$28</f>
        <v>174.63862565657661</v>
      </c>
      <c r="W268" s="30">
        <f>IF(R268&gt;0,R268/7/E268*100,0)</f>
        <v>96.379249548858141</v>
      </c>
      <c r="X268" s="28">
        <v>90</v>
      </c>
      <c r="Z268" s="52">
        <f t="shared" si="100"/>
        <v>64.238451805604527</v>
      </c>
      <c r="AA268" s="52">
        <f>AVERAGE(Z260,Z268,Z276)</f>
        <v>64.796894716169277</v>
      </c>
    </row>
    <row r="269" spans="2:27" ht="14.4" hidden="1" customHeight="1" outlineLevel="1">
      <c r="B269" s="13">
        <f>B267+1</f>
        <v>42118</v>
      </c>
      <c r="C269" s="21"/>
      <c r="D269" s="41">
        <f>D267-F267-G267</f>
        <v>34374</v>
      </c>
      <c r="E269" s="7"/>
      <c r="F269" s="41">
        <v>10</v>
      </c>
      <c r="G269" s="41"/>
      <c r="H269" s="28"/>
      <c r="I269" s="28"/>
      <c r="J269" s="28"/>
      <c r="K269" s="63"/>
      <c r="L269" s="8">
        <v>4480</v>
      </c>
      <c r="M269" s="7"/>
      <c r="N269" s="14"/>
      <c r="O269" s="24"/>
      <c r="P269" s="7"/>
      <c r="Q269" s="7"/>
      <c r="R269" s="41">
        <v>33099</v>
      </c>
      <c r="S269" s="7"/>
      <c r="T269" s="24"/>
      <c r="U269" s="24"/>
      <c r="V269" s="24"/>
      <c r="W269" s="15"/>
      <c r="X269" s="28">
        <v>88</v>
      </c>
    </row>
    <row r="270" spans="2:27" ht="14.4" hidden="1" customHeight="1" outlineLevel="1">
      <c r="B270" s="13">
        <f t="shared" ref="B270:B283" si="102">B269+1</f>
        <v>42119</v>
      </c>
      <c r="C270" s="21"/>
      <c r="D270" s="41">
        <f t="shared" ref="D270:D275" si="103">D269-F269-G269</f>
        <v>34364</v>
      </c>
      <c r="E270" s="7"/>
      <c r="F270" s="41">
        <v>10</v>
      </c>
      <c r="G270" s="41"/>
      <c r="H270" s="28"/>
      <c r="I270" s="28"/>
      <c r="J270" s="28"/>
      <c r="K270" s="63"/>
      <c r="L270" s="8">
        <v>4140</v>
      </c>
      <c r="M270" s="7"/>
      <c r="N270" s="14"/>
      <c r="O270" s="24"/>
      <c r="P270" s="7"/>
      <c r="Q270" s="7"/>
      <c r="R270" s="41">
        <v>32921</v>
      </c>
      <c r="S270" s="7"/>
      <c r="T270" s="24"/>
      <c r="U270" s="24"/>
      <c r="V270" s="24"/>
      <c r="W270" s="15"/>
      <c r="X270" s="28">
        <v>88</v>
      </c>
    </row>
    <row r="271" spans="2:27" ht="14.4" hidden="1" customHeight="1" outlineLevel="1">
      <c r="B271" s="13">
        <f t="shared" si="102"/>
        <v>42120</v>
      </c>
      <c r="C271" s="21"/>
      <c r="D271" s="41">
        <f t="shared" si="103"/>
        <v>34354</v>
      </c>
      <c r="E271" s="7"/>
      <c r="F271" s="41"/>
      <c r="G271" s="41"/>
      <c r="H271" s="28"/>
      <c r="I271" s="28"/>
      <c r="J271" s="28"/>
      <c r="K271" s="63"/>
      <c r="L271" s="8">
        <v>4430</v>
      </c>
      <c r="M271" s="7"/>
      <c r="N271" s="14"/>
      <c r="O271" s="24"/>
      <c r="P271" s="7"/>
      <c r="Q271" s="7"/>
      <c r="R271" s="41">
        <v>32892</v>
      </c>
      <c r="S271" s="7"/>
      <c r="T271" s="24"/>
      <c r="U271" s="24"/>
      <c r="V271" s="24"/>
      <c r="W271" s="15"/>
      <c r="X271" s="28">
        <v>88</v>
      </c>
    </row>
    <row r="272" spans="2:27" ht="14.4" hidden="1" customHeight="1" outlineLevel="1">
      <c r="B272" s="13">
        <f t="shared" si="102"/>
        <v>42121</v>
      </c>
      <c r="C272" s="21"/>
      <c r="D272" s="41">
        <f t="shared" si="103"/>
        <v>34354</v>
      </c>
      <c r="E272" s="7"/>
      <c r="F272" s="41">
        <v>23</v>
      </c>
      <c r="G272" s="41"/>
      <c r="H272" s="28"/>
      <c r="I272" s="28"/>
      <c r="J272" s="28"/>
      <c r="K272" s="63"/>
      <c r="L272" s="8">
        <v>4030</v>
      </c>
      <c r="M272" s="7"/>
      <c r="N272" s="14"/>
      <c r="O272" s="24"/>
      <c r="P272" s="7"/>
      <c r="Q272" s="7"/>
      <c r="R272" s="41">
        <v>32858</v>
      </c>
      <c r="S272" s="7"/>
      <c r="T272" s="24"/>
      <c r="U272" s="24"/>
      <c r="V272" s="24"/>
      <c r="W272" s="15"/>
      <c r="X272" s="28">
        <v>88</v>
      </c>
    </row>
    <row r="273" spans="2:27" ht="14.4" hidden="1" customHeight="1" outlineLevel="1">
      <c r="B273" s="13">
        <f t="shared" si="102"/>
        <v>42122</v>
      </c>
      <c r="C273" s="21"/>
      <c r="D273" s="41">
        <f t="shared" si="103"/>
        <v>34331</v>
      </c>
      <c r="E273" s="7"/>
      <c r="F273" s="41">
        <v>13</v>
      </c>
      <c r="G273" s="41"/>
      <c r="H273" s="28"/>
      <c r="I273" s="28"/>
      <c r="J273" s="28"/>
      <c r="K273" s="63"/>
      <c r="L273" s="8">
        <v>4860</v>
      </c>
      <c r="M273" s="7"/>
      <c r="N273" s="14"/>
      <c r="O273" s="24"/>
      <c r="P273" s="7"/>
      <c r="Q273" s="7"/>
      <c r="R273" s="41">
        <v>32981</v>
      </c>
      <c r="S273" s="7"/>
      <c r="T273" s="24"/>
      <c r="U273" s="24"/>
      <c r="V273" s="24"/>
      <c r="W273" s="15"/>
      <c r="X273" s="28">
        <v>88</v>
      </c>
    </row>
    <row r="274" spans="2:27" ht="14.4" hidden="1" customHeight="1" outlineLevel="1">
      <c r="B274" s="13">
        <f t="shared" si="102"/>
        <v>42123</v>
      </c>
      <c r="C274" s="21"/>
      <c r="D274" s="41">
        <f t="shared" si="103"/>
        <v>34318</v>
      </c>
      <c r="E274" s="7"/>
      <c r="F274" s="41">
        <v>10</v>
      </c>
      <c r="G274" s="41"/>
      <c r="H274" s="28"/>
      <c r="I274" s="28"/>
      <c r="J274" s="28"/>
      <c r="K274" s="63"/>
      <c r="L274" s="8">
        <v>4070</v>
      </c>
      <c r="M274" s="7"/>
      <c r="N274" s="14"/>
      <c r="O274" s="24"/>
      <c r="P274" s="7"/>
      <c r="Q274" s="7"/>
      <c r="R274" s="41">
        <v>33031</v>
      </c>
      <c r="S274" s="7"/>
      <c r="T274" s="24"/>
      <c r="U274" s="24"/>
      <c r="V274" s="24"/>
      <c r="W274" s="15"/>
      <c r="X274" s="28">
        <v>88</v>
      </c>
    </row>
    <row r="275" spans="2:27" ht="14.4" hidden="1" customHeight="1" outlineLevel="1">
      <c r="B275" s="13">
        <f t="shared" si="102"/>
        <v>42124</v>
      </c>
      <c r="C275" s="21"/>
      <c r="D275" s="41">
        <f t="shared" si="103"/>
        <v>34308</v>
      </c>
      <c r="E275" s="7"/>
      <c r="F275" s="41">
        <v>11</v>
      </c>
      <c r="G275" s="41">
        <v>72</v>
      </c>
      <c r="H275" s="28"/>
      <c r="I275" s="28"/>
      <c r="J275" s="28"/>
      <c r="K275" s="63"/>
      <c r="L275" s="8">
        <v>4650</v>
      </c>
      <c r="M275" s="7"/>
      <c r="N275" s="14"/>
      <c r="O275" s="24"/>
      <c r="P275" s="7"/>
      <c r="Q275" s="7"/>
      <c r="R275" s="41">
        <v>32971</v>
      </c>
      <c r="S275" s="7"/>
      <c r="T275" s="24"/>
      <c r="U275" s="24"/>
      <c r="V275" s="24"/>
      <c r="W275" s="15"/>
      <c r="X275" s="28">
        <v>88</v>
      </c>
    </row>
    <row r="276" spans="2:27" s="27" customFormat="1" collapsed="1">
      <c r="B276" s="26"/>
      <c r="C276" s="28">
        <f t="shared" ref="C276:C332" si="104">C268+1</f>
        <v>49</v>
      </c>
      <c r="D276" s="60">
        <f>B275</f>
        <v>42124</v>
      </c>
      <c r="E276" s="56">
        <f>IF(SUM(D269:D275)&gt;0,AVERAGE(D269:D275),0)</f>
        <v>34343.285714285717</v>
      </c>
      <c r="F276" s="28">
        <f>SUM(F269:F275)</f>
        <v>77</v>
      </c>
      <c r="G276" s="28">
        <f>SUM(G269:G275)</f>
        <v>72</v>
      </c>
      <c r="H276" s="28">
        <f t="shared" ref="H276" si="105">F276/2.5</f>
        <v>30.8</v>
      </c>
      <c r="I276" s="28">
        <f>F276+I268</f>
        <v>1757</v>
      </c>
      <c r="J276" s="28">
        <f>G276+J268</f>
        <v>1019</v>
      </c>
      <c r="K276" s="67"/>
      <c r="L276" s="56">
        <f>SUM(L269:L275)</f>
        <v>30660</v>
      </c>
      <c r="M276" s="56">
        <f>IF(L276&gt;0,L276+M268,0)</f>
        <v>848770</v>
      </c>
      <c r="N276" s="29">
        <f>L276/E276/7*1000</f>
        <v>127.53584605849343</v>
      </c>
      <c r="O276" s="29">
        <f>L276/E276*1000</f>
        <v>892.75092240945412</v>
      </c>
      <c r="P276" s="39">
        <f>IF(R276&gt;0,L276/(R276/10),0)</f>
        <v>1.328693451439418</v>
      </c>
      <c r="Q276" s="39">
        <f>M276/(S276/10)</f>
        <v>1.2704509721508741</v>
      </c>
      <c r="R276" s="56">
        <f>SUM(R269:R275)</f>
        <v>230753</v>
      </c>
      <c r="S276" s="56">
        <f>IF(R276&gt;0,R276+S268,0)</f>
        <v>6680856</v>
      </c>
      <c r="T276" s="39">
        <f>R276/E276</f>
        <v>6.7190134898482956</v>
      </c>
      <c r="U276" s="39">
        <f>T276+U268</f>
        <v>186.9643216911841</v>
      </c>
      <c r="V276" s="39">
        <f>S276/$E$28</f>
        <v>180.88633779173662</v>
      </c>
      <c r="W276" s="30">
        <f>IF(R276&gt;0,R276/7/E276*100,0)</f>
        <v>95.985906997832799</v>
      </c>
      <c r="X276" s="28">
        <v>89</v>
      </c>
      <c r="Z276" s="52">
        <f t="shared" ref="Z276:Z284" si="106">N276/2</f>
        <v>63.767923029246717</v>
      </c>
      <c r="AA276" s="52">
        <f>AVERAGE(Z268,Z276,Z284)</f>
        <v>63.770069388002035</v>
      </c>
    </row>
    <row r="277" spans="2:27" ht="14.4" hidden="1" customHeight="1" outlineLevel="1">
      <c r="B277" s="13">
        <f>B275+1</f>
        <v>42125</v>
      </c>
      <c r="C277" s="21"/>
      <c r="D277" s="41">
        <f>D275-F275-G275</f>
        <v>34225</v>
      </c>
      <c r="E277" s="7"/>
      <c r="F277" s="41"/>
      <c r="G277" s="41"/>
      <c r="H277" s="41"/>
      <c r="I277" s="28"/>
      <c r="J277" s="28"/>
      <c r="K277" s="63"/>
      <c r="L277" s="8">
        <v>4190</v>
      </c>
      <c r="M277" s="7"/>
      <c r="N277" s="14"/>
      <c r="O277" s="24"/>
      <c r="P277" s="7"/>
      <c r="Q277" s="7"/>
      <c r="R277" s="41">
        <v>32914</v>
      </c>
      <c r="S277" s="7"/>
      <c r="T277" s="24"/>
      <c r="U277" s="24"/>
      <c r="V277" s="24"/>
      <c r="W277" s="15"/>
      <c r="X277" s="28">
        <v>88</v>
      </c>
      <c r="Z277" s="52">
        <f t="shared" si="106"/>
        <v>0</v>
      </c>
    </row>
    <row r="278" spans="2:27" ht="14.4" hidden="1" customHeight="1" outlineLevel="1">
      <c r="B278" s="13">
        <f t="shared" si="102"/>
        <v>42126</v>
      </c>
      <c r="C278" s="21"/>
      <c r="D278" s="41">
        <f t="shared" ref="D278:D283" si="107">D277-F277-G277</f>
        <v>34225</v>
      </c>
      <c r="E278" s="7"/>
      <c r="F278" s="41"/>
      <c r="G278" s="41"/>
      <c r="H278" s="41"/>
      <c r="I278" s="28"/>
      <c r="J278" s="28"/>
      <c r="K278" s="63"/>
      <c r="L278" s="8">
        <v>4660</v>
      </c>
      <c r="M278" s="7"/>
      <c r="N278" s="14"/>
      <c r="O278" s="24"/>
      <c r="P278" s="7"/>
      <c r="Q278" s="7"/>
      <c r="R278" s="41">
        <v>32911</v>
      </c>
      <c r="S278" s="7"/>
      <c r="T278" s="24"/>
      <c r="U278" s="24"/>
      <c r="V278" s="24"/>
      <c r="W278" s="15"/>
      <c r="X278" s="28">
        <v>88</v>
      </c>
      <c r="Z278" s="52">
        <f t="shared" si="106"/>
        <v>0</v>
      </c>
    </row>
    <row r="279" spans="2:27" ht="14.4" hidden="1" customHeight="1" outlineLevel="1">
      <c r="B279" s="13">
        <f t="shared" si="102"/>
        <v>42127</v>
      </c>
      <c r="C279" s="21"/>
      <c r="D279" s="41">
        <f t="shared" si="107"/>
        <v>34225</v>
      </c>
      <c r="E279" s="7"/>
      <c r="F279" s="41">
        <v>32</v>
      </c>
      <c r="G279" s="41"/>
      <c r="H279" s="41"/>
      <c r="I279" s="28"/>
      <c r="J279" s="28"/>
      <c r="K279" s="63"/>
      <c r="L279" s="8">
        <v>4100</v>
      </c>
      <c r="M279" s="7"/>
      <c r="N279" s="14"/>
      <c r="O279" s="24"/>
      <c r="P279" s="7"/>
      <c r="Q279" s="7"/>
      <c r="R279" s="41">
        <v>32871</v>
      </c>
      <c r="S279" s="7"/>
      <c r="T279" s="24"/>
      <c r="U279" s="24"/>
      <c r="V279" s="24"/>
      <c r="W279" s="15"/>
      <c r="X279" s="28">
        <v>88</v>
      </c>
      <c r="Z279" s="52">
        <f t="shared" si="106"/>
        <v>0</v>
      </c>
    </row>
    <row r="280" spans="2:27" ht="14.4" hidden="1" customHeight="1" outlineLevel="1">
      <c r="B280" s="13">
        <f t="shared" si="102"/>
        <v>42128</v>
      </c>
      <c r="C280" s="21"/>
      <c r="D280" s="41">
        <f t="shared" si="107"/>
        <v>34193</v>
      </c>
      <c r="E280" s="7"/>
      <c r="F280" s="41">
        <v>10</v>
      </c>
      <c r="G280" s="41"/>
      <c r="H280" s="41"/>
      <c r="I280" s="28"/>
      <c r="J280" s="28"/>
      <c r="K280" s="63"/>
      <c r="L280" s="8">
        <v>4530</v>
      </c>
      <c r="M280" s="7"/>
      <c r="N280" s="14"/>
      <c r="O280" s="24"/>
      <c r="P280" s="7"/>
      <c r="Q280" s="7"/>
      <c r="R280" s="41">
        <v>33018</v>
      </c>
      <c r="S280" s="7"/>
      <c r="T280" s="24"/>
      <c r="U280" s="24"/>
      <c r="V280" s="24"/>
      <c r="W280" s="15"/>
      <c r="X280" s="28">
        <v>87</v>
      </c>
      <c r="Z280" s="52">
        <f t="shared" si="106"/>
        <v>0</v>
      </c>
    </row>
    <row r="281" spans="2:27" ht="14.4" hidden="1" customHeight="1" outlineLevel="1">
      <c r="B281" s="13">
        <f t="shared" si="102"/>
        <v>42129</v>
      </c>
      <c r="C281" s="21"/>
      <c r="D281" s="41">
        <f t="shared" si="107"/>
        <v>34183</v>
      </c>
      <c r="E281" s="7"/>
      <c r="F281" s="41">
        <v>12</v>
      </c>
      <c r="G281" s="41">
        <v>30</v>
      </c>
      <c r="H281" s="41"/>
      <c r="I281" s="28"/>
      <c r="J281" s="28"/>
      <c r="K281" s="63"/>
      <c r="L281" s="8">
        <v>4120</v>
      </c>
      <c r="M281" s="7"/>
      <c r="N281" s="14"/>
      <c r="O281" s="24"/>
      <c r="P281" s="7"/>
      <c r="Q281" s="7"/>
      <c r="R281" s="41">
        <v>32852</v>
      </c>
      <c r="S281" s="7"/>
      <c r="T281" s="24"/>
      <c r="U281" s="24"/>
      <c r="V281" s="24"/>
      <c r="W281" s="15"/>
      <c r="X281" s="28">
        <v>87</v>
      </c>
      <c r="Z281" s="52">
        <f t="shared" si="106"/>
        <v>0</v>
      </c>
    </row>
    <row r="282" spans="2:27" ht="14.4" hidden="1" customHeight="1" outlineLevel="1">
      <c r="B282" s="13">
        <f t="shared" si="102"/>
        <v>42130</v>
      </c>
      <c r="C282" s="21"/>
      <c r="D282" s="41">
        <f t="shared" si="107"/>
        <v>34141</v>
      </c>
      <c r="E282" s="7"/>
      <c r="F282" s="41">
        <v>11</v>
      </c>
      <c r="G282" s="41"/>
      <c r="H282" s="41"/>
      <c r="I282" s="28"/>
      <c r="J282" s="28"/>
      <c r="K282" s="63"/>
      <c r="L282" s="8">
        <v>4590</v>
      </c>
      <c r="M282" s="7"/>
      <c r="N282" s="14"/>
      <c r="O282" s="24"/>
      <c r="P282" s="7"/>
      <c r="Q282" s="7"/>
      <c r="R282" s="41">
        <v>32831</v>
      </c>
      <c r="S282" s="7"/>
      <c r="T282" s="24"/>
      <c r="U282" s="24"/>
      <c r="V282" s="24"/>
      <c r="W282" s="15"/>
      <c r="X282" s="28">
        <v>87</v>
      </c>
      <c r="Z282" s="52">
        <f t="shared" si="106"/>
        <v>0</v>
      </c>
    </row>
    <row r="283" spans="2:27" ht="14.4" hidden="1" customHeight="1" outlineLevel="1">
      <c r="B283" s="13">
        <f t="shared" si="102"/>
        <v>42131</v>
      </c>
      <c r="C283" s="21"/>
      <c r="D283" s="41">
        <f t="shared" si="107"/>
        <v>34130</v>
      </c>
      <c r="E283" s="7"/>
      <c r="F283" s="41">
        <v>9</v>
      </c>
      <c r="G283" s="41">
        <v>9</v>
      </c>
      <c r="H283" s="41"/>
      <c r="I283" s="28"/>
      <c r="J283" s="28"/>
      <c r="K283" s="63"/>
      <c r="L283" s="8">
        <v>4110</v>
      </c>
      <c r="M283" s="7"/>
      <c r="N283" s="14"/>
      <c r="O283" s="24"/>
      <c r="P283" s="7"/>
      <c r="Q283" s="7"/>
      <c r="R283" s="41">
        <v>32803</v>
      </c>
      <c r="S283" s="7"/>
      <c r="T283" s="24"/>
      <c r="U283" s="24"/>
      <c r="V283" s="24"/>
      <c r="W283" s="15"/>
      <c r="X283" s="28">
        <v>87</v>
      </c>
      <c r="Z283" s="52">
        <f t="shared" si="106"/>
        <v>0</v>
      </c>
    </row>
    <row r="284" spans="2:27" s="27" customFormat="1" collapsed="1">
      <c r="B284" s="26"/>
      <c r="C284" s="28">
        <f t="shared" si="104"/>
        <v>50</v>
      </c>
      <c r="D284" s="60">
        <f>B283</f>
        <v>42131</v>
      </c>
      <c r="E284" s="56">
        <f>IF(SUM(D277:D283)&gt;0,AVERAGE(D277:D283),0)</f>
        <v>34188.857142857145</v>
      </c>
      <c r="F284" s="28">
        <f>SUM(F277:F283)</f>
        <v>74</v>
      </c>
      <c r="G284" s="28">
        <f>SUM(G277:G283)</f>
        <v>39</v>
      </c>
      <c r="H284" s="28">
        <f>F284/2.5</f>
        <v>29.6</v>
      </c>
      <c r="I284" s="28">
        <f>F284+I276</f>
        <v>1831</v>
      </c>
      <c r="J284" s="28">
        <f>G284+J276</f>
        <v>1058</v>
      </c>
      <c r="K284" s="67"/>
      <c r="L284" s="56">
        <f>SUM(L277:L283)</f>
        <v>30300</v>
      </c>
      <c r="M284" s="56">
        <f>IF(L284&gt;0,L284+M276,0)</f>
        <v>879070</v>
      </c>
      <c r="N284" s="29">
        <f>L284/E284/7*1000</f>
        <v>126.60766665830972</v>
      </c>
      <c r="O284" s="29">
        <f>L284/E284*1000</f>
        <v>886.25366660816803</v>
      </c>
      <c r="P284" s="39">
        <f>IF(R284&gt;0,L284/(R284/10),0)</f>
        <v>1.31624674196351</v>
      </c>
      <c r="Q284" s="39">
        <f>M284/(S284/10)</f>
        <v>1.2719763810335207</v>
      </c>
      <c r="R284" s="56">
        <f>SUM(R277:R283)</f>
        <v>230200</v>
      </c>
      <c r="S284" s="56">
        <f>IF(R284&gt;0,R284+S276,0)</f>
        <v>6911056</v>
      </c>
      <c r="T284" s="39">
        <f>R284/E284</f>
        <v>6.7331879225478639</v>
      </c>
      <c r="U284" s="39">
        <f>T284+U276</f>
        <v>193.69750961373197</v>
      </c>
      <c r="V284" s="39">
        <f>S284/$E$28</f>
        <v>187.11907727297341</v>
      </c>
      <c r="W284" s="30">
        <f>IF(R284&gt;0,R284/7/E284*100,0)</f>
        <v>96.188398893540906</v>
      </c>
      <c r="X284" s="28">
        <v>89</v>
      </c>
      <c r="Z284" s="52">
        <f t="shared" si="106"/>
        <v>63.303833329154862</v>
      </c>
      <c r="AA284" s="52">
        <f>AVERAGE(Z276,Z284,Z292)</f>
        <v>63.507933066514283</v>
      </c>
    </row>
    <row r="285" spans="2:27" ht="14.4" hidden="1" customHeight="1" outlineLevel="1">
      <c r="B285" s="13">
        <f>B283+1</f>
        <v>42132</v>
      </c>
      <c r="C285" s="21"/>
      <c r="D285" s="41">
        <f>D283-F283-G283</f>
        <v>34112</v>
      </c>
      <c r="E285" s="7"/>
      <c r="F285" s="41">
        <v>8</v>
      </c>
      <c r="G285" s="41">
        <v>46</v>
      </c>
      <c r="H285" s="28"/>
      <c r="I285" s="28"/>
      <c r="J285" s="28"/>
      <c r="K285" s="63"/>
      <c r="L285" s="8">
        <v>4460</v>
      </c>
      <c r="M285" s="7"/>
      <c r="N285" s="14"/>
      <c r="O285" s="24"/>
      <c r="P285" s="7"/>
      <c r="Q285" s="7"/>
      <c r="R285" s="41">
        <v>32638</v>
      </c>
      <c r="S285" s="7"/>
      <c r="T285" s="24"/>
      <c r="U285" s="24"/>
      <c r="V285" s="24"/>
      <c r="W285" s="15"/>
      <c r="X285" s="28">
        <v>87</v>
      </c>
    </row>
    <row r="286" spans="2:27" ht="14.4" hidden="1" customHeight="1" outlineLevel="1">
      <c r="B286" s="13">
        <f t="shared" ref="B286:B299" si="108">B285+1</f>
        <v>42133</v>
      </c>
      <c r="C286" s="21"/>
      <c r="D286" s="41">
        <f t="shared" ref="D286:D291" si="109">D285-F285-G285</f>
        <v>34058</v>
      </c>
      <c r="E286" s="7"/>
      <c r="F286" s="41"/>
      <c r="G286" s="41"/>
      <c r="H286" s="28"/>
      <c r="I286" s="28"/>
      <c r="J286" s="28"/>
      <c r="K286" s="63"/>
      <c r="L286" s="8">
        <v>4170</v>
      </c>
      <c r="M286" s="7"/>
      <c r="N286" s="14"/>
      <c r="O286" s="24"/>
      <c r="P286" s="7"/>
      <c r="Q286" s="7"/>
      <c r="R286" s="41">
        <v>32267</v>
      </c>
      <c r="S286" s="7"/>
      <c r="T286" s="24"/>
      <c r="U286" s="24"/>
      <c r="V286" s="24"/>
      <c r="W286" s="15"/>
      <c r="X286" s="28">
        <v>87</v>
      </c>
    </row>
    <row r="287" spans="2:27" ht="14.4" hidden="1" customHeight="1" outlineLevel="1">
      <c r="B287" s="13">
        <f t="shared" si="108"/>
        <v>42134</v>
      </c>
      <c r="C287" s="21"/>
      <c r="D287" s="41">
        <f t="shared" si="109"/>
        <v>34058</v>
      </c>
      <c r="E287" s="7"/>
      <c r="F287" s="41"/>
      <c r="G287" s="41"/>
      <c r="H287" s="28"/>
      <c r="I287" s="28"/>
      <c r="J287" s="28"/>
      <c r="K287" s="63"/>
      <c r="L287" s="8">
        <v>4610</v>
      </c>
      <c r="M287" s="7"/>
      <c r="N287" s="14"/>
      <c r="O287" s="24"/>
      <c r="P287" s="7"/>
      <c r="Q287" s="7"/>
      <c r="R287" s="41">
        <v>32404</v>
      </c>
      <c r="S287" s="7"/>
      <c r="T287" s="24"/>
      <c r="U287" s="24"/>
      <c r="V287" s="24"/>
      <c r="W287" s="15"/>
      <c r="X287" s="28">
        <v>87</v>
      </c>
    </row>
    <row r="288" spans="2:27" ht="14.4" hidden="1" customHeight="1" outlineLevel="1">
      <c r="B288" s="13">
        <f t="shared" si="108"/>
        <v>42135</v>
      </c>
      <c r="C288" s="21"/>
      <c r="D288" s="41">
        <f t="shared" si="109"/>
        <v>34058</v>
      </c>
      <c r="E288" s="7"/>
      <c r="F288" s="41">
        <v>22</v>
      </c>
      <c r="G288" s="41"/>
      <c r="H288" s="28"/>
      <c r="I288" s="28"/>
      <c r="J288" s="28"/>
      <c r="K288" s="63"/>
      <c r="L288" s="8">
        <v>3970</v>
      </c>
      <c r="M288" s="7"/>
      <c r="N288" s="14"/>
      <c r="O288" s="24"/>
      <c r="P288" s="7"/>
      <c r="Q288" s="7"/>
      <c r="R288" s="41">
        <v>32665</v>
      </c>
      <c r="S288" s="7"/>
      <c r="T288" s="24"/>
      <c r="U288" s="24"/>
      <c r="V288" s="24"/>
      <c r="W288" s="15"/>
      <c r="X288" s="28">
        <v>87</v>
      </c>
    </row>
    <row r="289" spans="2:27" ht="14.4" hidden="1" customHeight="1" outlineLevel="1">
      <c r="B289" s="13">
        <f t="shared" si="108"/>
        <v>42136</v>
      </c>
      <c r="C289" s="21"/>
      <c r="D289" s="41">
        <f t="shared" si="109"/>
        <v>34036</v>
      </c>
      <c r="E289" s="7"/>
      <c r="F289" s="41">
        <v>8</v>
      </c>
      <c r="G289" s="41"/>
      <c r="H289" s="28"/>
      <c r="I289" s="28"/>
      <c r="J289" s="28"/>
      <c r="K289" s="63"/>
      <c r="L289" s="8">
        <v>4480</v>
      </c>
      <c r="M289" s="7"/>
      <c r="N289" s="14"/>
      <c r="O289" s="24"/>
      <c r="P289" s="7"/>
      <c r="Q289" s="7"/>
      <c r="R289" s="41">
        <v>32757</v>
      </c>
      <c r="S289" s="7"/>
      <c r="T289" s="24"/>
      <c r="U289" s="24"/>
      <c r="V289" s="24"/>
      <c r="W289" s="15"/>
      <c r="X289" s="28">
        <v>87</v>
      </c>
    </row>
    <row r="290" spans="2:27" ht="14.4" hidden="1" customHeight="1" outlineLevel="1">
      <c r="B290" s="13">
        <f t="shared" si="108"/>
        <v>42137</v>
      </c>
      <c r="C290" s="21"/>
      <c r="D290" s="41">
        <f t="shared" si="109"/>
        <v>34028</v>
      </c>
      <c r="E290" s="7"/>
      <c r="F290" s="41">
        <v>9</v>
      </c>
      <c r="G290" s="41"/>
      <c r="H290" s="28"/>
      <c r="I290" s="28"/>
      <c r="J290" s="28"/>
      <c r="K290" s="63"/>
      <c r="L290" s="8">
        <v>3990</v>
      </c>
      <c r="M290" s="7"/>
      <c r="N290" s="14"/>
      <c r="O290" s="24"/>
      <c r="P290" s="7"/>
      <c r="Q290" s="7"/>
      <c r="R290" s="41">
        <v>32772</v>
      </c>
      <c r="S290" s="7"/>
      <c r="T290" s="24"/>
      <c r="U290" s="24"/>
      <c r="V290" s="24"/>
      <c r="W290" s="15"/>
      <c r="X290" s="28">
        <v>87</v>
      </c>
    </row>
    <row r="291" spans="2:27" ht="14.4" hidden="1" customHeight="1" outlineLevel="1">
      <c r="B291" s="13">
        <f t="shared" si="108"/>
        <v>42138</v>
      </c>
      <c r="C291" s="21"/>
      <c r="D291" s="41">
        <f t="shared" si="109"/>
        <v>34019</v>
      </c>
      <c r="E291" s="7"/>
      <c r="F291" s="41">
        <v>11</v>
      </c>
      <c r="G291" s="41"/>
      <c r="H291" s="28"/>
      <c r="I291" s="28"/>
      <c r="J291" s="28"/>
      <c r="K291" s="63"/>
      <c r="L291" s="8">
        <v>4570</v>
      </c>
      <c r="M291" s="7"/>
      <c r="N291" s="14"/>
      <c r="O291" s="24"/>
      <c r="P291" s="7"/>
      <c r="Q291" s="7"/>
      <c r="R291" s="41">
        <v>32658</v>
      </c>
      <c r="S291" s="7"/>
      <c r="T291" s="24"/>
      <c r="U291" s="24"/>
      <c r="V291" s="24"/>
      <c r="W291" s="15"/>
      <c r="X291" s="28">
        <v>87</v>
      </c>
    </row>
    <row r="292" spans="2:27" s="27" customFormat="1" collapsed="1">
      <c r="B292" s="26"/>
      <c r="C292" s="28">
        <f t="shared" si="104"/>
        <v>51</v>
      </c>
      <c r="D292" s="60">
        <f>B291</f>
        <v>42138</v>
      </c>
      <c r="E292" s="56">
        <f>IF(SUM(D285:D291)&gt;0,AVERAGE(D285:D291),0)</f>
        <v>34052.714285714283</v>
      </c>
      <c r="F292" s="28">
        <f>SUM(F285:F291)</f>
        <v>58</v>
      </c>
      <c r="G292" s="28">
        <f>SUM(G285:G291)</f>
        <v>46</v>
      </c>
      <c r="H292" s="28">
        <f t="shared" ref="H292" si="110">F292/2.5</f>
        <v>23.2</v>
      </c>
      <c r="I292" s="28">
        <f>F292+I284</f>
        <v>1889</v>
      </c>
      <c r="J292" s="28">
        <f>G292+J284</f>
        <v>1104</v>
      </c>
      <c r="K292" s="67"/>
      <c r="L292" s="56">
        <f>SUM(L285:L291)</f>
        <v>30250</v>
      </c>
      <c r="M292" s="56">
        <f>IF(L292&gt;0,L292+M284,0)</f>
        <v>909320</v>
      </c>
      <c r="N292" s="29">
        <f>L292/E292/7*1000</f>
        <v>126.90408568228254</v>
      </c>
      <c r="O292" s="29">
        <f>L292/E292*1000</f>
        <v>888.32859977597764</v>
      </c>
      <c r="P292" s="39">
        <f>IF(R292&gt;0,L292/(R292/10),0)</f>
        <v>1.3258181722555564</v>
      </c>
      <c r="Q292" s="39">
        <f>M292/(S292/10)</f>
        <v>1.2736971015168752</v>
      </c>
      <c r="R292" s="56">
        <f>SUM(R285:R291)</f>
        <v>228161</v>
      </c>
      <c r="S292" s="56">
        <f>IF(R292&gt;0,R292+S284,0)</f>
        <v>7139217</v>
      </c>
      <c r="T292" s="39">
        <f>R292/E292</f>
        <v>6.7002294761483254</v>
      </c>
      <c r="U292" s="39">
        <f>T292+U284</f>
        <v>200.3977390898803</v>
      </c>
      <c r="V292" s="39">
        <f>S292/$E$28</f>
        <v>193.29661016949152</v>
      </c>
      <c r="W292" s="30">
        <f>IF(R292&gt;0,R292/7/E292*100,0)</f>
        <v>95.717563944976078</v>
      </c>
      <c r="X292" s="28">
        <v>88</v>
      </c>
      <c r="Z292" s="52">
        <f t="shared" ref="Z292" si="111">N292/2</f>
        <v>63.452042841141271</v>
      </c>
      <c r="AA292" s="52">
        <f>AVERAGE(Z284,Z292,Z300)</f>
        <v>64.600121644134276</v>
      </c>
    </row>
    <row r="293" spans="2:27" ht="14.4" hidden="1" customHeight="1" outlineLevel="1">
      <c r="B293" s="13">
        <f>B291+1</f>
        <v>42139</v>
      </c>
      <c r="C293" s="21"/>
      <c r="D293" s="41">
        <f>D291-F291-G291</f>
        <v>34008</v>
      </c>
      <c r="E293" s="7"/>
      <c r="F293" s="41">
        <v>10</v>
      </c>
      <c r="G293" s="41"/>
      <c r="H293" s="41"/>
      <c r="I293" s="28"/>
      <c r="J293" s="28"/>
      <c r="K293" s="63"/>
      <c r="L293" s="8">
        <v>5040</v>
      </c>
      <c r="M293" s="7"/>
      <c r="N293" s="14"/>
      <c r="O293" s="24"/>
      <c r="P293" s="7"/>
      <c r="Q293" s="7"/>
      <c r="R293" s="41">
        <v>32566</v>
      </c>
      <c r="S293" s="7"/>
      <c r="T293" s="24"/>
      <c r="U293" s="24"/>
      <c r="V293" s="24"/>
      <c r="W293" s="15"/>
    </row>
    <row r="294" spans="2:27" ht="14.4" hidden="1" customHeight="1" outlineLevel="1">
      <c r="B294" s="13">
        <f t="shared" si="108"/>
        <v>42140</v>
      </c>
      <c r="C294" s="21"/>
      <c r="D294" s="41">
        <f t="shared" ref="D294:D299" si="112">D293-F293-G293</f>
        <v>33998</v>
      </c>
      <c r="E294" s="7"/>
      <c r="F294" s="41">
        <v>12</v>
      </c>
      <c r="G294" s="41"/>
      <c r="H294" s="41"/>
      <c r="I294" s="28"/>
      <c r="J294" s="28"/>
      <c r="K294" s="63"/>
      <c r="L294" s="8">
        <v>5060</v>
      </c>
      <c r="M294" s="7"/>
      <c r="N294" s="14"/>
      <c r="O294" s="24"/>
      <c r="P294" s="7"/>
      <c r="Q294" s="7"/>
      <c r="R294" s="41">
        <v>32404</v>
      </c>
      <c r="S294" s="7"/>
      <c r="T294" s="24"/>
      <c r="U294" s="24"/>
      <c r="V294" s="24"/>
      <c r="W294" s="15"/>
    </row>
    <row r="295" spans="2:27" ht="14.4" hidden="1" customHeight="1" outlineLevel="1">
      <c r="B295" s="13">
        <f t="shared" si="108"/>
        <v>42141</v>
      </c>
      <c r="C295" s="21"/>
      <c r="D295" s="41">
        <f t="shared" si="112"/>
        <v>33986</v>
      </c>
      <c r="E295" s="7"/>
      <c r="F295" s="41"/>
      <c r="G295" s="41"/>
      <c r="H295" s="41"/>
      <c r="I295" s="28"/>
      <c r="J295" s="28"/>
      <c r="K295" s="63"/>
      <c r="L295" s="8">
        <v>4490</v>
      </c>
      <c r="M295" s="7"/>
      <c r="N295" s="14"/>
      <c r="O295" s="24"/>
      <c r="P295" s="7"/>
      <c r="Q295" s="7"/>
      <c r="R295" s="41">
        <v>32488</v>
      </c>
      <c r="S295" s="7"/>
      <c r="T295" s="24"/>
      <c r="U295" s="24"/>
      <c r="V295" s="24"/>
      <c r="W295" s="15"/>
    </row>
    <row r="296" spans="2:27" ht="14.4" hidden="1" customHeight="1" outlineLevel="1">
      <c r="B296" s="13">
        <f t="shared" si="108"/>
        <v>42142</v>
      </c>
      <c r="C296" s="21"/>
      <c r="D296" s="41">
        <f t="shared" si="112"/>
        <v>33986</v>
      </c>
      <c r="E296" s="7"/>
      <c r="F296" s="41">
        <v>24</v>
      </c>
      <c r="G296" s="41">
        <v>55</v>
      </c>
      <c r="H296" s="41"/>
      <c r="I296" s="28"/>
      <c r="J296" s="28"/>
      <c r="K296" s="63"/>
      <c r="L296" s="8">
        <v>4100</v>
      </c>
      <c r="M296" s="7"/>
      <c r="N296" s="14"/>
      <c r="O296" s="24"/>
      <c r="P296" s="7"/>
      <c r="Q296" s="7"/>
      <c r="R296" s="41">
        <v>32418</v>
      </c>
      <c r="S296" s="7"/>
      <c r="T296" s="24"/>
      <c r="U296" s="24"/>
      <c r="V296" s="24"/>
      <c r="W296" s="15"/>
    </row>
    <row r="297" spans="2:27" ht="14.4" hidden="1" customHeight="1" outlineLevel="1">
      <c r="B297" s="13">
        <f t="shared" si="108"/>
        <v>42143</v>
      </c>
      <c r="C297" s="21"/>
      <c r="D297" s="41">
        <f t="shared" si="112"/>
        <v>33907</v>
      </c>
      <c r="E297" s="7"/>
      <c r="F297" s="41">
        <v>7</v>
      </c>
      <c r="G297" s="41"/>
      <c r="H297" s="41"/>
      <c r="I297" s="28"/>
      <c r="J297" s="28"/>
      <c r="K297" s="63"/>
      <c r="L297" s="8">
        <v>4570</v>
      </c>
      <c r="M297" s="7"/>
      <c r="N297" s="14"/>
      <c r="O297" s="24"/>
      <c r="P297" s="7"/>
      <c r="Q297" s="7"/>
      <c r="R297" s="41">
        <v>32489</v>
      </c>
      <c r="S297" s="7"/>
      <c r="T297" s="24"/>
      <c r="U297" s="24"/>
      <c r="V297" s="24"/>
      <c r="W297" s="15"/>
    </row>
    <row r="298" spans="2:27" ht="14.4" hidden="1" customHeight="1" outlineLevel="1">
      <c r="B298" s="13">
        <f t="shared" si="108"/>
        <v>42144</v>
      </c>
      <c r="C298" s="21"/>
      <c r="D298" s="41">
        <f t="shared" si="112"/>
        <v>33900</v>
      </c>
      <c r="E298" s="7"/>
      <c r="F298" s="41">
        <v>7</v>
      </c>
      <c r="G298" s="41"/>
      <c r="H298" s="41"/>
      <c r="I298" s="28"/>
      <c r="J298" s="28"/>
      <c r="K298" s="63"/>
      <c r="L298" s="8">
        <v>3990</v>
      </c>
      <c r="M298" s="7"/>
      <c r="N298" s="14"/>
      <c r="O298" s="24"/>
      <c r="P298" s="7"/>
      <c r="Q298" s="7"/>
      <c r="R298" s="41">
        <v>32367</v>
      </c>
      <c r="S298" s="7"/>
      <c r="T298" s="24"/>
      <c r="U298" s="24"/>
      <c r="V298" s="24"/>
      <c r="W298" s="15"/>
    </row>
    <row r="299" spans="2:27" ht="14.4" hidden="1" customHeight="1" outlineLevel="1">
      <c r="B299" s="13">
        <f t="shared" si="108"/>
        <v>42145</v>
      </c>
      <c r="C299" s="21"/>
      <c r="D299" s="41">
        <f t="shared" si="112"/>
        <v>33893</v>
      </c>
      <c r="E299" s="7"/>
      <c r="F299" s="41">
        <v>8</v>
      </c>
      <c r="G299" s="41">
        <v>8</v>
      </c>
      <c r="H299" s="41"/>
      <c r="I299" s="28"/>
      <c r="J299" s="28"/>
      <c r="K299" s="63"/>
      <c r="L299" s="8">
        <v>4620</v>
      </c>
      <c r="M299" s="7"/>
      <c r="N299" s="14"/>
      <c r="O299" s="24"/>
      <c r="P299" s="7"/>
      <c r="Q299" s="7"/>
      <c r="R299" s="41">
        <v>32329</v>
      </c>
      <c r="S299" s="7"/>
      <c r="T299" s="24"/>
      <c r="U299" s="24"/>
      <c r="V299" s="24"/>
      <c r="W299" s="15"/>
    </row>
    <row r="300" spans="2:27" s="27" customFormat="1" collapsed="1">
      <c r="B300" s="26"/>
      <c r="C300" s="28">
        <f t="shared" si="104"/>
        <v>52</v>
      </c>
      <c r="D300" s="60">
        <f>B299</f>
        <v>42145</v>
      </c>
      <c r="E300" s="56">
        <f>IF(SUM(D293:D299)&gt;0,AVERAGE(D293:D299),0)</f>
        <v>33954</v>
      </c>
      <c r="F300" s="28">
        <f>SUM(F293:F299)</f>
        <v>68</v>
      </c>
      <c r="G300" s="28">
        <f>SUM(G293:G299)</f>
        <v>63</v>
      </c>
      <c r="H300" s="28">
        <f>F300/2.5</f>
        <v>27.2</v>
      </c>
      <c r="I300" s="28">
        <f>F300+I292</f>
        <v>1957</v>
      </c>
      <c r="J300" s="28">
        <f>G300+J292</f>
        <v>1167</v>
      </c>
      <c r="K300" s="67"/>
      <c r="L300" s="56">
        <f>SUM(L293:L299)</f>
        <v>31870</v>
      </c>
      <c r="M300" s="56">
        <f>IF(L300&gt;0,L300+M292,0)</f>
        <v>941190</v>
      </c>
      <c r="N300" s="29">
        <f>L300/E300/7*1000</f>
        <v>134.08897752421342</v>
      </c>
      <c r="O300" s="29">
        <f>L300/E300*1000</f>
        <v>938.62284266949405</v>
      </c>
      <c r="P300" s="39">
        <f>IF(R300&gt;0,L300/(R300/10),0)</f>
        <v>1.4035875821915698</v>
      </c>
      <c r="Q300" s="39">
        <f>M300/(S300/10)</f>
        <v>1.2777008958934213</v>
      </c>
      <c r="R300" s="56">
        <f>SUM(R293:R299)</f>
        <v>227061</v>
      </c>
      <c r="S300" s="56">
        <f>IF(R300&gt;0,R300+S292,0)</f>
        <v>7366278</v>
      </c>
      <c r="T300" s="39">
        <f>R300/E300</f>
        <v>6.6873122459798555</v>
      </c>
      <c r="U300" s="39">
        <f>T300+U292</f>
        <v>207.08505133586016</v>
      </c>
      <c r="V300" s="39">
        <f>S300/$E$28</f>
        <v>199.44436021010452</v>
      </c>
      <c r="W300" s="30">
        <f>IF(R300&gt;0,R300/7/E300*100,0)</f>
        <v>95.533032085426498</v>
      </c>
      <c r="X300" s="28">
        <v>88</v>
      </c>
      <c r="Z300" s="52">
        <f t="shared" ref="Z300" si="113">N300/2</f>
        <v>67.04448876210671</v>
      </c>
      <c r="AA300" s="52">
        <f>AVERAGE(Z292,Z300,Z308)</f>
        <v>64.512426968968157</v>
      </c>
    </row>
    <row r="301" spans="2:27" ht="14.4" hidden="1" customHeight="1" outlineLevel="1">
      <c r="B301" s="13">
        <f>B299+1</f>
        <v>42146</v>
      </c>
      <c r="C301" s="21"/>
      <c r="D301" s="41">
        <f>D299-F299-G299</f>
        <v>33877</v>
      </c>
      <c r="E301" s="7"/>
      <c r="F301" s="41">
        <v>8</v>
      </c>
      <c r="G301" s="41">
        <v>20</v>
      </c>
      <c r="H301" s="28"/>
      <c r="I301" s="28"/>
      <c r="J301" s="28"/>
      <c r="K301" s="63"/>
      <c r="L301" s="8">
        <v>4050</v>
      </c>
      <c r="M301" s="7"/>
      <c r="N301" s="14"/>
      <c r="O301" s="24"/>
      <c r="P301" s="7"/>
      <c r="Q301" s="7"/>
      <c r="R301" s="41">
        <v>32337</v>
      </c>
      <c r="S301" s="7"/>
      <c r="T301" s="24"/>
      <c r="U301" s="24"/>
      <c r="V301" s="24"/>
      <c r="W301" s="15"/>
    </row>
    <row r="302" spans="2:27" ht="14.4" hidden="1" customHeight="1" outlineLevel="1">
      <c r="B302" s="13">
        <f t="shared" ref="B302:B303" si="114">B301+1</f>
        <v>42147</v>
      </c>
      <c r="C302" s="21"/>
      <c r="D302" s="41">
        <f t="shared" ref="D302:D307" si="115">D301-F301-G301</f>
        <v>33849</v>
      </c>
      <c r="E302" s="7"/>
      <c r="F302" s="41">
        <v>10</v>
      </c>
      <c r="G302" s="41"/>
      <c r="H302" s="28"/>
      <c r="I302" s="28"/>
      <c r="J302" s="28"/>
      <c r="K302" s="63"/>
      <c r="L302" s="8">
        <v>4580</v>
      </c>
      <c r="M302" s="7"/>
      <c r="N302" s="14"/>
      <c r="O302" s="24"/>
      <c r="P302" s="7"/>
      <c r="Q302" s="7"/>
      <c r="R302" s="41">
        <v>32271</v>
      </c>
      <c r="S302" s="7"/>
      <c r="T302" s="24"/>
      <c r="U302" s="24"/>
      <c r="V302" s="24"/>
      <c r="W302" s="15"/>
    </row>
    <row r="303" spans="2:27" ht="14.4" hidden="1" customHeight="1" outlineLevel="1">
      <c r="B303" s="13">
        <f t="shared" si="114"/>
        <v>42148</v>
      </c>
      <c r="C303" s="21"/>
      <c r="D303" s="41">
        <f t="shared" si="115"/>
        <v>33839</v>
      </c>
      <c r="E303" s="7"/>
      <c r="F303" s="41"/>
      <c r="G303" s="41"/>
      <c r="H303" s="28"/>
      <c r="I303" s="28"/>
      <c r="J303" s="28"/>
      <c r="K303" s="63"/>
      <c r="L303" s="8">
        <v>3970</v>
      </c>
      <c r="M303" s="7"/>
      <c r="N303" s="14"/>
      <c r="O303" s="24"/>
      <c r="P303" s="7"/>
      <c r="Q303" s="7"/>
      <c r="R303" s="41">
        <v>32042</v>
      </c>
      <c r="S303" s="7"/>
      <c r="T303" s="24"/>
      <c r="U303" s="24"/>
      <c r="V303" s="24"/>
      <c r="W303" s="15"/>
    </row>
    <row r="304" spans="2:27" ht="14.4" hidden="1" customHeight="1" outlineLevel="1">
      <c r="B304" s="13">
        <f>B303+1</f>
        <v>42149</v>
      </c>
      <c r="C304" s="21"/>
      <c r="D304" s="41">
        <f t="shared" si="115"/>
        <v>33839</v>
      </c>
      <c r="E304" s="7"/>
      <c r="F304" s="41">
        <v>22</v>
      </c>
      <c r="G304" s="41">
        <v>21</v>
      </c>
      <c r="H304" s="28"/>
      <c r="I304" s="28"/>
      <c r="J304" s="28"/>
      <c r="K304" s="63"/>
      <c r="L304" s="8">
        <v>4550</v>
      </c>
      <c r="M304" s="7"/>
      <c r="N304" s="14"/>
      <c r="O304" s="24"/>
      <c r="P304" s="7"/>
      <c r="Q304" s="7"/>
      <c r="R304" s="41">
        <v>32163</v>
      </c>
      <c r="S304" s="7"/>
      <c r="T304" s="24"/>
      <c r="U304" s="24"/>
      <c r="V304" s="24"/>
      <c r="W304" s="15"/>
    </row>
    <row r="305" spans="2:27" ht="14.4" hidden="1" customHeight="1" outlineLevel="1">
      <c r="B305" s="13">
        <f t="shared" ref="B305:B320" si="116">B304+1</f>
        <v>42150</v>
      </c>
      <c r="C305" s="21"/>
      <c r="D305" s="41">
        <f t="shared" si="115"/>
        <v>33796</v>
      </c>
      <c r="E305" s="7"/>
      <c r="F305" s="41">
        <v>11</v>
      </c>
      <c r="G305" s="41">
        <v>63</v>
      </c>
      <c r="H305" s="28"/>
      <c r="I305" s="28"/>
      <c r="J305" s="28"/>
      <c r="K305" s="63"/>
      <c r="L305" s="8">
        <v>4050</v>
      </c>
      <c r="M305" s="7"/>
      <c r="N305" s="14"/>
      <c r="O305" s="24"/>
      <c r="P305" s="7"/>
      <c r="Q305" s="7"/>
      <c r="R305" s="41">
        <v>32117</v>
      </c>
      <c r="S305" s="7"/>
      <c r="T305" s="24"/>
      <c r="U305" s="24"/>
      <c r="V305" s="24"/>
      <c r="W305" s="15"/>
    </row>
    <row r="306" spans="2:27" ht="14.4" hidden="1" customHeight="1" outlineLevel="1">
      <c r="B306" s="13">
        <f t="shared" si="116"/>
        <v>42151</v>
      </c>
      <c r="C306" s="21"/>
      <c r="D306" s="41">
        <f t="shared" si="115"/>
        <v>33722</v>
      </c>
      <c r="E306" s="7"/>
      <c r="F306" s="41">
        <v>10</v>
      </c>
      <c r="G306" s="41">
        <v>41</v>
      </c>
      <c r="H306" s="28"/>
      <c r="I306" s="28"/>
      <c r="J306" s="28"/>
      <c r="K306" s="63"/>
      <c r="L306" s="8">
        <v>4620</v>
      </c>
      <c r="M306" s="7"/>
      <c r="N306" s="14"/>
      <c r="O306" s="24"/>
      <c r="P306" s="7"/>
      <c r="Q306" s="7"/>
      <c r="R306" s="41">
        <v>32139</v>
      </c>
      <c r="S306" s="7"/>
      <c r="T306" s="24"/>
      <c r="U306" s="24"/>
      <c r="V306" s="24"/>
      <c r="W306" s="15"/>
    </row>
    <row r="307" spans="2:27" ht="14.4" hidden="1" customHeight="1" outlineLevel="1">
      <c r="B307" s="13">
        <f t="shared" si="116"/>
        <v>42152</v>
      </c>
      <c r="C307" s="21"/>
      <c r="D307" s="41">
        <f t="shared" si="115"/>
        <v>33671</v>
      </c>
      <c r="E307" s="7"/>
      <c r="F307" s="41">
        <v>10</v>
      </c>
      <c r="G307" s="41"/>
      <c r="H307" s="28"/>
      <c r="I307" s="28"/>
      <c r="J307" s="28"/>
      <c r="K307" s="63"/>
      <c r="L307" s="8">
        <v>4010</v>
      </c>
      <c r="M307" s="7"/>
      <c r="N307" s="14"/>
      <c r="O307" s="24"/>
      <c r="P307" s="7"/>
      <c r="Q307" s="7"/>
      <c r="R307" s="41">
        <v>31804</v>
      </c>
      <c r="S307" s="7"/>
      <c r="T307" s="24"/>
      <c r="U307" s="24"/>
      <c r="V307" s="24"/>
      <c r="W307" s="15"/>
    </row>
    <row r="308" spans="2:27" s="27" customFormat="1" collapsed="1">
      <c r="B308" s="26"/>
      <c r="C308" s="28">
        <f t="shared" si="104"/>
        <v>53</v>
      </c>
      <c r="D308" s="60">
        <f>B307</f>
        <v>42152</v>
      </c>
      <c r="E308" s="56">
        <f>IF(SUM(D301:D307)&gt;0,AVERAGE(D301:D307),0)</f>
        <v>33799</v>
      </c>
      <c r="F308" s="28">
        <f>SUM(F301:F307)</f>
        <v>71</v>
      </c>
      <c r="G308" s="28">
        <f>SUM(G301:G307)</f>
        <v>145</v>
      </c>
      <c r="H308" s="28">
        <f t="shared" ref="H308" si="117">F308/2.5</f>
        <v>28.4</v>
      </c>
      <c r="I308" s="28">
        <f>F308+I300</f>
        <v>2028</v>
      </c>
      <c r="J308" s="28">
        <f>G308+J300</f>
        <v>1312</v>
      </c>
      <c r="K308" s="67"/>
      <c r="L308" s="56">
        <f>SUM(L301:L307)</f>
        <v>29830</v>
      </c>
      <c r="M308" s="56">
        <f>IF(L308&gt;0,L308+M300,0)</f>
        <v>971020</v>
      </c>
      <c r="N308" s="29">
        <f>L308/E308/7*1000</f>
        <v>126.08149860731297</v>
      </c>
      <c r="O308" s="29">
        <f>L308/E308*1000</f>
        <v>882.57049025119079</v>
      </c>
      <c r="P308" s="39">
        <f>IF(R308&gt;0,L308/(R308/10),0)</f>
        <v>1.3265265283070888</v>
      </c>
      <c r="Q308" s="39">
        <f>M308/(S308/10)</f>
        <v>1.2791472597502014</v>
      </c>
      <c r="R308" s="56">
        <f>SUM(R301:R307)</f>
        <v>224873</v>
      </c>
      <c r="S308" s="56">
        <f>IF(R308&gt;0,R308+S300,0)</f>
        <v>7591151</v>
      </c>
      <c r="T308" s="39">
        <f>R308/E308</f>
        <v>6.6532441788218586</v>
      </c>
      <c r="U308" s="39">
        <f>T308+U300</f>
        <v>213.73829551468202</v>
      </c>
      <c r="V308" s="39">
        <f>S308/$E$28</f>
        <v>205.53286944278983</v>
      </c>
      <c r="W308" s="30">
        <f>IF(R308&gt;0,R308/7/E308*100,0)</f>
        <v>95.046345411740845</v>
      </c>
      <c r="X308" s="28">
        <v>88</v>
      </c>
      <c r="Z308" s="52">
        <f t="shared" ref="Z308" si="118">N308/2</f>
        <v>63.040749303656483</v>
      </c>
      <c r="AA308" s="52">
        <f>AVERAGE(Z300,Z308,Z316)</f>
        <v>64.72854101683609</v>
      </c>
    </row>
    <row r="309" spans="2:27" ht="14.4" hidden="1" customHeight="1" outlineLevel="1">
      <c r="B309" s="13">
        <f>B307+1</f>
        <v>42153</v>
      </c>
      <c r="C309" s="21"/>
      <c r="D309" s="41">
        <f>D307-F307-G307</f>
        <v>33661</v>
      </c>
      <c r="E309" s="7"/>
      <c r="F309" s="41">
        <v>10</v>
      </c>
      <c r="G309" s="41">
        <v>10</v>
      </c>
      <c r="H309" s="41"/>
      <c r="I309" s="28"/>
      <c r="J309" s="28"/>
      <c r="K309" s="63"/>
      <c r="L309" s="8">
        <v>4550</v>
      </c>
      <c r="M309" s="7"/>
      <c r="N309" s="14"/>
      <c r="O309" s="24"/>
      <c r="P309" s="7"/>
      <c r="Q309" s="7"/>
      <c r="R309" s="41">
        <v>31514</v>
      </c>
      <c r="S309" s="7"/>
      <c r="T309" s="24"/>
      <c r="U309" s="24"/>
      <c r="V309" s="24"/>
      <c r="W309" s="15"/>
    </row>
    <row r="310" spans="2:27" ht="14.4" hidden="1" customHeight="1" outlineLevel="1">
      <c r="B310" s="13">
        <f t="shared" si="116"/>
        <v>42154</v>
      </c>
      <c r="C310" s="21"/>
      <c r="D310" s="41">
        <f t="shared" ref="D310:D315" si="119">D309-F309-G309</f>
        <v>33641</v>
      </c>
      <c r="E310" s="7"/>
      <c r="F310" s="41">
        <v>10</v>
      </c>
      <c r="G310" s="41"/>
      <c r="H310" s="41"/>
      <c r="I310" s="28"/>
      <c r="J310" s="28"/>
      <c r="K310" s="63"/>
      <c r="L310" s="8">
        <v>4070</v>
      </c>
      <c r="M310" s="7"/>
      <c r="N310" s="14"/>
      <c r="O310" s="24"/>
      <c r="P310" s="7"/>
      <c r="Q310" s="7"/>
      <c r="R310" s="41">
        <v>31598</v>
      </c>
      <c r="S310" s="7"/>
      <c r="T310" s="24"/>
      <c r="U310" s="24"/>
      <c r="V310" s="24"/>
      <c r="W310" s="15"/>
    </row>
    <row r="311" spans="2:27" ht="14.4" hidden="1" customHeight="1" outlineLevel="1">
      <c r="B311" s="13">
        <f t="shared" si="116"/>
        <v>42155</v>
      </c>
      <c r="C311" s="21"/>
      <c r="D311" s="41">
        <f t="shared" si="119"/>
        <v>33631</v>
      </c>
      <c r="E311" s="7"/>
      <c r="F311" s="41"/>
      <c r="G311" s="41"/>
      <c r="H311" s="41"/>
      <c r="I311" s="28"/>
      <c r="J311" s="28"/>
      <c r="K311" s="63"/>
      <c r="L311" s="8">
        <v>4480</v>
      </c>
      <c r="M311" s="7"/>
      <c r="N311" s="14"/>
      <c r="O311" s="24"/>
      <c r="P311" s="7"/>
      <c r="Q311" s="7"/>
      <c r="R311" s="41">
        <v>31742</v>
      </c>
      <c r="S311" s="7"/>
      <c r="T311" s="24"/>
      <c r="U311" s="24"/>
      <c r="V311" s="24"/>
      <c r="W311" s="15"/>
    </row>
    <row r="312" spans="2:27" ht="14.4" hidden="1" customHeight="1" outlineLevel="1">
      <c r="B312" s="13">
        <f t="shared" si="116"/>
        <v>42156</v>
      </c>
      <c r="C312" s="21"/>
      <c r="D312" s="41">
        <f t="shared" si="119"/>
        <v>33631</v>
      </c>
      <c r="E312" s="7"/>
      <c r="F312" s="41">
        <v>30</v>
      </c>
      <c r="G312" s="41"/>
      <c r="H312" s="41"/>
      <c r="I312" s="28"/>
      <c r="J312" s="28"/>
      <c r="K312" s="63"/>
      <c r="L312" s="8">
        <v>4060</v>
      </c>
      <c r="M312" s="7"/>
      <c r="N312" s="14"/>
      <c r="O312" s="24"/>
      <c r="P312" s="7"/>
      <c r="Q312" s="7"/>
      <c r="R312" s="41">
        <v>31812</v>
      </c>
      <c r="S312" s="7"/>
      <c r="T312" s="24"/>
      <c r="U312" s="24"/>
      <c r="V312" s="24"/>
      <c r="W312" s="15"/>
    </row>
    <row r="313" spans="2:27" ht="14.4" hidden="1" customHeight="1" outlineLevel="1">
      <c r="B313" s="13">
        <f t="shared" si="116"/>
        <v>42157</v>
      </c>
      <c r="C313" s="21"/>
      <c r="D313" s="41">
        <f t="shared" si="119"/>
        <v>33601</v>
      </c>
      <c r="E313" s="7"/>
      <c r="F313" s="41">
        <v>10</v>
      </c>
      <c r="G313" s="41"/>
      <c r="H313" s="41"/>
      <c r="I313" s="28"/>
      <c r="J313" s="28"/>
      <c r="K313" s="63"/>
      <c r="L313" s="8">
        <v>4490</v>
      </c>
      <c r="M313" s="7"/>
      <c r="N313" s="14"/>
      <c r="O313" s="24"/>
      <c r="P313" s="7"/>
      <c r="Q313" s="7"/>
      <c r="R313" s="41">
        <v>31656</v>
      </c>
      <c r="S313" s="7"/>
      <c r="T313" s="24"/>
      <c r="U313" s="24"/>
      <c r="V313" s="24"/>
      <c r="W313" s="15"/>
    </row>
    <row r="314" spans="2:27" ht="14.4" hidden="1" customHeight="1" outlineLevel="1">
      <c r="B314" s="13">
        <f t="shared" si="116"/>
        <v>42158</v>
      </c>
      <c r="C314" s="21"/>
      <c r="D314" s="41">
        <f t="shared" si="119"/>
        <v>33591</v>
      </c>
      <c r="E314" s="7"/>
      <c r="F314" s="41">
        <v>13</v>
      </c>
      <c r="G314" s="41"/>
      <c r="H314" s="41"/>
      <c r="I314" s="28"/>
      <c r="J314" s="28"/>
      <c r="K314" s="63"/>
      <c r="L314" s="8">
        <v>4000</v>
      </c>
      <c r="M314" s="7"/>
      <c r="N314" s="14"/>
      <c r="O314" s="24"/>
      <c r="P314" s="7"/>
      <c r="Q314" s="7"/>
      <c r="R314" s="41">
        <v>31614</v>
      </c>
      <c r="S314" s="7"/>
      <c r="T314" s="24"/>
      <c r="U314" s="24"/>
      <c r="V314" s="24"/>
      <c r="W314" s="15"/>
    </row>
    <row r="315" spans="2:27" ht="14.4" hidden="1" customHeight="1" outlineLevel="1">
      <c r="B315" s="13">
        <f t="shared" si="116"/>
        <v>42159</v>
      </c>
      <c r="C315" s="21"/>
      <c r="D315" s="41">
        <f t="shared" si="119"/>
        <v>33578</v>
      </c>
      <c r="E315" s="7"/>
      <c r="F315" s="41">
        <v>10</v>
      </c>
      <c r="G315" s="41"/>
      <c r="H315" s="41"/>
      <c r="I315" s="28"/>
      <c r="J315" s="28"/>
      <c r="K315" s="63"/>
      <c r="L315" s="8">
        <v>4520</v>
      </c>
      <c r="M315" s="7"/>
      <c r="N315" s="14"/>
      <c r="O315" s="24"/>
      <c r="P315" s="7"/>
      <c r="Q315" s="7"/>
      <c r="R315" s="41">
        <v>31549</v>
      </c>
      <c r="S315" s="7"/>
      <c r="T315" s="24"/>
      <c r="U315" s="24"/>
      <c r="V315" s="24"/>
      <c r="W315" s="15"/>
    </row>
    <row r="316" spans="2:27" s="27" customFormat="1" collapsed="1">
      <c r="B316" s="26"/>
      <c r="C316" s="28">
        <f t="shared" si="104"/>
        <v>54</v>
      </c>
      <c r="D316" s="60">
        <f>B315</f>
        <v>42159</v>
      </c>
      <c r="E316" s="56">
        <f>IF(SUM(D309:D315)&gt;0,AVERAGE(D309:D315),0)</f>
        <v>33619.142857142855</v>
      </c>
      <c r="F316" s="28">
        <f>SUM(F309:F315)</f>
        <v>83</v>
      </c>
      <c r="G316" s="28">
        <f>SUM(G309:G315)</f>
        <v>10</v>
      </c>
      <c r="H316" s="28">
        <f t="shared" ref="H316" si="120">F316/2.5</f>
        <v>33.200000000000003</v>
      </c>
      <c r="I316" s="28">
        <f>F316+I308</f>
        <v>2111</v>
      </c>
      <c r="J316" s="28">
        <f>G316+J308</f>
        <v>1322</v>
      </c>
      <c r="K316" s="67"/>
      <c r="L316" s="56">
        <f>SUM(L309:L315)</f>
        <v>30170</v>
      </c>
      <c r="M316" s="56">
        <f>IF(L316&gt;0,L316+M308,0)</f>
        <v>1001190</v>
      </c>
      <c r="N316" s="29">
        <f>L316/E316/7*1000</f>
        <v>128.20076996949018</v>
      </c>
      <c r="O316" s="29">
        <f>L316/E316*1000</f>
        <v>897.40538978643121</v>
      </c>
      <c r="P316" s="39">
        <f>IF(R316&gt;0,L316/(R316/10),0)</f>
        <v>1.3621689956430458</v>
      </c>
      <c r="Q316" s="39">
        <f>M316/(S316/10)</f>
        <v>1.2815008916324786</v>
      </c>
      <c r="R316" s="56">
        <f>SUM(R309:R315)</f>
        <v>221485</v>
      </c>
      <c r="S316" s="56">
        <f>IF(R316&gt;0,R316+S308,0)</f>
        <v>7812636</v>
      </c>
      <c r="T316" s="39">
        <f>R316/E316</f>
        <v>6.5880620734785458</v>
      </c>
      <c r="U316" s="39">
        <f>T316+U308</f>
        <v>220.32635758816056</v>
      </c>
      <c r="V316" s="39">
        <f>S316/$E$28</f>
        <v>211.52964747928738</v>
      </c>
      <c r="W316" s="30">
        <f>IF(R316&gt;0,R316/7/E316*100,0)</f>
        <v>94.115172478264938</v>
      </c>
      <c r="X316" s="28">
        <v>87</v>
      </c>
      <c r="Z316" s="52">
        <f t="shared" ref="Z316" si="121">N316/2</f>
        <v>64.100384984745091</v>
      </c>
      <c r="AA316" s="52">
        <f>AVERAGE(Z308,Z316,Z324)</f>
        <v>63.384395700312503</v>
      </c>
    </row>
    <row r="317" spans="2:27" ht="14.4" hidden="1" customHeight="1" outlineLevel="1">
      <c r="B317" s="13">
        <f>B315+1</f>
        <v>42160</v>
      </c>
      <c r="C317" s="21"/>
      <c r="D317" s="41">
        <f>D315-F315-G315</f>
        <v>33568</v>
      </c>
      <c r="E317" s="7"/>
      <c r="F317" s="41">
        <v>10</v>
      </c>
      <c r="G317" s="41"/>
      <c r="H317" s="41"/>
      <c r="I317" s="28"/>
      <c r="J317" s="28"/>
      <c r="K317" s="63"/>
      <c r="L317" s="8">
        <v>4050</v>
      </c>
      <c r="M317" s="7"/>
      <c r="N317" s="14"/>
      <c r="O317" s="24"/>
      <c r="P317" s="7"/>
      <c r="Q317" s="7"/>
      <c r="R317" s="41">
        <v>31514</v>
      </c>
      <c r="S317" s="7"/>
      <c r="T317" s="24"/>
      <c r="U317" s="24"/>
      <c r="V317" s="24"/>
      <c r="W317" s="15"/>
    </row>
    <row r="318" spans="2:27" ht="14.4" hidden="1" customHeight="1" outlineLevel="1">
      <c r="B318" s="13">
        <f t="shared" si="116"/>
        <v>42161</v>
      </c>
      <c r="C318" s="21"/>
      <c r="D318" s="41">
        <f t="shared" ref="D318:D323" si="122">D317-F317-G317</f>
        <v>33558</v>
      </c>
      <c r="E318" s="7"/>
      <c r="F318" s="41">
        <v>12</v>
      </c>
      <c r="G318" s="41"/>
      <c r="H318" s="41"/>
      <c r="I318" s="28"/>
      <c r="J318" s="28"/>
      <c r="K318" s="63"/>
      <c r="L318" s="8">
        <v>4520</v>
      </c>
      <c r="M318" s="7"/>
      <c r="N318" s="14"/>
      <c r="O318" s="24"/>
      <c r="P318" s="7"/>
      <c r="Q318" s="7"/>
      <c r="R318" s="41">
        <v>31578</v>
      </c>
      <c r="S318" s="7"/>
      <c r="T318" s="24"/>
      <c r="U318" s="24"/>
      <c r="V318" s="24"/>
      <c r="W318" s="15"/>
    </row>
    <row r="319" spans="2:27" ht="14.4" hidden="1" customHeight="1" outlineLevel="1">
      <c r="B319" s="13">
        <f t="shared" si="116"/>
        <v>42162</v>
      </c>
      <c r="C319" s="21"/>
      <c r="D319" s="41">
        <f t="shared" si="122"/>
        <v>33546</v>
      </c>
      <c r="E319" s="7"/>
      <c r="F319" s="41"/>
      <c r="G319" s="41"/>
      <c r="H319" s="41"/>
      <c r="I319" s="28"/>
      <c r="J319" s="28"/>
      <c r="K319" s="63"/>
      <c r="L319" s="8">
        <v>4070</v>
      </c>
      <c r="M319" s="7"/>
      <c r="N319" s="14"/>
      <c r="O319" s="24"/>
      <c r="P319" s="7"/>
      <c r="Q319" s="7"/>
      <c r="R319" s="41">
        <v>31541</v>
      </c>
      <c r="S319" s="7"/>
      <c r="T319" s="24"/>
      <c r="U319" s="24"/>
      <c r="V319" s="24"/>
      <c r="W319" s="15"/>
    </row>
    <row r="320" spans="2:27" ht="14.4" hidden="1" customHeight="1" outlineLevel="1">
      <c r="B320" s="13">
        <f t="shared" si="116"/>
        <v>42163</v>
      </c>
      <c r="C320" s="21"/>
      <c r="D320" s="41">
        <f t="shared" si="122"/>
        <v>33546</v>
      </c>
      <c r="E320" s="7"/>
      <c r="F320" s="41">
        <v>26</v>
      </c>
      <c r="G320" s="41"/>
      <c r="H320" s="41"/>
      <c r="I320" s="28"/>
      <c r="J320" s="28"/>
      <c r="K320" s="63"/>
      <c r="L320" s="8">
        <v>4480</v>
      </c>
      <c r="M320" s="7"/>
      <c r="N320" s="14"/>
      <c r="O320" s="24"/>
      <c r="P320" s="7"/>
      <c r="Q320" s="7"/>
      <c r="R320" s="41">
        <v>31566</v>
      </c>
      <c r="S320" s="7"/>
      <c r="T320" s="24"/>
      <c r="U320" s="24"/>
      <c r="V320" s="24"/>
      <c r="W320" s="15"/>
    </row>
    <row r="321" spans="2:27" ht="14.4" hidden="1" customHeight="1" outlineLevel="1">
      <c r="B321" s="13">
        <f t="shared" ref="B321:B336" si="123">B320+1</f>
        <v>42164</v>
      </c>
      <c r="C321" s="21"/>
      <c r="D321" s="41">
        <f t="shared" si="122"/>
        <v>33520</v>
      </c>
      <c r="E321" s="7"/>
      <c r="F321" s="41">
        <v>17</v>
      </c>
      <c r="G321" s="41"/>
      <c r="H321" s="41"/>
      <c r="I321" s="28"/>
      <c r="J321" s="28"/>
      <c r="K321" s="63"/>
      <c r="L321" s="8">
        <v>3950</v>
      </c>
      <c r="M321" s="7"/>
      <c r="N321" s="14"/>
      <c r="O321" s="24"/>
      <c r="P321" s="7"/>
      <c r="Q321" s="7"/>
      <c r="R321" s="41">
        <v>31452</v>
      </c>
      <c r="S321" s="7"/>
      <c r="T321" s="24"/>
      <c r="U321" s="24"/>
      <c r="V321" s="24"/>
      <c r="W321" s="15"/>
    </row>
    <row r="322" spans="2:27" ht="14.4" hidden="1" customHeight="1" outlineLevel="1">
      <c r="B322" s="13">
        <f t="shared" si="123"/>
        <v>42165</v>
      </c>
      <c r="C322" s="21"/>
      <c r="D322" s="41">
        <f t="shared" si="122"/>
        <v>33503</v>
      </c>
      <c r="E322" s="7"/>
      <c r="F322" s="41">
        <v>13</v>
      </c>
      <c r="G322" s="41">
        <v>14</v>
      </c>
      <c r="H322" s="41"/>
      <c r="I322" s="28"/>
      <c r="J322" s="28"/>
      <c r="K322" s="63"/>
      <c r="L322" s="8">
        <v>4000</v>
      </c>
      <c r="M322" s="7"/>
      <c r="N322" s="14"/>
      <c r="O322" s="24"/>
      <c r="P322" s="7"/>
      <c r="Q322" s="7"/>
      <c r="R322" s="41">
        <v>31514</v>
      </c>
      <c r="S322" s="7"/>
      <c r="T322" s="24"/>
      <c r="U322" s="24"/>
      <c r="V322" s="24"/>
      <c r="W322" s="15"/>
    </row>
    <row r="323" spans="2:27" ht="14.4" hidden="1" customHeight="1" outlineLevel="1">
      <c r="B323" s="13">
        <f t="shared" si="123"/>
        <v>42166</v>
      </c>
      <c r="C323" s="21"/>
      <c r="D323" s="41">
        <f t="shared" si="122"/>
        <v>33476</v>
      </c>
      <c r="E323" s="7"/>
      <c r="F323" s="41">
        <v>11</v>
      </c>
      <c r="G323" s="41">
        <v>32</v>
      </c>
      <c r="H323" s="41"/>
      <c r="I323" s="28"/>
      <c r="J323" s="28"/>
      <c r="K323" s="63"/>
      <c r="L323" s="8">
        <v>4510</v>
      </c>
      <c r="M323" s="7"/>
      <c r="N323" s="14"/>
      <c r="O323" s="24"/>
      <c r="P323" s="7"/>
      <c r="Q323" s="7"/>
      <c r="R323" s="41">
        <v>31403</v>
      </c>
      <c r="S323" s="7"/>
      <c r="T323" s="24"/>
      <c r="U323" s="24"/>
      <c r="V323" s="24"/>
      <c r="W323" s="15"/>
      <c r="X323" s="28">
        <v>86</v>
      </c>
    </row>
    <row r="324" spans="2:27" s="27" customFormat="1" collapsed="1">
      <c r="B324" s="26"/>
      <c r="C324" s="28">
        <f t="shared" si="104"/>
        <v>55</v>
      </c>
      <c r="D324" s="60">
        <f>B323</f>
        <v>42166</v>
      </c>
      <c r="E324" s="56">
        <f>IF(SUM(D317:D323)&gt;0,AVERAGE(D317:D323),0)</f>
        <v>33531</v>
      </c>
      <c r="F324" s="28">
        <f>SUM(F317:F323)</f>
        <v>89</v>
      </c>
      <c r="G324" s="28">
        <f>SUM(G317:G323)</f>
        <v>46</v>
      </c>
      <c r="H324" s="28">
        <f>F324/2.5</f>
        <v>35.6</v>
      </c>
      <c r="I324" s="28">
        <f>F324+I316</f>
        <v>2200</v>
      </c>
      <c r="J324" s="28">
        <f>G324+J316</f>
        <v>1368</v>
      </c>
      <c r="K324" s="67"/>
      <c r="L324" s="56">
        <f>SUM(L317:L323)</f>
        <v>29580</v>
      </c>
      <c r="M324" s="56">
        <f>IF(L324&gt;0,L324+M316,0)</f>
        <v>1030770</v>
      </c>
      <c r="N324" s="29">
        <f>L324/E324/7*1000</f>
        <v>126.02410562507188</v>
      </c>
      <c r="O324" s="29">
        <f>L324/E324*1000</f>
        <v>882.16873937550326</v>
      </c>
      <c r="P324" s="39">
        <f>IF(R324&gt;0,L324/(R324/10),0)</f>
        <v>1.3410830220158863</v>
      </c>
      <c r="Q324" s="39">
        <f>M324/(S324/10)</f>
        <v>1.283136840543325</v>
      </c>
      <c r="R324" s="56">
        <f>SUM(R317:R323)</f>
        <v>220568</v>
      </c>
      <c r="S324" s="56">
        <f>IF(R324&gt;0,R324+S316,0)</f>
        <v>8033204</v>
      </c>
      <c r="T324" s="39">
        <f>R324/E324</f>
        <v>6.5780322686469237</v>
      </c>
      <c r="U324" s="39">
        <f>T324+U316</f>
        <v>226.90438985680748</v>
      </c>
      <c r="V324" s="39">
        <f>S324/$E$28</f>
        <v>217.50159744408947</v>
      </c>
      <c r="W324" s="30">
        <f>IF(R324&gt;0,R324/7/E324*100,0)</f>
        <v>93.971889552098915</v>
      </c>
      <c r="X324" s="28">
        <v>87</v>
      </c>
      <c r="Z324" s="52">
        <f t="shared" ref="Z324" si="124">N324/2</f>
        <v>63.012052812535941</v>
      </c>
      <c r="AA324" s="52">
        <f>AVERAGE(Z316,Z324,Z332)</f>
        <v>63.178928833701441</v>
      </c>
    </row>
    <row r="325" spans="2:27" ht="14.4" hidden="1" customHeight="1" outlineLevel="1">
      <c r="B325" s="13">
        <f>B323+1</f>
        <v>42167</v>
      </c>
      <c r="C325" s="21"/>
      <c r="D325" s="41">
        <f>D323-F323-G323</f>
        <v>33433</v>
      </c>
      <c r="E325" s="7"/>
      <c r="F325" s="41"/>
      <c r="G325" s="41"/>
      <c r="H325" s="28"/>
      <c r="I325" s="28"/>
      <c r="J325" s="28"/>
      <c r="K325" s="63"/>
      <c r="L325" s="8">
        <v>4040</v>
      </c>
      <c r="M325" s="7"/>
      <c r="N325" s="14"/>
      <c r="O325" s="24"/>
      <c r="P325" s="7"/>
      <c r="Q325" s="7"/>
      <c r="R325" s="41">
        <v>31312</v>
      </c>
      <c r="S325" s="7"/>
      <c r="T325" s="24"/>
      <c r="U325" s="24"/>
      <c r="V325" s="24"/>
      <c r="W325" s="15"/>
    </row>
    <row r="326" spans="2:27" ht="14.4" hidden="1" customHeight="1" outlineLevel="1">
      <c r="B326" s="13">
        <f t="shared" si="123"/>
        <v>42168</v>
      </c>
      <c r="C326" s="21"/>
      <c r="D326" s="41">
        <f t="shared" ref="D326:D331" si="125">D325-F325-G325</f>
        <v>33433</v>
      </c>
      <c r="E326" s="7"/>
      <c r="F326" s="41">
        <v>17</v>
      </c>
      <c r="G326" s="41"/>
      <c r="H326" s="28"/>
      <c r="I326" s="28"/>
      <c r="J326" s="28"/>
      <c r="K326" s="63"/>
      <c r="L326" s="8">
        <v>4000</v>
      </c>
      <c r="M326" s="7"/>
      <c r="N326" s="14"/>
      <c r="O326" s="24"/>
      <c r="P326" s="7"/>
      <c r="Q326" s="7"/>
      <c r="R326" s="41">
        <v>31262</v>
      </c>
      <c r="S326" s="7"/>
      <c r="T326" s="24"/>
      <c r="U326" s="24"/>
      <c r="V326" s="24"/>
      <c r="W326" s="15"/>
    </row>
    <row r="327" spans="2:27" ht="14.4" hidden="1" customHeight="1" outlineLevel="1">
      <c r="B327" s="13">
        <f t="shared" si="123"/>
        <v>42169</v>
      </c>
      <c r="C327" s="21"/>
      <c r="D327" s="41">
        <f t="shared" si="125"/>
        <v>33416</v>
      </c>
      <c r="E327" s="7"/>
      <c r="F327" s="41"/>
      <c r="G327" s="41"/>
      <c r="H327" s="28"/>
      <c r="I327" s="28"/>
      <c r="J327" s="28"/>
      <c r="K327" s="63"/>
      <c r="L327" s="8">
        <v>4510</v>
      </c>
      <c r="M327" s="7"/>
      <c r="N327" s="14"/>
      <c r="O327" s="24"/>
      <c r="P327" s="7"/>
      <c r="Q327" s="7"/>
      <c r="R327" s="41">
        <v>31302</v>
      </c>
      <c r="S327" s="7"/>
      <c r="T327" s="24"/>
      <c r="U327" s="24"/>
      <c r="V327" s="24"/>
      <c r="W327" s="15"/>
    </row>
    <row r="328" spans="2:27" ht="14.4" hidden="1" customHeight="1" outlineLevel="1">
      <c r="B328" s="13">
        <f t="shared" si="123"/>
        <v>42170</v>
      </c>
      <c r="C328" s="21"/>
      <c r="D328" s="41">
        <f t="shared" si="125"/>
        <v>33416</v>
      </c>
      <c r="E328" s="7"/>
      <c r="F328" s="41">
        <v>25</v>
      </c>
      <c r="G328" s="41"/>
      <c r="H328" s="28"/>
      <c r="I328" s="28"/>
      <c r="J328" s="28"/>
      <c r="K328" s="63"/>
      <c r="L328" s="8">
        <v>4010</v>
      </c>
      <c r="M328" s="7"/>
      <c r="N328" s="14"/>
      <c r="O328" s="24"/>
      <c r="P328" s="7"/>
      <c r="Q328" s="7"/>
      <c r="R328" s="41">
        <v>31462</v>
      </c>
      <c r="S328" s="7"/>
      <c r="T328" s="24"/>
      <c r="U328" s="24"/>
      <c r="V328" s="24"/>
      <c r="W328" s="15"/>
    </row>
    <row r="329" spans="2:27" ht="14.4" hidden="1" customHeight="1" outlineLevel="1">
      <c r="B329" s="13">
        <f t="shared" si="123"/>
        <v>42171</v>
      </c>
      <c r="C329" s="21"/>
      <c r="D329" s="41">
        <f t="shared" si="125"/>
        <v>33391</v>
      </c>
      <c r="E329" s="7"/>
      <c r="F329" s="41">
        <v>10</v>
      </c>
      <c r="G329" s="41"/>
      <c r="H329" s="28"/>
      <c r="I329" s="28"/>
      <c r="J329" s="28"/>
      <c r="K329" s="63"/>
      <c r="L329" s="8">
        <v>4080</v>
      </c>
      <c r="M329" s="7"/>
      <c r="N329" s="14"/>
      <c r="O329" s="24"/>
      <c r="P329" s="7"/>
      <c r="Q329" s="7"/>
      <c r="R329" s="41">
        <v>31321</v>
      </c>
      <c r="S329" s="7"/>
      <c r="T329" s="24"/>
      <c r="U329" s="24"/>
      <c r="V329" s="24"/>
      <c r="W329" s="15"/>
    </row>
    <row r="330" spans="2:27" ht="14.4" hidden="1" customHeight="1" outlineLevel="1">
      <c r="B330" s="13">
        <f t="shared" si="123"/>
        <v>42172</v>
      </c>
      <c r="C330" s="21"/>
      <c r="D330" s="41">
        <f t="shared" si="125"/>
        <v>33381</v>
      </c>
      <c r="E330" s="7"/>
      <c r="F330" s="41">
        <v>11</v>
      </c>
      <c r="G330" s="41">
        <v>37</v>
      </c>
      <c r="H330" s="28"/>
      <c r="I330" s="28"/>
      <c r="J330" s="28"/>
      <c r="K330" s="63"/>
      <c r="L330" s="8">
        <v>4520</v>
      </c>
      <c r="M330" s="7"/>
      <c r="N330" s="14"/>
      <c r="O330" s="24"/>
      <c r="P330" s="7"/>
      <c r="Q330" s="7"/>
      <c r="R330" s="41">
        <v>31147</v>
      </c>
      <c r="S330" s="7"/>
      <c r="T330" s="24"/>
      <c r="U330" s="24"/>
      <c r="V330" s="24"/>
      <c r="W330" s="15"/>
    </row>
    <row r="331" spans="2:27" ht="14.4" hidden="1" customHeight="1" outlineLevel="1">
      <c r="B331" s="13">
        <f t="shared" si="123"/>
        <v>42173</v>
      </c>
      <c r="C331" s="21"/>
      <c r="D331" s="41">
        <f t="shared" si="125"/>
        <v>33333</v>
      </c>
      <c r="E331" s="7"/>
      <c r="F331" s="41">
        <v>10</v>
      </c>
      <c r="G331" s="41">
        <v>25</v>
      </c>
      <c r="H331" s="28"/>
      <c r="I331" s="28"/>
      <c r="J331" s="28"/>
      <c r="K331" s="63"/>
      <c r="L331" s="8">
        <v>4030</v>
      </c>
      <c r="M331" s="7"/>
      <c r="N331" s="14"/>
      <c r="O331" s="24"/>
      <c r="P331" s="7"/>
      <c r="Q331" s="7"/>
      <c r="R331" s="41">
        <v>30996</v>
      </c>
      <c r="S331" s="7"/>
      <c r="T331" s="24"/>
      <c r="U331" s="24"/>
      <c r="V331" s="24"/>
      <c r="W331" s="15"/>
    </row>
    <row r="332" spans="2:27" s="27" customFormat="1" collapsed="1">
      <c r="B332" s="26"/>
      <c r="C332" s="28">
        <f t="shared" si="104"/>
        <v>56</v>
      </c>
      <c r="D332" s="60">
        <f>B331</f>
        <v>42173</v>
      </c>
      <c r="E332" s="56">
        <f>IF(SUM(D325:D331)&gt;0,AVERAGE(D325:D331),0)</f>
        <v>33400.428571428572</v>
      </c>
      <c r="F332" s="28">
        <f>SUM(F325:F331)</f>
        <v>73</v>
      </c>
      <c r="G332" s="28">
        <f>SUM(G325:G331)</f>
        <v>62</v>
      </c>
      <c r="H332" s="28">
        <f t="shared" ref="H332" si="126">F332/2.5</f>
        <v>29.2</v>
      </c>
      <c r="I332" s="28">
        <f>F332+I324</f>
        <v>2273</v>
      </c>
      <c r="J332" s="28">
        <f>G332+J324</f>
        <v>1430</v>
      </c>
      <c r="K332" s="67"/>
      <c r="L332" s="56">
        <f>SUM(L325:L331)</f>
        <v>29190</v>
      </c>
      <c r="M332" s="56">
        <f>IF(L332&gt;0,L332+M324,0)</f>
        <v>1059960</v>
      </c>
      <c r="N332" s="29">
        <f>L332/E332/7*1000</f>
        <v>124.84869740764661</v>
      </c>
      <c r="O332" s="29">
        <f>L332/E332*1000</f>
        <v>873.94088185352621</v>
      </c>
      <c r="P332" s="39">
        <f>IF(R332&gt;0,L332/(R332/10),0)</f>
        <v>1.3340828694436064</v>
      </c>
      <c r="Q332" s="39">
        <f>M332/(S332/10)</f>
        <v>1.2844876748756606</v>
      </c>
      <c r="R332" s="56">
        <f>SUM(R325:R331)</f>
        <v>218802</v>
      </c>
      <c r="S332" s="56">
        <f>IF(R332&gt;0,R332+S324,0)</f>
        <v>8252006</v>
      </c>
      <c r="T332" s="39">
        <f>R332/E332</f>
        <v>6.5508740264239549</v>
      </c>
      <c r="U332" s="39">
        <f>T332+U324</f>
        <v>233.45526388323145</v>
      </c>
      <c r="V332" s="39">
        <f>S332/$E$28</f>
        <v>223.42573238750202</v>
      </c>
      <c r="W332" s="30">
        <f>IF(R332&gt;0,R332/7/E332*100,0)</f>
        <v>93.583914663199366</v>
      </c>
      <c r="X332" s="28">
        <v>87</v>
      </c>
      <c r="Z332" s="52">
        <f t="shared" ref="Z332" si="127">N332/2</f>
        <v>62.424348703823306</v>
      </c>
      <c r="AA332" s="52">
        <f>AVERAGE(Z324,Z332,Z340)</f>
        <v>62.240375076767897</v>
      </c>
    </row>
    <row r="333" spans="2:27" ht="14.4" hidden="1" customHeight="1" outlineLevel="1">
      <c r="B333" s="13">
        <f>B331+1</f>
        <v>42174</v>
      </c>
      <c r="C333" s="21"/>
      <c r="D333" s="41">
        <f>D331-F331-G331</f>
        <v>33298</v>
      </c>
      <c r="E333" s="7"/>
      <c r="F333" s="41">
        <v>11</v>
      </c>
      <c r="G333" s="41"/>
      <c r="H333" s="41"/>
      <c r="I333" s="28"/>
      <c r="J333" s="28"/>
      <c r="K333" s="63"/>
      <c r="L333" s="8">
        <v>4050</v>
      </c>
      <c r="M333" s="7"/>
      <c r="N333" s="14"/>
      <c r="O333" s="24"/>
      <c r="P333" s="7"/>
      <c r="Q333" s="7"/>
      <c r="R333" s="41">
        <v>31156</v>
      </c>
      <c r="S333" s="7"/>
      <c r="T333" s="24"/>
      <c r="U333" s="24"/>
      <c r="V333" s="24"/>
      <c r="W333" s="15"/>
    </row>
    <row r="334" spans="2:27" ht="14.4" hidden="1" customHeight="1" outlineLevel="1">
      <c r="B334" s="13">
        <f t="shared" si="123"/>
        <v>42175</v>
      </c>
      <c r="C334" s="21"/>
      <c r="D334" s="41">
        <f t="shared" ref="D334:D339" si="128">D333-F333-G333</f>
        <v>33287</v>
      </c>
      <c r="E334" s="7"/>
      <c r="F334" s="41">
        <v>10</v>
      </c>
      <c r="G334" s="41"/>
      <c r="H334" s="41"/>
      <c r="I334" s="28"/>
      <c r="J334" s="28"/>
      <c r="K334" s="63"/>
      <c r="L334" s="8">
        <v>4560</v>
      </c>
      <c r="M334" s="7"/>
      <c r="N334" s="14"/>
      <c r="O334" s="24"/>
      <c r="P334" s="7"/>
      <c r="Q334" s="7"/>
      <c r="R334" s="41">
        <v>30980</v>
      </c>
      <c r="S334" s="7"/>
      <c r="T334" s="24"/>
      <c r="U334" s="24"/>
      <c r="V334" s="24"/>
      <c r="W334" s="15"/>
    </row>
    <row r="335" spans="2:27" ht="14.4" hidden="1" customHeight="1" outlineLevel="1">
      <c r="B335" s="13">
        <f t="shared" si="123"/>
        <v>42176</v>
      </c>
      <c r="C335" s="21"/>
      <c r="D335" s="41">
        <f t="shared" si="128"/>
        <v>33277</v>
      </c>
      <c r="E335" s="7"/>
      <c r="F335" s="41"/>
      <c r="G335" s="41"/>
      <c r="H335" s="41"/>
      <c r="I335" s="28"/>
      <c r="J335" s="28"/>
      <c r="K335" s="63"/>
      <c r="L335" s="8">
        <v>3020</v>
      </c>
      <c r="M335" s="7"/>
      <c r="N335" s="14"/>
      <c r="O335" s="24"/>
      <c r="P335" s="7"/>
      <c r="Q335" s="7"/>
      <c r="R335" s="41">
        <v>30995</v>
      </c>
      <c r="S335" s="7"/>
      <c r="T335" s="24"/>
      <c r="U335" s="24"/>
      <c r="V335" s="24"/>
      <c r="W335" s="15"/>
    </row>
    <row r="336" spans="2:27" ht="14.4" hidden="1" customHeight="1" outlineLevel="1">
      <c r="B336" s="13">
        <f t="shared" si="123"/>
        <v>42177</v>
      </c>
      <c r="C336" s="21"/>
      <c r="D336" s="41">
        <f t="shared" si="128"/>
        <v>33277</v>
      </c>
      <c r="E336" s="7"/>
      <c r="F336" s="41">
        <v>11</v>
      </c>
      <c r="G336" s="41">
        <v>41</v>
      </c>
      <c r="H336" s="41"/>
      <c r="I336" s="28"/>
      <c r="J336" s="28"/>
      <c r="K336" s="63"/>
      <c r="L336" s="8">
        <v>4470</v>
      </c>
      <c r="M336" s="7"/>
      <c r="N336" s="14"/>
      <c r="O336" s="24"/>
      <c r="P336" s="7"/>
      <c r="Q336" s="7"/>
      <c r="R336" s="41">
        <v>30884</v>
      </c>
      <c r="S336" s="7"/>
      <c r="T336" s="24"/>
      <c r="U336" s="24"/>
      <c r="V336" s="24"/>
      <c r="W336" s="15"/>
    </row>
    <row r="337" spans="2:27" ht="14.4" hidden="1" customHeight="1" outlineLevel="1">
      <c r="B337" s="13">
        <f t="shared" ref="B337:B352" si="129">B336+1</f>
        <v>42178</v>
      </c>
      <c r="C337" s="21"/>
      <c r="D337" s="41">
        <f t="shared" si="128"/>
        <v>33225</v>
      </c>
      <c r="E337" s="7"/>
      <c r="F337" s="41">
        <v>18</v>
      </c>
      <c r="G337" s="41"/>
      <c r="H337" s="41"/>
      <c r="I337" s="28"/>
      <c r="J337" s="28"/>
      <c r="K337" s="63"/>
      <c r="L337" s="8">
        <v>3860</v>
      </c>
      <c r="M337" s="7"/>
      <c r="N337" s="14"/>
      <c r="O337" s="24"/>
      <c r="P337" s="7"/>
      <c r="Q337" s="7"/>
      <c r="R337" s="41">
        <v>31031</v>
      </c>
      <c r="S337" s="7"/>
      <c r="T337" s="24"/>
      <c r="U337" s="24"/>
      <c r="V337" s="24"/>
      <c r="W337" s="15"/>
    </row>
    <row r="338" spans="2:27" ht="14.4" hidden="1" customHeight="1" outlineLevel="1">
      <c r="B338" s="13">
        <f t="shared" si="129"/>
        <v>42179</v>
      </c>
      <c r="C338" s="21"/>
      <c r="D338" s="41">
        <f t="shared" si="128"/>
        <v>33207</v>
      </c>
      <c r="E338" s="7"/>
      <c r="F338" s="41">
        <v>12</v>
      </c>
      <c r="G338" s="41"/>
      <c r="H338" s="41"/>
      <c r="I338" s="28"/>
      <c r="J338" s="28"/>
      <c r="K338" s="63"/>
      <c r="L338" s="8">
        <v>4020</v>
      </c>
      <c r="M338" s="7"/>
      <c r="N338" s="14"/>
      <c r="O338" s="24"/>
      <c r="P338" s="7"/>
      <c r="Q338" s="7"/>
      <c r="R338" s="41">
        <v>30989</v>
      </c>
      <c r="S338" s="7"/>
      <c r="T338" s="24"/>
      <c r="U338" s="24"/>
      <c r="V338" s="24"/>
      <c r="W338" s="15"/>
    </row>
    <row r="339" spans="2:27" ht="14.4" hidden="1" customHeight="1" outlineLevel="1">
      <c r="B339" s="13">
        <f t="shared" si="129"/>
        <v>42180</v>
      </c>
      <c r="C339" s="21"/>
      <c r="D339" s="41">
        <f t="shared" si="128"/>
        <v>33195</v>
      </c>
      <c r="E339" s="7"/>
      <c r="F339" s="41">
        <v>11</v>
      </c>
      <c r="G339" s="41">
        <v>33</v>
      </c>
      <c r="H339" s="41"/>
      <c r="I339" s="28"/>
      <c r="J339" s="28"/>
      <c r="K339" s="63"/>
      <c r="L339" s="8">
        <v>4550</v>
      </c>
      <c r="M339" s="7"/>
      <c r="N339" s="14"/>
      <c r="O339" s="24"/>
      <c r="P339" s="7"/>
      <c r="Q339" s="7"/>
      <c r="R339" s="41">
        <v>30848</v>
      </c>
      <c r="S339" s="7"/>
      <c r="T339" s="24"/>
      <c r="U339" s="24"/>
      <c r="V339" s="24"/>
      <c r="W339" s="15"/>
    </row>
    <row r="340" spans="2:27" s="27" customFormat="1" collapsed="1">
      <c r="B340" s="26"/>
      <c r="C340" s="28">
        <f t="shared" ref="C340:C396" si="130">C332+1</f>
        <v>57</v>
      </c>
      <c r="D340" s="60">
        <f>B339</f>
        <v>42180</v>
      </c>
      <c r="E340" s="56">
        <f>IF(SUM(D333:D339)&gt;0,AVERAGE(D333:D339),0)</f>
        <v>33252.285714285717</v>
      </c>
      <c r="F340" s="28">
        <f>SUM(F333:F339)</f>
        <v>73</v>
      </c>
      <c r="G340" s="28">
        <f>SUM(G333:G339)</f>
        <v>74</v>
      </c>
      <c r="H340" s="28">
        <f>F340/2.5</f>
        <v>29.2</v>
      </c>
      <c r="I340" s="28">
        <f>F340+I332</f>
        <v>2346</v>
      </c>
      <c r="J340" s="28">
        <f>G340+J332</f>
        <v>1504</v>
      </c>
      <c r="K340" s="67"/>
      <c r="L340" s="56">
        <f>SUM(L333:L339)</f>
        <v>28530</v>
      </c>
      <c r="M340" s="56">
        <f>IF(L340&gt;0,L340+M332,0)</f>
        <v>1088490</v>
      </c>
      <c r="N340" s="29">
        <f>L340/E340/7*1000</f>
        <v>122.56944742788893</v>
      </c>
      <c r="O340" s="29">
        <f>L340/E340*1000</f>
        <v>857.98613199522254</v>
      </c>
      <c r="P340" s="39">
        <f>IF(R340&gt;0,L340/(R340/10),0)</f>
        <v>1.3154557987486342</v>
      </c>
      <c r="Q340" s="39">
        <f>M340/(S340/10)</f>
        <v>1.2852807493403207</v>
      </c>
      <c r="R340" s="56">
        <f>SUM(R333:R339)</f>
        <v>216883</v>
      </c>
      <c r="S340" s="56">
        <f>IF(R340&gt;0,R340+S332,0)</f>
        <v>8468889</v>
      </c>
      <c r="T340" s="39">
        <f>R340/E340</f>
        <v>6.5223486247991538</v>
      </c>
      <c r="U340" s="39">
        <f>T340+U332</f>
        <v>239.9776125080306</v>
      </c>
      <c r="V340" s="39">
        <f>S340/$E$28</f>
        <v>229.29790978502194</v>
      </c>
      <c r="W340" s="30">
        <f>IF(R340&gt;0,R340/7/E340*100,0)</f>
        <v>93.176408925702191</v>
      </c>
      <c r="X340" s="28">
        <v>86</v>
      </c>
      <c r="Z340" s="52">
        <f t="shared" ref="Z340" si="131">N340/2</f>
        <v>61.284723713944466</v>
      </c>
      <c r="AA340" s="52">
        <f>AVERAGE(Z332,Z340,Z348)</f>
        <v>61.389060424193993</v>
      </c>
    </row>
    <row r="341" spans="2:27" ht="14.4" hidden="1" customHeight="1" outlineLevel="1">
      <c r="B341" s="13">
        <f>B339+1</f>
        <v>42181</v>
      </c>
      <c r="C341" s="21"/>
      <c r="D341" s="41">
        <f>D339-F339-G339</f>
        <v>33151</v>
      </c>
      <c r="E341" s="7"/>
      <c r="F341" s="41">
        <v>8</v>
      </c>
      <c r="G341" s="41"/>
      <c r="H341" s="28"/>
      <c r="I341" s="28"/>
      <c r="J341" s="28"/>
      <c r="K341" s="63"/>
      <c r="L341" s="8">
        <v>4050</v>
      </c>
      <c r="M341" s="7"/>
      <c r="N341" s="14"/>
      <c r="O341" s="24"/>
      <c r="P341" s="7"/>
      <c r="Q341" s="7"/>
      <c r="R341" s="41">
        <v>30738</v>
      </c>
      <c r="S341" s="7"/>
      <c r="T341" s="24"/>
      <c r="U341" s="24"/>
      <c r="V341" s="24"/>
      <c r="W341" s="15"/>
    </row>
    <row r="342" spans="2:27" ht="14.4" hidden="1" customHeight="1" outlineLevel="1">
      <c r="B342" s="13">
        <f t="shared" si="129"/>
        <v>42182</v>
      </c>
      <c r="C342" s="21"/>
      <c r="D342" s="41">
        <f t="shared" ref="D342:D347" si="132">D341-F341-G341</f>
        <v>33143</v>
      </c>
      <c r="E342" s="7"/>
      <c r="F342" s="41">
        <v>12</v>
      </c>
      <c r="G342" s="41"/>
      <c r="H342" s="28"/>
      <c r="I342" s="28"/>
      <c r="J342" s="28"/>
      <c r="K342" s="63"/>
      <c r="L342" s="8">
        <v>4130</v>
      </c>
      <c r="M342" s="7"/>
      <c r="N342" s="14"/>
      <c r="O342" s="24"/>
      <c r="P342" s="7"/>
      <c r="Q342" s="7"/>
      <c r="R342" s="41">
        <v>30636</v>
      </c>
      <c r="S342" s="7"/>
      <c r="T342" s="24"/>
      <c r="U342" s="24"/>
      <c r="V342" s="24"/>
      <c r="W342" s="15"/>
    </row>
    <row r="343" spans="2:27" ht="14.4" hidden="1" customHeight="1" outlineLevel="1">
      <c r="B343" s="13">
        <f t="shared" si="129"/>
        <v>42183</v>
      </c>
      <c r="C343" s="21"/>
      <c r="D343" s="41">
        <f t="shared" si="132"/>
        <v>33131</v>
      </c>
      <c r="E343" s="7"/>
      <c r="F343" s="41"/>
      <c r="G343" s="41"/>
      <c r="H343" s="28"/>
      <c r="I343" s="28"/>
      <c r="J343" s="28"/>
      <c r="K343" s="63"/>
      <c r="L343" s="8">
        <v>4130</v>
      </c>
      <c r="M343" s="7"/>
      <c r="N343" s="14"/>
      <c r="O343" s="24"/>
      <c r="P343" s="7"/>
      <c r="Q343" s="7"/>
      <c r="R343" s="41">
        <v>30813</v>
      </c>
      <c r="S343" s="7"/>
      <c r="T343" s="24"/>
      <c r="U343" s="24"/>
      <c r="V343" s="24"/>
      <c r="W343" s="15"/>
    </row>
    <row r="344" spans="2:27" ht="14.4" hidden="1" customHeight="1" outlineLevel="1">
      <c r="B344" s="13">
        <f t="shared" si="129"/>
        <v>42184</v>
      </c>
      <c r="C344" s="21"/>
      <c r="D344" s="41">
        <f t="shared" si="132"/>
        <v>33131</v>
      </c>
      <c r="E344" s="7"/>
      <c r="F344" s="41">
        <v>24</v>
      </c>
      <c r="G344" s="41">
        <v>55</v>
      </c>
      <c r="H344" s="28"/>
      <c r="I344" s="28"/>
      <c r="J344" s="28"/>
      <c r="K344" s="63"/>
      <c r="L344" s="8">
        <v>3120</v>
      </c>
      <c r="M344" s="7"/>
      <c r="N344" s="14"/>
      <c r="O344" s="24"/>
      <c r="P344" s="7"/>
      <c r="Q344" s="7"/>
      <c r="R344" s="41">
        <v>30682</v>
      </c>
      <c r="S344" s="7"/>
      <c r="T344" s="24"/>
      <c r="U344" s="24"/>
      <c r="V344" s="24"/>
      <c r="W344" s="15"/>
    </row>
    <row r="345" spans="2:27" ht="14.4" hidden="1" customHeight="1" outlineLevel="1">
      <c r="B345" s="13">
        <f t="shared" si="129"/>
        <v>42185</v>
      </c>
      <c r="C345" s="21"/>
      <c r="D345" s="41">
        <f t="shared" si="132"/>
        <v>33052</v>
      </c>
      <c r="E345" s="7"/>
      <c r="F345" s="41">
        <v>13</v>
      </c>
      <c r="G345" s="41"/>
      <c r="H345" s="28"/>
      <c r="I345" s="28"/>
      <c r="J345" s="28"/>
      <c r="K345" s="63"/>
      <c r="L345" s="8">
        <v>4480</v>
      </c>
      <c r="M345" s="7"/>
      <c r="N345" s="14"/>
      <c r="O345" s="24"/>
      <c r="P345" s="7"/>
      <c r="Q345" s="7"/>
      <c r="R345" s="41">
        <v>30608</v>
      </c>
      <c r="S345" s="7"/>
      <c r="T345" s="24"/>
      <c r="U345" s="24"/>
      <c r="V345" s="24"/>
      <c r="W345" s="15"/>
    </row>
    <row r="346" spans="2:27" ht="14.4" hidden="1" customHeight="1" outlineLevel="1">
      <c r="B346" s="13">
        <f t="shared" si="129"/>
        <v>42186</v>
      </c>
      <c r="C346" s="21"/>
      <c r="D346" s="41">
        <f t="shared" si="132"/>
        <v>33039</v>
      </c>
      <c r="E346" s="7"/>
      <c r="F346" s="41">
        <v>11</v>
      </c>
      <c r="G346" s="41">
        <v>27</v>
      </c>
      <c r="H346" s="28"/>
      <c r="I346" s="28"/>
      <c r="J346" s="28"/>
      <c r="K346" s="63"/>
      <c r="L346" s="8">
        <v>3990</v>
      </c>
      <c r="M346" s="7"/>
      <c r="N346" s="14"/>
      <c r="O346" s="24"/>
      <c r="P346" s="7"/>
      <c r="Q346" s="7"/>
      <c r="R346" s="41">
        <v>30656</v>
      </c>
      <c r="S346" s="7"/>
      <c r="T346" s="24"/>
      <c r="U346" s="24"/>
      <c r="V346" s="24"/>
      <c r="W346" s="15"/>
    </row>
    <row r="347" spans="2:27" ht="14.4" hidden="1" customHeight="1" outlineLevel="1">
      <c r="B347" s="13">
        <f t="shared" si="129"/>
        <v>42187</v>
      </c>
      <c r="C347" s="21"/>
      <c r="D347" s="41">
        <f t="shared" si="132"/>
        <v>33001</v>
      </c>
      <c r="E347" s="7"/>
      <c r="F347" s="41">
        <v>10</v>
      </c>
      <c r="G347" s="41">
        <v>29</v>
      </c>
      <c r="H347" s="28"/>
      <c r="I347" s="28"/>
      <c r="J347" s="28"/>
      <c r="K347" s="63"/>
      <c r="L347" s="8">
        <v>4110</v>
      </c>
      <c r="M347" s="7"/>
      <c r="N347" s="14"/>
      <c r="O347" s="24"/>
      <c r="P347" s="7"/>
      <c r="Q347" s="7"/>
      <c r="R347" s="41">
        <v>30409</v>
      </c>
      <c r="S347" s="7"/>
      <c r="T347" s="24"/>
      <c r="U347" s="24"/>
      <c r="V347" s="24"/>
      <c r="W347" s="15"/>
    </row>
    <row r="348" spans="2:27" s="27" customFormat="1" collapsed="1">
      <c r="B348" s="26"/>
      <c r="C348" s="28">
        <f t="shared" si="130"/>
        <v>58</v>
      </c>
      <c r="D348" s="60">
        <f>B347</f>
        <v>42187</v>
      </c>
      <c r="E348" s="56">
        <f>IF(SUM(D341:D347)&gt;0,AVERAGE(D341:D347),0)</f>
        <v>33092.571428571428</v>
      </c>
      <c r="F348" s="28">
        <f>SUM(F341:F347)</f>
        <v>78</v>
      </c>
      <c r="G348" s="28">
        <f>SUM(G341:G347)</f>
        <v>111</v>
      </c>
      <c r="H348" s="28">
        <f t="shared" ref="H348" si="133">F348/2.5</f>
        <v>31.2</v>
      </c>
      <c r="I348" s="28">
        <f>F348+I340</f>
        <v>2424</v>
      </c>
      <c r="J348" s="28">
        <f>G348+J340</f>
        <v>1615</v>
      </c>
      <c r="K348" s="67"/>
      <c r="L348" s="56">
        <f>SUM(L341:L347)</f>
        <v>28010</v>
      </c>
      <c r="M348" s="56">
        <f>IF(L348&gt;0,L348+M340,0)</f>
        <v>1116500</v>
      </c>
      <c r="N348" s="29">
        <f>L348/E348/7*1000</f>
        <v>120.91621770962841</v>
      </c>
      <c r="O348" s="29">
        <f>L348/E348*1000</f>
        <v>846.41352396739887</v>
      </c>
      <c r="P348" s="39">
        <f>IF(R348&gt;0,L348/(R348/10),0)</f>
        <v>1.3055718693775578</v>
      </c>
      <c r="Q348" s="39">
        <f>M348/(S348/10)</f>
        <v>1.2857820831420208</v>
      </c>
      <c r="R348" s="56">
        <f>SUM(R341:R347)</f>
        <v>214542</v>
      </c>
      <c r="S348" s="56">
        <f>IF(R348&gt;0,R348+S340,0)</f>
        <v>8683431</v>
      </c>
      <c r="T348" s="39">
        <f>R348/E348</f>
        <v>6.483086406962288</v>
      </c>
      <c r="U348" s="39">
        <f>T348+U340</f>
        <v>246.46069891499289</v>
      </c>
      <c r="V348" s="39">
        <f>S348/$E$28</f>
        <v>235.10670385011102</v>
      </c>
      <c r="W348" s="30">
        <f>IF(R348&gt;0,R348/7/E348*100,0)</f>
        <v>92.61552009946125</v>
      </c>
      <c r="X348" s="28">
        <v>86</v>
      </c>
      <c r="Z348" s="52">
        <f t="shared" ref="Z348" si="134">N348/2</f>
        <v>60.458108854814206</v>
      </c>
      <c r="AA348" s="52">
        <f>AVERAGE(Z340,Z348,Z356)</f>
        <v>62.191306748982178</v>
      </c>
    </row>
    <row r="349" spans="2:27" ht="14.4" hidden="1" customHeight="1" outlineLevel="1">
      <c r="B349" s="13">
        <f>B347+1</f>
        <v>42188</v>
      </c>
      <c r="C349" s="21"/>
      <c r="D349" s="41">
        <f>D347-F347-G347</f>
        <v>32962</v>
      </c>
      <c r="E349" s="7"/>
      <c r="F349" s="41">
        <v>12</v>
      </c>
      <c r="G349" s="41">
        <v>2</v>
      </c>
      <c r="H349" s="41"/>
      <c r="I349" s="28"/>
      <c r="J349" s="28"/>
      <c r="K349" s="63"/>
      <c r="L349" s="8">
        <v>4120</v>
      </c>
      <c r="M349" s="7"/>
      <c r="N349" s="14"/>
      <c r="O349" s="24"/>
      <c r="P349" s="7"/>
      <c r="Q349" s="7"/>
      <c r="R349" s="41">
        <v>30719</v>
      </c>
      <c r="S349" s="7"/>
      <c r="T349" s="24"/>
      <c r="U349" s="24"/>
      <c r="V349" s="24"/>
      <c r="W349" s="15"/>
    </row>
    <row r="350" spans="2:27" ht="14.4" hidden="1" customHeight="1" outlineLevel="1">
      <c r="B350" s="13">
        <f t="shared" si="129"/>
        <v>42189</v>
      </c>
      <c r="C350" s="21"/>
      <c r="D350" s="41">
        <f t="shared" ref="D350:D355" si="135">D349-F349-G349</f>
        <v>32948</v>
      </c>
      <c r="E350" s="7"/>
      <c r="F350" s="41">
        <v>14</v>
      </c>
      <c r="G350" s="41">
        <v>6</v>
      </c>
      <c r="H350" s="41"/>
      <c r="I350" s="28"/>
      <c r="J350" s="28"/>
      <c r="K350" s="63"/>
      <c r="L350" s="8">
        <v>4490</v>
      </c>
      <c r="M350" s="7"/>
      <c r="N350" s="14"/>
      <c r="O350" s="24"/>
      <c r="P350" s="7"/>
      <c r="Q350" s="7"/>
      <c r="R350" s="41">
        <v>30572</v>
      </c>
      <c r="S350" s="7"/>
      <c r="T350" s="24"/>
      <c r="U350" s="24"/>
      <c r="V350" s="24"/>
      <c r="W350" s="15"/>
    </row>
    <row r="351" spans="2:27" ht="14.4" hidden="1" customHeight="1" outlineLevel="1">
      <c r="B351" s="13">
        <f t="shared" si="129"/>
        <v>42190</v>
      </c>
      <c r="C351" s="21"/>
      <c r="D351" s="41">
        <f t="shared" si="135"/>
        <v>32928</v>
      </c>
      <c r="E351" s="7"/>
      <c r="F351" s="41"/>
      <c r="G351" s="41"/>
      <c r="H351" s="41"/>
      <c r="I351" s="28"/>
      <c r="J351" s="28"/>
      <c r="K351" s="63"/>
      <c r="L351" s="8">
        <v>4560</v>
      </c>
      <c r="M351" s="7"/>
      <c r="N351" s="14"/>
      <c r="O351" s="24"/>
      <c r="P351" s="7"/>
      <c r="Q351" s="7"/>
      <c r="R351" s="41">
        <v>30453</v>
      </c>
      <c r="S351" s="7"/>
      <c r="T351" s="24"/>
      <c r="U351" s="24"/>
      <c r="V351" s="24"/>
      <c r="W351" s="15"/>
    </row>
    <row r="352" spans="2:27" ht="14.4" hidden="1" customHeight="1" outlineLevel="1">
      <c r="B352" s="13">
        <f t="shared" si="129"/>
        <v>42191</v>
      </c>
      <c r="C352" s="21"/>
      <c r="D352" s="41">
        <f t="shared" si="135"/>
        <v>32928</v>
      </c>
      <c r="E352" s="7"/>
      <c r="F352" s="41">
        <v>23</v>
      </c>
      <c r="G352" s="41"/>
      <c r="H352" s="41"/>
      <c r="I352" s="28"/>
      <c r="J352" s="28"/>
      <c r="K352" s="63"/>
      <c r="L352" s="8">
        <v>4080</v>
      </c>
      <c r="M352" s="7"/>
      <c r="N352" s="14"/>
      <c r="O352" s="24"/>
      <c r="P352" s="7"/>
      <c r="Q352" s="7"/>
      <c r="R352" s="41">
        <v>30539</v>
      </c>
      <c r="S352" s="7"/>
      <c r="T352" s="24"/>
      <c r="U352" s="24"/>
      <c r="V352" s="24"/>
      <c r="W352" s="15"/>
    </row>
    <row r="353" spans="2:27" ht="14.4" hidden="1" customHeight="1" outlineLevel="1">
      <c r="B353" s="13">
        <f t="shared" ref="B353:B368" si="136">B352+1</f>
        <v>42192</v>
      </c>
      <c r="C353" s="21"/>
      <c r="D353" s="41">
        <f t="shared" si="135"/>
        <v>32905</v>
      </c>
      <c r="E353" s="7"/>
      <c r="F353" s="41">
        <v>12</v>
      </c>
      <c r="G353" s="41"/>
      <c r="H353" s="41"/>
      <c r="I353" s="28"/>
      <c r="J353" s="28"/>
      <c r="K353" s="63"/>
      <c r="L353" s="8">
        <v>4500</v>
      </c>
      <c r="M353" s="7"/>
      <c r="N353" s="14"/>
      <c r="O353" s="24"/>
      <c r="P353" s="7"/>
      <c r="Q353" s="7"/>
      <c r="R353" s="41">
        <v>30539</v>
      </c>
      <c r="S353" s="7"/>
      <c r="T353" s="24"/>
      <c r="U353" s="24"/>
      <c r="V353" s="24"/>
      <c r="W353" s="15"/>
    </row>
    <row r="354" spans="2:27" ht="14.4" hidden="1" customHeight="1" outlineLevel="1">
      <c r="B354" s="13">
        <f t="shared" si="136"/>
        <v>42193</v>
      </c>
      <c r="C354" s="21"/>
      <c r="D354" s="41">
        <f t="shared" si="135"/>
        <v>32893</v>
      </c>
      <c r="E354" s="7"/>
      <c r="F354" s="41">
        <v>12</v>
      </c>
      <c r="G354" s="41"/>
      <c r="H354" s="41"/>
      <c r="I354" s="28"/>
      <c r="J354" s="28"/>
      <c r="K354" s="63"/>
      <c r="L354" s="8">
        <v>4030</v>
      </c>
      <c r="M354" s="7"/>
      <c r="N354" s="14"/>
      <c r="O354" s="24"/>
      <c r="P354" s="7"/>
      <c r="Q354" s="7"/>
      <c r="R354" s="41">
        <v>30382</v>
      </c>
      <c r="S354" s="7"/>
      <c r="T354" s="24"/>
      <c r="U354" s="24"/>
      <c r="V354" s="24"/>
      <c r="W354" s="15"/>
    </row>
    <row r="355" spans="2:27" ht="14.4" hidden="1" customHeight="1" outlineLevel="1">
      <c r="B355" s="13">
        <f t="shared" si="136"/>
        <v>42194</v>
      </c>
      <c r="C355" s="21"/>
      <c r="D355" s="41">
        <f t="shared" si="135"/>
        <v>32881</v>
      </c>
      <c r="E355" s="7"/>
      <c r="F355" s="41">
        <v>14</v>
      </c>
      <c r="G355" s="41"/>
      <c r="H355" s="41"/>
      <c r="I355" s="28"/>
      <c r="J355" s="28"/>
      <c r="K355" s="63"/>
      <c r="L355" s="8">
        <v>4100</v>
      </c>
      <c r="M355" s="7"/>
      <c r="N355" s="14"/>
      <c r="O355" s="24"/>
      <c r="P355" s="7"/>
      <c r="Q355" s="7"/>
      <c r="R355" s="41">
        <v>30172</v>
      </c>
      <c r="S355" s="7"/>
      <c r="T355" s="24"/>
      <c r="U355" s="24"/>
      <c r="V355" s="24"/>
      <c r="W355" s="15"/>
    </row>
    <row r="356" spans="2:27" s="27" customFormat="1" collapsed="1">
      <c r="B356" s="26"/>
      <c r="C356" s="28">
        <f t="shared" si="130"/>
        <v>59</v>
      </c>
      <c r="D356" s="60">
        <f>B355</f>
        <v>42194</v>
      </c>
      <c r="E356" s="56">
        <f>IF(SUM(D349:D355)&gt;0,AVERAGE(D349:D355),0)</f>
        <v>32920.714285714283</v>
      </c>
      <c r="F356" s="28">
        <f>SUM(F349:F355)</f>
        <v>87</v>
      </c>
      <c r="G356" s="28">
        <f>SUM(G349:G355)</f>
        <v>8</v>
      </c>
      <c r="H356" s="28">
        <f>F356/2.5</f>
        <v>34.799999999999997</v>
      </c>
      <c r="I356" s="28">
        <f>F356+I348</f>
        <v>2511</v>
      </c>
      <c r="J356" s="28">
        <f>G356+J348</f>
        <v>1623</v>
      </c>
      <c r="K356" s="67"/>
      <c r="L356" s="56">
        <f>SUM(L349:L355)</f>
        <v>29880</v>
      </c>
      <c r="M356" s="56">
        <f>IF(L356&gt;0,L356+M348,0)</f>
        <v>1146380</v>
      </c>
      <c r="N356" s="29">
        <f>L356/E356/7*1000</f>
        <v>129.66217535637571</v>
      </c>
      <c r="O356" s="29">
        <f>L356/E356*1000</f>
        <v>907.63522749463004</v>
      </c>
      <c r="P356" s="39">
        <f>IF(R356&gt;0,L356/(R356/10),0)</f>
        <v>1.4003449310137974</v>
      </c>
      <c r="Q356" s="39">
        <f>M356/(S356/10)</f>
        <v>1.288529693855335</v>
      </c>
      <c r="R356" s="56">
        <f>SUM(R349:R355)</f>
        <v>213376</v>
      </c>
      <c r="S356" s="56">
        <f>IF(R356&gt;0,R356+S348,0)</f>
        <v>8896807</v>
      </c>
      <c r="T356" s="39">
        <f>R356/E356</f>
        <v>6.4815118574931114</v>
      </c>
      <c r="U356" s="39">
        <f>T356+U348</f>
        <v>252.94221077248599</v>
      </c>
      <c r="V356" s="39">
        <f>S356/$E$28</f>
        <v>240.88392808794066</v>
      </c>
      <c r="W356" s="30">
        <f>IF(R356&gt;0,R356/7/E356*100,0)</f>
        <v>92.593026535615891</v>
      </c>
      <c r="X356" s="28">
        <v>86</v>
      </c>
      <c r="Z356" s="52">
        <f t="shared" ref="Z356" si="137">N356/2</f>
        <v>64.831087678187856</v>
      </c>
      <c r="AA356" s="52">
        <f>AVERAGE(Z348,Z356,Z364)</f>
        <v>61.458504645272207</v>
      </c>
    </row>
    <row r="357" spans="2:27" ht="14.4" hidden="1" customHeight="1" outlineLevel="1">
      <c r="B357" s="13">
        <f>B355+1</f>
        <v>42195</v>
      </c>
      <c r="C357" s="21"/>
      <c r="D357" s="41">
        <f>D355-F355-G355</f>
        <v>32867</v>
      </c>
      <c r="E357" s="7"/>
      <c r="F357" s="41">
        <v>14</v>
      </c>
      <c r="G357" s="41"/>
      <c r="H357" s="28"/>
      <c r="I357" s="28"/>
      <c r="J357" s="28"/>
      <c r="K357" s="63"/>
      <c r="L357" s="8">
        <v>4010</v>
      </c>
      <c r="M357" s="7"/>
      <c r="N357" s="14"/>
      <c r="O357" s="24"/>
      <c r="P357" s="7"/>
      <c r="Q357" s="7"/>
      <c r="R357" s="41">
        <v>30493</v>
      </c>
      <c r="S357" s="7"/>
      <c r="T357" s="24"/>
      <c r="U357" s="24"/>
      <c r="V357" s="24"/>
      <c r="W357" s="15"/>
      <c r="X357" s="28">
        <v>83</v>
      </c>
      <c r="AA357" s="52" t="e">
        <f t="shared" ref="AA357:AA371" si="138">AVERAGE(Z349,Z357,Z365)</f>
        <v>#DIV/0!</v>
      </c>
    </row>
    <row r="358" spans="2:27" ht="14.4" hidden="1" customHeight="1" outlineLevel="1">
      <c r="B358" s="13">
        <f t="shared" si="136"/>
        <v>42196</v>
      </c>
      <c r="C358" s="21"/>
      <c r="D358" s="41">
        <f t="shared" ref="D358:D363" si="139">D357-F357-G357</f>
        <v>32853</v>
      </c>
      <c r="E358" s="7"/>
      <c r="F358" s="41">
        <v>17</v>
      </c>
      <c r="G358" s="41"/>
      <c r="H358" s="28"/>
      <c r="I358" s="28"/>
      <c r="J358" s="28"/>
      <c r="K358" s="63"/>
      <c r="L358" s="8">
        <v>4060</v>
      </c>
      <c r="M358" s="7"/>
      <c r="N358" s="14"/>
      <c r="O358" s="24"/>
      <c r="P358" s="7"/>
      <c r="Q358" s="7"/>
      <c r="R358" s="41">
        <v>30443</v>
      </c>
      <c r="S358" s="7"/>
      <c r="T358" s="24"/>
      <c r="U358" s="24"/>
      <c r="V358" s="24"/>
      <c r="W358" s="15"/>
      <c r="X358" s="28">
        <v>83</v>
      </c>
      <c r="AA358" s="52" t="e">
        <f t="shared" si="138"/>
        <v>#DIV/0!</v>
      </c>
    </row>
    <row r="359" spans="2:27" ht="14.4" hidden="1" customHeight="1" outlineLevel="1">
      <c r="B359" s="13">
        <f t="shared" si="136"/>
        <v>42197</v>
      </c>
      <c r="C359" s="21"/>
      <c r="D359" s="41">
        <f t="shared" si="139"/>
        <v>32836</v>
      </c>
      <c r="E359" s="7"/>
      <c r="F359" s="41"/>
      <c r="G359" s="41"/>
      <c r="H359" s="28"/>
      <c r="I359" s="28"/>
      <c r="J359" s="28"/>
      <c r="K359" s="63"/>
      <c r="L359" s="8">
        <v>3900</v>
      </c>
      <c r="M359" s="7"/>
      <c r="N359" s="14"/>
      <c r="O359" s="24"/>
      <c r="P359" s="7"/>
      <c r="Q359" s="7"/>
      <c r="R359" s="41">
        <v>30553</v>
      </c>
      <c r="S359" s="7"/>
      <c r="T359" s="24"/>
      <c r="U359" s="24"/>
      <c r="V359" s="24"/>
      <c r="W359" s="15"/>
      <c r="X359" s="28">
        <v>83</v>
      </c>
      <c r="AA359" s="52" t="e">
        <f t="shared" si="138"/>
        <v>#DIV/0!</v>
      </c>
    </row>
    <row r="360" spans="2:27" ht="14.4" hidden="1" customHeight="1" outlineLevel="1">
      <c r="B360" s="13">
        <f t="shared" si="136"/>
        <v>42198</v>
      </c>
      <c r="C360" s="21"/>
      <c r="D360" s="41">
        <f t="shared" si="139"/>
        <v>32836</v>
      </c>
      <c r="E360" s="7"/>
      <c r="F360" s="41">
        <v>28</v>
      </c>
      <c r="G360" s="41">
        <v>38</v>
      </c>
      <c r="H360" s="28"/>
      <c r="I360" s="28"/>
      <c r="J360" s="28"/>
      <c r="K360" s="63"/>
      <c r="L360" s="8">
        <v>3050</v>
      </c>
      <c r="M360" s="7"/>
      <c r="N360" s="14"/>
      <c r="O360" s="24"/>
      <c r="P360" s="7"/>
      <c r="Q360" s="7"/>
      <c r="R360" s="41">
        <v>30644</v>
      </c>
      <c r="S360" s="7"/>
      <c r="T360" s="24"/>
      <c r="U360" s="24"/>
      <c r="V360" s="24"/>
      <c r="W360" s="15"/>
      <c r="X360" s="28">
        <v>83</v>
      </c>
      <c r="AA360" s="52" t="e">
        <f t="shared" si="138"/>
        <v>#DIV/0!</v>
      </c>
    </row>
    <row r="361" spans="2:27" ht="14.4" hidden="1" customHeight="1" outlineLevel="1">
      <c r="B361" s="13">
        <f t="shared" si="136"/>
        <v>42199</v>
      </c>
      <c r="C361" s="21"/>
      <c r="D361" s="41">
        <f t="shared" si="139"/>
        <v>32770</v>
      </c>
      <c r="E361" s="7"/>
      <c r="F361" s="41">
        <v>13</v>
      </c>
      <c r="G361" s="41"/>
      <c r="H361" s="28"/>
      <c r="I361" s="28"/>
      <c r="J361" s="28"/>
      <c r="K361" s="63"/>
      <c r="L361" s="8">
        <v>4000</v>
      </c>
      <c r="M361" s="7"/>
      <c r="N361" s="14"/>
      <c r="O361" s="24"/>
      <c r="P361" s="7"/>
      <c r="Q361" s="7"/>
      <c r="R361" s="41">
        <v>30678</v>
      </c>
      <c r="S361" s="7"/>
      <c r="T361" s="24"/>
      <c r="U361" s="24"/>
      <c r="V361" s="24"/>
      <c r="W361" s="15"/>
      <c r="X361" s="28">
        <v>83</v>
      </c>
      <c r="AA361" s="52" t="e">
        <f t="shared" si="138"/>
        <v>#DIV/0!</v>
      </c>
    </row>
    <row r="362" spans="2:27" ht="14.4" hidden="1" customHeight="1" outlineLevel="1">
      <c r="B362" s="13">
        <f t="shared" si="136"/>
        <v>42200</v>
      </c>
      <c r="C362" s="21"/>
      <c r="D362" s="41">
        <f t="shared" si="139"/>
        <v>32757</v>
      </c>
      <c r="E362" s="7"/>
      <c r="F362" s="41">
        <v>12</v>
      </c>
      <c r="G362" s="41"/>
      <c r="H362" s="28"/>
      <c r="I362" s="28"/>
      <c r="J362" s="28"/>
      <c r="K362" s="63"/>
      <c r="L362" s="8">
        <v>4140</v>
      </c>
      <c r="M362" s="7"/>
      <c r="N362" s="14"/>
      <c r="O362" s="24"/>
      <c r="P362" s="7"/>
      <c r="Q362" s="7"/>
      <c r="R362" s="41">
        <v>30588</v>
      </c>
      <c r="S362" s="7"/>
      <c r="T362" s="24"/>
      <c r="U362" s="24"/>
      <c r="V362" s="24"/>
      <c r="W362" s="15"/>
      <c r="X362" s="28">
        <v>83</v>
      </c>
      <c r="AA362" s="52" t="e">
        <f t="shared" si="138"/>
        <v>#DIV/0!</v>
      </c>
    </row>
    <row r="363" spans="2:27" ht="14.4" hidden="1" customHeight="1" outlineLevel="1">
      <c r="B363" s="13">
        <f t="shared" si="136"/>
        <v>42201</v>
      </c>
      <c r="C363" s="21"/>
      <c r="D363" s="41">
        <f t="shared" si="139"/>
        <v>32745</v>
      </c>
      <c r="E363" s="7"/>
      <c r="F363" s="41">
        <v>11</v>
      </c>
      <c r="G363" s="41"/>
      <c r="H363" s="28"/>
      <c r="I363" s="28"/>
      <c r="J363" s="28"/>
      <c r="K363" s="63"/>
      <c r="L363" s="8">
        <v>3980</v>
      </c>
      <c r="M363" s="7"/>
      <c r="N363" s="14"/>
      <c r="O363" s="24"/>
      <c r="P363" s="7"/>
      <c r="Q363" s="7"/>
      <c r="R363" s="41">
        <v>30657</v>
      </c>
      <c r="S363" s="7"/>
      <c r="T363" s="24"/>
      <c r="U363" s="24"/>
      <c r="V363" s="24"/>
      <c r="W363" s="15"/>
      <c r="X363" s="28">
        <v>83</v>
      </c>
      <c r="AA363" s="52" t="e">
        <f t="shared" si="138"/>
        <v>#DIV/0!</v>
      </c>
    </row>
    <row r="364" spans="2:27" s="27" customFormat="1" collapsed="1">
      <c r="B364" s="26"/>
      <c r="C364" s="28">
        <f t="shared" si="130"/>
        <v>60</v>
      </c>
      <c r="D364" s="60">
        <f>B363</f>
        <v>42201</v>
      </c>
      <c r="E364" s="56">
        <f>IF(SUM(D357:D363)&gt;0,AVERAGE(D357:D363),0)</f>
        <v>32809.142857142855</v>
      </c>
      <c r="F364" s="28">
        <f>SUM(F357:F363)</f>
        <v>95</v>
      </c>
      <c r="G364" s="28">
        <f>SUM(G357:G363)</f>
        <v>38</v>
      </c>
      <c r="H364" s="28">
        <f>F364/2.5</f>
        <v>38</v>
      </c>
      <c r="I364" s="28">
        <f>F364+I356</f>
        <v>2606</v>
      </c>
      <c r="J364" s="28">
        <f>G364+J356</f>
        <v>1661</v>
      </c>
      <c r="K364" s="67"/>
      <c r="L364" s="56">
        <f>SUM(L357:L363)</f>
        <v>27140</v>
      </c>
      <c r="M364" s="56">
        <f>IF(L364&gt;0,L364+M356,0)</f>
        <v>1173520</v>
      </c>
      <c r="N364" s="29">
        <f>L364/E364/7*1000</f>
        <v>118.1726348056291</v>
      </c>
      <c r="O364" s="29">
        <f>L364/E364*1000</f>
        <v>827.20844363940375</v>
      </c>
      <c r="P364" s="39">
        <f>IF(R364&gt;0,L364/(R364/10),0)</f>
        <v>1.2678925141084576</v>
      </c>
      <c r="Q364" s="39">
        <f>M364/(S364/10)</f>
        <v>1.2880448317574307</v>
      </c>
      <c r="R364" s="56">
        <f>SUM(R357:R363)</f>
        <v>214056</v>
      </c>
      <c r="S364" s="56">
        <f>IF(R364&gt;0,R364+S356,0)</f>
        <v>9110863</v>
      </c>
      <c r="T364" s="39">
        <f>R364/E364</f>
        <v>6.5242789466350848</v>
      </c>
      <c r="U364" s="39">
        <f>T364+U356</f>
        <v>259.46648971912106</v>
      </c>
      <c r="V364" s="39">
        <f>S364/$E$28</f>
        <v>246.67956354578436</v>
      </c>
      <c r="W364" s="30">
        <f>IF(R364&gt;0,R364/7/E364*100,0)</f>
        <v>93.203984951929783</v>
      </c>
      <c r="X364" s="28">
        <v>86</v>
      </c>
      <c r="Z364" s="52">
        <f t="shared" ref="Z364" si="140">N364/2</f>
        <v>59.086317402814551</v>
      </c>
      <c r="AA364" s="52">
        <f>AVERAGE(Z356,Z364,Z372)</f>
        <v>61.958702540501207</v>
      </c>
    </row>
    <row r="365" spans="2:27" ht="14.4" hidden="1" customHeight="1" outlineLevel="1">
      <c r="B365" s="13">
        <f>B363+1</f>
        <v>42202</v>
      </c>
      <c r="C365" s="21"/>
      <c r="D365" s="41"/>
      <c r="E365" s="7"/>
      <c r="F365" s="41"/>
      <c r="G365" s="41"/>
      <c r="H365" s="41"/>
      <c r="I365" s="28"/>
      <c r="J365" s="28"/>
      <c r="K365" s="63"/>
      <c r="L365" s="8"/>
      <c r="M365" s="7"/>
      <c r="N365" s="14">
        <f t="shared" ref="N365:N371" si="141">IF(D365&gt;0,L365/D365,0)</f>
        <v>0</v>
      </c>
      <c r="O365" s="24"/>
      <c r="P365" s="7"/>
      <c r="Q365" s="7"/>
      <c r="R365" s="41"/>
      <c r="S365" s="7"/>
      <c r="T365" s="24"/>
      <c r="U365" s="24"/>
      <c r="V365" s="24"/>
      <c r="W365" s="15"/>
      <c r="X365" s="28">
        <v>83</v>
      </c>
      <c r="AA365" s="52" t="e">
        <f t="shared" si="138"/>
        <v>#DIV/0!</v>
      </c>
    </row>
    <row r="366" spans="2:27" ht="14.4" hidden="1" customHeight="1" outlineLevel="1">
      <c r="B366" s="13">
        <f t="shared" si="136"/>
        <v>42203</v>
      </c>
      <c r="C366" s="21"/>
      <c r="D366" s="41"/>
      <c r="E366" s="7"/>
      <c r="F366" s="41"/>
      <c r="G366" s="41"/>
      <c r="H366" s="41"/>
      <c r="I366" s="28"/>
      <c r="J366" s="28"/>
      <c r="K366" s="63"/>
      <c r="L366" s="8"/>
      <c r="M366" s="7"/>
      <c r="N366" s="14">
        <f t="shared" si="141"/>
        <v>0</v>
      </c>
      <c r="O366" s="24"/>
      <c r="P366" s="7"/>
      <c r="Q366" s="7"/>
      <c r="R366" s="41"/>
      <c r="S366" s="7"/>
      <c r="T366" s="24"/>
      <c r="U366" s="24"/>
      <c r="V366" s="24"/>
      <c r="W366" s="15"/>
      <c r="X366" s="28">
        <v>83</v>
      </c>
      <c r="AA366" s="52" t="e">
        <f t="shared" si="138"/>
        <v>#DIV/0!</v>
      </c>
    </row>
    <row r="367" spans="2:27" ht="14.4" hidden="1" customHeight="1" outlineLevel="1">
      <c r="B367" s="13">
        <f t="shared" si="136"/>
        <v>42204</v>
      </c>
      <c r="C367" s="21"/>
      <c r="D367" s="41"/>
      <c r="E367" s="7"/>
      <c r="F367" s="41"/>
      <c r="G367" s="41"/>
      <c r="H367" s="41"/>
      <c r="I367" s="28"/>
      <c r="J367" s="28"/>
      <c r="K367" s="63"/>
      <c r="L367" s="8"/>
      <c r="M367" s="7"/>
      <c r="N367" s="14">
        <f t="shared" si="141"/>
        <v>0</v>
      </c>
      <c r="O367" s="24"/>
      <c r="P367" s="7"/>
      <c r="Q367" s="7"/>
      <c r="R367" s="41"/>
      <c r="S367" s="7"/>
      <c r="T367" s="24"/>
      <c r="U367" s="24"/>
      <c r="V367" s="24"/>
      <c r="W367" s="15"/>
      <c r="X367" s="28">
        <v>83</v>
      </c>
      <c r="AA367" s="52" t="e">
        <f t="shared" si="138"/>
        <v>#DIV/0!</v>
      </c>
    </row>
    <row r="368" spans="2:27" ht="14.4" hidden="1" customHeight="1" outlineLevel="1">
      <c r="B368" s="13">
        <f t="shared" si="136"/>
        <v>42205</v>
      </c>
      <c r="C368" s="21"/>
      <c r="D368" s="41"/>
      <c r="E368" s="7"/>
      <c r="F368" s="41"/>
      <c r="G368" s="41"/>
      <c r="H368" s="41"/>
      <c r="I368" s="28"/>
      <c r="J368" s="28"/>
      <c r="K368" s="63"/>
      <c r="L368" s="8"/>
      <c r="M368" s="7"/>
      <c r="N368" s="14">
        <f t="shared" si="141"/>
        <v>0</v>
      </c>
      <c r="O368" s="24"/>
      <c r="P368" s="7"/>
      <c r="Q368" s="7"/>
      <c r="R368" s="41"/>
      <c r="S368" s="7"/>
      <c r="T368" s="24"/>
      <c r="U368" s="24"/>
      <c r="V368" s="24"/>
      <c r="W368" s="15"/>
      <c r="X368" s="28">
        <v>83</v>
      </c>
      <c r="AA368" s="52" t="e">
        <f t="shared" si="138"/>
        <v>#DIV/0!</v>
      </c>
    </row>
    <row r="369" spans="2:27" ht="14.4" hidden="1" customHeight="1" outlineLevel="1">
      <c r="B369" s="13">
        <f t="shared" ref="B369:B384" si="142">B368+1</f>
        <v>42206</v>
      </c>
      <c r="C369" s="21"/>
      <c r="D369" s="41"/>
      <c r="E369" s="7"/>
      <c r="F369" s="41"/>
      <c r="G369" s="41"/>
      <c r="H369" s="41"/>
      <c r="I369" s="28"/>
      <c r="J369" s="28"/>
      <c r="K369" s="63"/>
      <c r="L369" s="8"/>
      <c r="M369" s="7"/>
      <c r="N369" s="14">
        <f t="shared" si="141"/>
        <v>0</v>
      </c>
      <c r="O369" s="24"/>
      <c r="P369" s="7"/>
      <c r="Q369" s="7"/>
      <c r="R369" s="41"/>
      <c r="S369" s="7"/>
      <c r="T369" s="24"/>
      <c r="U369" s="24"/>
      <c r="V369" s="24"/>
      <c r="W369" s="15"/>
      <c r="X369" s="28">
        <v>83</v>
      </c>
      <c r="AA369" s="52" t="e">
        <f t="shared" si="138"/>
        <v>#DIV/0!</v>
      </c>
    </row>
    <row r="370" spans="2:27" ht="14.4" hidden="1" customHeight="1" outlineLevel="1">
      <c r="B370" s="13">
        <f t="shared" si="142"/>
        <v>42207</v>
      </c>
      <c r="C370" s="21"/>
      <c r="D370" s="41"/>
      <c r="E370" s="7"/>
      <c r="F370" s="41"/>
      <c r="G370" s="41"/>
      <c r="H370" s="41"/>
      <c r="I370" s="28"/>
      <c r="J370" s="28"/>
      <c r="K370" s="63"/>
      <c r="L370" s="8"/>
      <c r="M370" s="7"/>
      <c r="N370" s="14">
        <f t="shared" si="141"/>
        <v>0</v>
      </c>
      <c r="O370" s="24"/>
      <c r="P370" s="7"/>
      <c r="Q370" s="7"/>
      <c r="R370" s="41"/>
      <c r="S370" s="7"/>
      <c r="T370" s="24"/>
      <c r="U370" s="24"/>
      <c r="V370" s="24"/>
      <c r="W370" s="15"/>
      <c r="X370" s="28">
        <v>83</v>
      </c>
      <c r="AA370" s="52" t="e">
        <f t="shared" si="138"/>
        <v>#DIV/0!</v>
      </c>
    </row>
    <row r="371" spans="2:27" ht="14.4" hidden="1" customHeight="1" outlineLevel="1">
      <c r="B371" s="13">
        <f t="shared" si="142"/>
        <v>42208</v>
      </c>
      <c r="C371" s="21"/>
      <c r="D371" s="41"/>
      <c r="E371" s="7"/>
      <c r="F371" s="41"/>
      <c r="G371" s="41"/>
      <c r="H371" s="41"/>
      <c r="I371" s="28"/>
      <c r="J371" s="28"/>
      <c r="K371" s="63"/>
      <c r="L371" s="8"/>
      <c r="M371" s="7"/>
      <c r="N371" s="14">
        <f t="shared" si="141"/>
        <v>0</v>
      </c>
      <c r="O371" s="24"/>
      <c r="P371" s="7"/>
      <c r="Q371" s="7"/>
      <c r="R371" s="41"/>
      <c r="S371" s="7"/>
      <c r="T371" s="24"/>
      <c r="U371" s="24"/>
      <c r="V371" s="24"/>
      <c r="W371" s="15"/>
      <c r="X371" s="28">
        <v>82</v>
      </c>
      <c r="AA371" s="52" t="e">
        <f t="shared" si="138"/>
        <v>#DIV/0!</v>
      </c>
    </row>
    <row r="372" spans="2:27" s="27" customFormat="1" collapsed="1">
      <c r="B372" s="26"/>
      <c r="C372" s="28">
        <f t="shared" si="130"/>
        <v>61</v>
      </c>
      <c r="D372" s="28"/>
      <c r="E372" s="29">
        <f>IF(SUM(D365:D371)&gt;0,AVERAGE(D365:D371),0)</f>
        <v>0</v>
      </c>
      <c r="F372" s="28">
        <f>SUM(F365:F371)</f>
        <v>0</v>
      </c>
      <c r="G372" s="28"/>
      <c r="H372" s="28"/>
      <c r="I372" s="28"/>
      <c r="J372" s="28"/>
      <c r="K372" s="63"/>
      <c r="L372" s="28">
        <f>SUM(L365:L371)</f>
        <v>0</v>
      </c>
      <c r="M372" s="28">
        <f>IF(L372&gt;0,L372+M364,0)</f>
        <v>0</v>
      </c>
      <c r="N372" s="45">
        <f>IF(E372&gt;0,L372/E372/7,0)</f>
        <v>0</v>
      </c>
      <c r="O372" s="30"/>
      <c r="P372" s="30">
        <f>IF(S372&gt;0,M372/(S372/1000),0)</f>
        <v>0</v>
      </c>
      <c r="Q372" s="30"/>
      <c r="R372" s="28">
        <f>SUM(R365:R371)</f>
        <v>0</v>
      </c>
      <c r="S372" s="28">
        <f>IF(R372&gt;0,R372+S364,0)</f>
        <v>0</v>
      </c>
      <c r="T372" s="30"/>
      <c r="U372" s="30"/>
      <c r="V372" s="30"/>
      <c r="W372" s="49"/>
      <c r="X372" s="28">
        <v>85</v>
      </c>
    </row>
    <row r="373" spans="2:27" ht="14.4" hidden="1" customHeight="1" outlineLevel="1">
      <c r="B373" s="13">
        <f>B371+1</f>
        <v>42209</v>
      </c>
      <c r="C373" s="21"/>
      <c r="D373" s="41"/>
      <c r="E373" s="7"/>
      <c r="F373" s="41"/>
      <c r="G373" s="41"/>
      <c r="H373" s="28"/>
      <c r="I373" s="28"/>
      <c r="J373" s="28"/>
      <c r="K373" s="63"/>
      <c r="L373" s="8"/>
      <c r="M373" s="7"/>
      <c r="N373" s="14">
        <f t="shared" ref="N373:N379" si="143">IF(D373&gt;0,L373/D373,0)</f>
        <v>0</v>
      </c>
      <c r="O373" s="24"/>
      <c r="P373" s="7"/>
      <c r="Q373" s="7"/>
      <c r="R373" s="41"/>
      <c r="S373" s="7"/>
      <c r="T373" s="24"/>
      <c r="U373" s="24"/>
      <c r="V373" s="24"/>
      <c r="W373" s="15"/>
      <c r="X373" s="28">
        <v>82</v>
      </c>
    </row>
    <row r="374" spans="2:27" ht="14.4" hidden="1" customHeight="1" outlineLevel="1">
      <c r="B374" s="13">
        <f t="shared" si="142"/>
        <v>42210</v>
      </c>
      <c r="C374" s="21"/>
      <c r="D374" s="41"/>
      <c r="E374" s="7"/>
      <c r="F374" s="41"/>
      <c r="G374" s="41"/>
      <c r="H374" s="28"/>
      <c r="I374" s="28"/>
      <c r="J374" s="28"/>
      <c r="K374" s="63"/>
      <c r="L374" s="8"/>
      <c r="M374" s="7"/>
      <c r="N374" s="14">
        <f t="shared" si="143"/>
        <v>0</v>
      </c>
      <c r="O374" s="24"/>
      <c r="P374" s="7"/>
      <c r="Q374" s="7"/>
      <c r="R374" s="41"/>
      <c r="S374" s="7"/>
      <c r="T374" s="24"/>
      <c r="U374" s="24"/>
      <c r="V374" s="24"/>
      <c r="W374" s="15"/>
      <c r="X374" s="28">
        <v>82</v>
      </c>
    </row>
    <row r="375" spans="2:27" ht="14.4" hidden="1" customHeight="1" outlineLevel="1">
      <c r="B375" s="13">
        <f t="shared" si="142"/>
        <v>42211</v>
      </c>
      <c r="C375" s="21"/>
      <c r="D375" s="41"/>
      <c r="E375" s="7"/>
      <c r="F375" s="41"/>
      <c r="G375" s="41"/>
      <c r="H375" s="28"/>
      <c r="I375" s="28"/>
      <c r="J375" s="28"/>
      <c r="K375" s="63"/>
      <c r="L375" s="8"/>
      <c r="M375" s="7"/>
      <c r="N375" s="14">
        <f t="shared" si="143"/>
        <v>0</v>
      </c>
      <c r="O375" s="24"/>
      <c r="P375" s="7"/>
      <c r="Q375" s="7"/>
      <c r="R375" s="41"/>
      <c r="S375" s="7"/>
      <c r="T375" s="24"/>
      <c r="U375" s="24"/>
      <c r="V375" s="24"/>
      <c r="W375" s="15"/>
      <c r="X375" s="28">
        <v>82</v>
      </c>
    </row>
    <row r="376" spans="2:27" ht="14.4" hidden="1" customHeight="1" outlineLevel="1">
      <c r="B376" s="13">
        <f t="shared" si="142"/>
        <v>42212</v>
      </c>
      <c r="C376" s="21"/>
      <c r="D376" s="41"/>
      <c r="E376" s="7"/>
      <c r="F376" s="41"/>
      <c r="G376" s="41"/>
      <c r="H376" s="28"/>
      <c r="I376" s="28"/>
      <c r="J376" s="28"/>
      <c r="K376" s="63"/>
      <c r="L376" s="8"/>
      <c r="M376" s="7"/>
      <c r="N376" s="14">
        <f t="shared" si="143"/>
        <v>0</v>
      </c>
      <c r="O376" s="24"/>
      <c r="P376" s="7"/>
      <c r="Q376" s="7"/>
      <c r="R376" s="41"/>
      <c r="S376" s="7"/>
      <c r="T376" s="24"/>
      <c r="U376" s="24"/>
      <c r="V376" s="24"/>
      <c r="W376" s="15"/>
      <c r="X376" s="28">
        <v>82</v>
      </c>
    </row>
    <row r="377" spans="2:27" ht="14.4" hidden="1" customHeight="1" outlineLevel="1">
      <c r="B377" s="13">
        <f t="shared" si="142"/>
        <v>42213</v>
      </c>
      <c r="C377" s="21"/>
      <c r="D377" s="41"/>
      <c r="E377" s="7"/>
      <c r="F377" s="41"/>
      <c r="G377" s="41"/>
      <c r="H377" s="28"/>
      <c r="I377" s="28"/>
      <c r="J377" s="28"/>
      <c r="K377" s="63"/>
      <c r="L377" s="8"/>
      <c r="M377" s="7"/>
      <c r="N377" s="14">
        <f t="shared" si="143"/>
        <v>0</v>
      </c>
      <c r="O377" s="24"/>
      <c r="P377" s="7"/>
      <c r="Q377" s="7"/>
      <c r="R377" s="41"/>
      <c r="S377" s="7"/>
      <c r="T377" s="24"/>
      <c r="U377" s="24"/>
      <c r="V377" s="24"/>
      <c r="W377" s="15"/>
      <c r="X377" s="28">
        <v>82</v>
      </c>
    </row>
    <row r="378" spans="2:27" ht="14.4" hidden="1" customHeight="1" outlineLevel="1">
      <c r="B378" s="13">
        <f t="shared" si="142"/>
        <v>42214</v>
      </c>
      <c r="C378" s="21"/>
      <c r="D378" s="41"/>
      <c r="E378" s="7"/>
      <c r="F378" s="41"/>
      <c r="G378" s="41"/>
      <c r="H378" s="28"/>
      <c r="I378" s="28"/>
      <c r="J378" s="28"/>
      <c r="K378" s="63"/>
      <c r="L378" s="8"/>
      <c r="M378" s="7"/>
      <c r="N378" s="14">
        <f t="shared" si="143"/>
        <v>0</v>
      </c>
      <c r="O378" s="24"/>
      <c r="P378" s="7"/>
      <c r="Q378" s="7"/>
      <c r="R378" s="41"/>
      <c r="S378" s="7"/>
      <c r="T378" s="24"/>
      <c r="U378" s="24"/>
      <c r="V378" s="24"/>
      <c r="W378" s="15"/>
      <c r="X378" s="28">
        <v>82</v>
      </c>
    </row>
    <row r="379" spans="2:27" ht="14.4" hidden="1" customHeight="1" outlineLevel="1">
      <c r="B379" s="13">
        <f t="shared" si="142"/>
        <v>42215</v>
      </c>
      <c r="C379" s="21"/>
      <c r="D379" s="41"/>
      <c r="E379" s="7"/>
      <c r="F379" s="41"/>
      <c r="G379" s="41"/>
      <c r="H379" s="28"/>
      <c r="I379" s="28"/>
      <c r="J379" s="28"/>
      <c r="K379" s="63"/>
      <c r="L379" s="8"/>
      <c r="M379" s="7"/>
      <c r="N379" s="14">
        <f t="shared" si="143"/>
        <v>0</v>
      </c>
      <c r="O379" s="24"/>
      <c r="P379" s="7"/>
      <c r="Q379" s="7"/>
      <c r="R379" s="41"/>
      <c r="S379" s="7"/>
      <c r="T379" s="24"/>
      <c r="U379" s="24"/>
      <c r="V379" s="24"/>
      <c r="W379" s="15"/>
      <c r="X379" s="28">
        <v>82</v>
      </c>
    </row>
    <row r="380" spans="2:27" s="27" customFormat="1" collapsed="1">
      <c r="B380" s="26"/>
      <c r="C380" s="28">
        <f t="shared" si="130"/>
        <v>62</v>
      </c>
      <c r="D380" s="28"/>
      <c r="E380" s="29">
        <f>IF(SUM(D373:D379)&gt;0,AVERAGE(D373:D379),0)</f>
        <v>0</v>
      </c>
      <c r="F380" s="28">
        <f>SUM(F373:F379)</f>
        <v>0</v>
      </c>
      <c r="G380" s="28"/>
      <c r="H380" s="28"/>
      <c r="I380" s="28"/>
      <c r="J380" s="28"/>
      <c r="K380" s="63"/>
      <c r="L380" s="28">
        <f>SUM(L373:L379)</f>
        <v>0</v>
      </c>
      <c r="M380" s="28">
        <f>IF(L380&gt;0,L380+M372,0)</f>
        <v>0</v>
      </c>
      <c r="N380" s="45">
        <f>IF(E380&gt;0,L380/E380/7,0)</f>
        <v>0</v>
      </c>
      <c r="O380" s="30"/>
      <c r="P380" s="30">
        <f>IF(S380&gt;0,M380/(S380/1000),0)</f>
        <v>0</v>
      </c>
      <c r="Q380" s="30"/>
      <c r="R380" s="28">
        <f>SUM(R373:R379)</f>
        <v>0</v>
      </c>
      <c r="S380" s="28">
        <f>IF(R380&gt;0,R380+S372,0)</f>
        <v>0</v>
      </c>
      <c r="T380" s="30"/>
      <c r="U380" s="30"/>
      <c r="V380" s="30"/>
      <c r="W380" s="49"/>
      <c r="X380" s="28">
        <v>85</v>
      </c>
    </row>
    <row r="381" spans="2:27" ht="14.4" hidden="1" customHeight="1" outlineLevel="1">
      <c r="B381" s="13">
        <f>B379+1</f>
        <v>42216</v>
      </c>
      <c r="C381" s="21"/>
      <c r="D381" s="41"/>
      <c r="E381" s="7"/>
      <c r="F381" s="41"/>
      <c r="G381" s="41"/>
      <c r="H381" s="41"/>
      <c r="I381" s="28"/>
      <c r="J381" s="28"/>
      <c r="K381" s="63"/>
      <c r="L381" s="8"/>
      <c r="M381" s="7"/>
      <c r="N381" s="14">
        <f t="shared" ref="N381:N387" si="144">IF(D381&gt;0,L381/D381,0)</f>
        <v>0</v>
      </c>
      <c r="O381" s="24"/>
      <c r="P381" s="7"/>
      <c r="Q381" s="7"/>
      <c r="R381" s="41"/>
      <c r="S381" s="7"/>
      <c r="T381" s="24"/>
      <c r="U381" s="24"/>
      <c r="V381" s="24"/>
      <c r="W381" s="15"/>
      <c r="X381" s="28">
        <v>82</v>
      </c>
    </row>
    <row r="382" spans="2:27" ht="14.4" hidden="1" customHeight="1" outlineLevel="1">
      <c r="B382" s="13">
        <f t="shared" si="142"/>
        <v>42217</v>
      </c>
      <c r="C382" s="21"/>
      <c r="D382" s="41"/>
      <c r="E382" s="7"/>
      <c r="F382" s="41"/>
      <c r="G382" s="41"/>
      <c r="H382" s="41"/>
      <c r="I382" s="28"/>
      <c r="J382" s="28"/>
      <c r="K382" s="63"/>
      <c r="L382" s="8"/>
      <c r="M382" s="7"/>
      <c r="N382" s="14">
        <f t="shared" si="144"/>
        <v>0</v>
      </c>
      <c r="O382" s="24"/>
      <c r="P382" s="7"/>
      <c r="Q382" s="7"/>
      <c r="R382" s="41"/>
      <c r="S382" s="7"/>
      <c r="T382" s="24"/>
      <c r="U382" s="24"/>
      <c r="V382" s="24"/>
      <c r="W382" s="15"/>
      <c r="X382" s="28">
        <v>82</v>
      </c>
    </row>
    <row r="383" spans="2:27" ht="14.4" hidden="1" customHeight="1" outlineLevel="1">
      <c r="B383" s="13">
        <f t="shared" si="142"/>
        <v>42218</v>
      </c>
      <c r="C383" s="21"/>
      <c r="D383" s="41"/>
      <c r="E383" s="7"/>
      <c r="F383" s="41"/>
      <c r="G383" s="41"/>
      <c r="H383" s="41"/>
      <c r="I383" s="28"/>
      <c r="J383" s="28"/>
      <c r="K383" s="63"/>
      <c r="L383" s="8"/>
      <c r="M383" s="7"/>
      <c r="N383" s="14">
        <f t="shared" si="144"/>
        <v>0</v>
      </c>
      <c r="O383" s="24"/>
      <c r="P383" s="7"/>
      <c r="Q383" s="7"/>
      <c r="R383" s="41"/>
      <c r="S383" s="7"/>
      <c r="T383" s="24"/>
      <c r="U383" s="24"/>
      <c r="V383" s="24"/>
      <c r="W383" s="15"/>
      <c r="X383" s="28">
        <v>82</v>
      </c>
    </row>
    <row r="384" spans="2:27" ht="14.4" hidden="1" customHeight="1" outlineLevel="1">
      <c r="B384" s="13">
        <f t="shared" si="142"/>
        <v>42219</v>
      </c>
      <c r="C384" s="21"/>
      <c r="D384" s="41"/>
      <c r="E384" s="7"/>
      <c r="F384" s="41"/>
      <c r="G384" s="41"/>
      <c r="H384" s="41"/>
      <c r="I384" s="28"/>
      <c r="J384" s="28"/>
      <c r="K384" s="63"/>
      <c r="L384" s="8"/>
      <c r="M384" s="7"/>
      <c r="N384" s="14">
        <f t="shared" si="144"/>
        <v>0</v>
      </c>
      <c r="O384" s="24"/>
      <c r="P384" s="7"/>
      <c r="Q384" s="7"/>
      <c r="R384" s="41"/>
      <c r="S384" s="7"/>
      <c r="T384" s="24"/>
      <c r="U384" s="24"/>
      <c r="V384" s="24"/>
      <c r="W384" s="15"/>
      <c r="X384" s="28">
        <v>82</v>
      </c>
    </row>
    <row r="385" spans="2:24" ht="14.4" hidden="1" customHeight="1" outlineLevel="1">
      <c r="B385" s="13">
        <f t="shared" ref="B385:B400" si="145">B384+1</f>
        <v>42220</v>
      </c>
      <c r="C385" s="21"/>
      <c r="D385" s="41"/>
      <c r="E385" s="7"/>
      <c r="F385" s="41"/>
      <c r="G385" s="41"/>
      <c r="H385" s="41"/>
      <c r="I385" s="28"/>
      <c r="J385" s="28"/>
      <c r="K385" s="63"/>
      <c r="L385" s="8"/>
      <c r="M385" s="7"/>
      <c r="N385" s="14">
        <f t="shared" si="144"/>
        <v>0</v>
      </c>
      <c r="O385" s="24"/>
      <c r="P385" s="7"/>
      <c r="Q385" s="7"/>
      <c r="R385" s="41"/>
      <c r="S385" s="7"/>
      <c r="T385" s="24"/>
      <c r="U385" s="24"/>
      <c r="V385" s="24"/>
      <c r="W385" s="15"/>
      <c r="X385" s="28">
        <v>81</v>
      </c>
    </row>
    <row r="386" spans="2:24" ht="14.4" hidden="1" customHeight="1" outlineLevel="1">
      <c r="B386" s="13">
        <f t="shared" si="145"/>
        <v>42221</v>
      </c>
      <c r="C386" s="21"/>
      <c r="D386" s="41"/>
      <c r="E386" s="7"/>
      <c r="F386" s="41"/>
      <c r="G386" s="41"/>
      <c r="H386" s="41"/>
      <c r="I386" s="28"/>
      <c r="J386" s="28"/>
      <c r="K386" s="63"/>
      <c r="L386" s="8"/>
      <c r="M386" s="7"/>
      <c r="N386" s="14">
        <f t="shared" si="144"/>
        <v>0</v>
      </c>
      <c r="O386" s="24"/>
      <c r="P386" s="7"/>
      <c r="Q386" s="7"/>
      <c r="R386" s="41"/>
      <c r="S386" s="7"/>
      <c r="T386" s="24"/>
      <c r="U386" s="24"/>
      <c r="V386" s="24"/>
      <c r="W386" s="15"/>
      <c r="X386" s="28">
        <v>81</v>
      </c>
    </row>
    <row r="387" spans="2:24" ht="14.4" hidden="1" customHeight="1" outlineLevel="1">
      <c r="B387" s="13">
        <f t="shared" si="145"/>
        <v>42222</v>
      </c>
      <c r="C387" s="21"/>
      <c r="D387" s="41"/>
      <c r="E387" s="7"/>
      <c r="F387" s="41"/>
      <c r="G387" s="41"/>
      <c r="H387" s="41"/>
      <c r="I387" s="28"/>
      <c r="J387" s="28"/>
      <c r="K387" s="63"/>
      <c r="L387" s="8"/>
      <c r="M387" s="7"/>
      <c r="N387" s="14">
        <f t="shared" si="144"/>
        <v>0</v>
      </c>
      <c r="O387" s="24"/>
      <c r="P387" s="7"/>
      <c r="Q387" s="7"/>
      <c r="R387" s="41"/>
      <c r="S387" s="7"/>
      <c r="T387" s="24"/>
      <c r="U387" s="24"/>
      <c r="V387" s="24"/>
      <c r="W387" s="15"/>
      <c r="X387" s="28">
        <v>81</v>
      </c>
    </row>
    <row r="388" spans="2:24" s="27" customFormat="1" collapsed="1">
      <c r="B388" s="26"/>
      <c r="C388" s="28">
        <f t="shared" si="130"/>
        <v>63</v>
      </c>
      <c r="D388" s="28"/>
      <c r="E388" s="29">
        <f>IF(SUM(D381:D387)&gt;0,AVERAGE(D381:D387),0)</f>
        <v>0</v>
      </c>
      <c r="F388" s="28">
        <f>SUM(F381:F387)</f>
        <v>0</v>
      </c>
      <c r="G388" s="28"/>
      <c r="H388" s="28"/>
      <c r="I388" s="28"/>
      <c r="J388" s="28"/>
      <c r="K388" s="63"/>
      <c r="L388" s="28">
        <f>SUM(L381:L387)</f>
        <v>0</v>
      </c>
      <c r="M388" s="28">
        <f>IF(L388&gt;0,L388+M380,0)</f>
        <v>0</v>
      </c>
      <c r="N388" s="45">
        <f>IF(E388&gt;0,L388/E388/7,0)</f>
        <v>0</v>
      </c>
      <c r="O388" s="30"/>
      <c r="P388" s="30">
        <f>IF(S388&gt;0,M388/(S388/1000),0)</f>
        <v>0</v>
      </c>
      <c r="Q388" s="30"/>
      <c r="R388" s="28">
        <f>SUM(R381:R387)</f>
        <v>0</v>
      </c>
      <c r="S388" s="28">
        <f>IF(R388&gt;0,R388+S380,0)</f>
        <v>0</v>
      </c>
      <c r="T388" s="30"/>
      <c r="U388" s="30"/>
      <c r="V388" s="30"/>
      <c r="W388" s="49"/>
      <c r="X388" s="28">
        <v>84</v>
      </c>
    </row>
    <row r="389" spans="2:24" ht="14.4" hidden="1" customHeight="1" outlineLevel="1">
      <c r="B389" s="13">
        <f>B387+1</f>
        <v>42223</v>
      </c>
      <c r="C389" s="21"/>
      <c r="D389" s="41"/>
      <c r="E389" s="7"/>
      <c r="F389" s="41"/>
      <c r="G389" s="41"/>
      <c r="H389" s="28"/>
      <c r="I389" s="28"/>
      <c r="J389" s="28"/>
      <c r="K389" s="63"/>
      <c r="L389" s="8"/>
      <c r="M389" s="7"/>
      <c r="N389" s="14">
        <f t="shared" ref="N389:N395" si="146">IF(D389&gt;0,L389/D389,0)</f>
        <v>0</v>
      </c>
      <c r="O389" s="24"/>
      <c r="P389" s="7"/>
      <c r="Q389" s="7"/>
      <c r="R389" s="41"/>
      <c r="S389" s="7"/>
      <c r="T389" s="24"/>
      <c r="U389" s="24"/>
      <c r="V389" s="24"/>
      <c r="W389" s="15"/>
      <c r="X389" s="28">
        <v>81</v>
      </c>
    </row>
    <row r="390" spans="2:24" ht="14.4" hidden="1" customHeight="1" outlineLevel="1">
      <c r="B390" s="13">
        <f t="shared" si="145"/>
        <v>42224</v>
      </c>
      <c r="C390" s="21"/>
      <c r="D390" s="41"/>
      <c r="E390" s="7"/>
      <c r="F390" s="41"/>
      <c r="G390" s="41"/>
      <c r="H390" s="28"/>
      <c r="I390" s="28"/>
      <c r="J390" s="28"/>
      <c r="K390" s="63"/>
      <c r="L390" s="8"/>
      <c r="M390" s="7"/>
      <c r="N390" s="14">
        <f t="shared" si="146"/>
        <v>0</v>
      </c>
      <c r="O390" s="24"/>
      <c r="P390" s="7"/>
      <c r="Q390" s="7"/>
      <c r="R390" s="41"/>
      <c r="S390" s="7"/>
      <c r="T390" s="24"/>
      <c r="U390" s="24"/>
      <c r="V390" s="24"/>
      <c r="W390" s="15"/>
      <c r="X390" s="28">
        <v>81</v>
      </c>
    </row>
    <row r="391" spans="2:24" ht="14.4" hidden="1" customHeight="1" outlineLevel="1">
      <c r="B391" s="13">
        <f t="shared" si="145"/>
        <v>42225</v>
      </c>
      <c r="C391" s="21"/>
      <c r="D391" s="41"/>
      <c r="E391" s="7"/>
      <c r="F391" s="41"/>
      <c r="G391" s="41"/>
      <c r="H391" s="28"/>
      <c r="I391" s="28"/>
      <c r="J391" s="28"/>
      <c r="K391" s="63"/>
      <c r="L391" s="8"/>
      <c r="M391" s="7"/>
      <c r="N391" s="14">
        <f t="shared" si="146"/>
        <v>0</v>
      </c>
      <c r="O391" s="24"/>
      <c r="P391" s="7"/>
      <c r="Q391" s="7"/>
      <c r="R391" s="41"/>
      <c r="S391" s="7"/>
      <c r="T391" s="24"/>
      <c r="U391" s="24"/>
      <c r="V391" s="24"/>
      <c r="W391" s="15"/>
      <c r="X391" s="28">
        <v>81</v>
      </c>
    </row>
    <row r="392" spans="2:24" ht="14.4" hidden="1" customHeight="1" outlineLevel="1">
      <c r="B392" s="13">
        <f t="shared" si="145"/>
        <v>42226</v>
      </c>
      <c r="C392" s="21"/>
      <c r="D392" s="41"/>
      <c r="E392" s="7"/>
      <c r="F392" s="41"/>
      <c r="G392" s="41"/>
      <c r="H392" s="28"/>
      <c r="I392" s="28"/>
      <c r="J392" s="28"/>
      <c r="K392" s="63"/>
      <c r="L392" s="8"/>
      <c r="M392" s="7"/>
      <c r="N392" s="14">
        <f t="shared" si="146"/>
        <v>0</v>
      </c>
      <c r="O392" s="24"/>
      <c r="P392" s="7"/>
      <c r="Q392" s="7"/>
      <c r="R392" s="41"/>
      <c r="S392" s="7"/>
      <c r="T392" s="24"/>
      <c r="U392" s="24"/>
      <c r="V392" s="24"/>
      <c r="W392" s="15"/>
      <c r="X392" s="28">
        <v>81</v>
      </c>
    </row>
    <row r="393" spans="2:24" ht="14.4" hidden="1" customHeight="1" outlineLevel="1">
      <c r="B393" s="13">
        <f t="shared" si="145"/>
        <v>42227</v>
      </c>
      <c r="C393" s="21"/>
      <c r="D393" s="41"/>
      <c r="E393" s="7"/>
      <c r="F393" s="41"/>
      <c r="G393" s="41"/>
      <c r="H393" s="28"/>
      <c r="I393" s="28"/>
      <c r="J393" s="28"/>
      <c r="K393" s="63"/>
      <c r="L393" s="8"/>
      <c r="M393" s="7"/>
      <c r="N393" s="14">
        <f t="shared" si="146"/>
        <v>0</v>
      </c>
      <c r="O393" s="24"/>
      <c r="P393" s="7"/>
      <c r="Q393" s="7"/>
      <c r="R393" s="41"/>
      <c r="S393" s="7"/>
      <c r="T393" s="24"/>
      <c r="U393" s="24"/>
      <c r="V393" s="24"/>
      <c r="W393" s="15"/>
      <c r="X393" s="28">
        <v>81</v>
      </c>
    </row>
    <row r="394" spans="2:24" ht="14.4" hidden="1" customHeight="1" outlineLevel="1">
      <c r="B394" s="13">
        <f t="shared" si="145"/>
        <v>42228</v>
      </c>
      <c r="C394" s="21"/>
      <c r="D394" s="41"/>
      <c r="E394" s="7"/>
      <c r="F394" s="41"/>
      <c r="G394" s="41"/>
      <c r="H394" s="28"/>
      <c r="I394" s="28"/>
      <c r="J394" s="28"/>
      <c r="K394" s="63"/>
      <c r="L394" s="8"/>
      <c r="M394" s="7"/>
      <c r="N394" s="14">
        <f t="shared" si="146"/>
        <v>0</v>
      </c>
      <c r="O394" s="24"/>
      <c r="P394" s="7"/>
      <c r="Q394" s="7"/>
      <c r="R394" s="41"/>
      <c r="S394" s="7"/>
      <c r="T394" s="24"/>
      <c r="U394" s="24"/>
      <c r="V394" s="24"/>
      <c r="W394" s="15"/>
      <c r="X394" s="28">
        <v>81</v>
      </c>
    </row>
    <row r="395" spans="2:24" ht="14.4" hidden="1" customHeight="1" outlineLevel="1">
      <c r="B395" s="13">
        <f t="shared" si="145"/>
        <v>42229</v>
      </c>
      <c r="C395" s="21"/>
      <c r="D395" s="41"/>
      <c r="E395" s="7"/>
      <c r="F395" s="41"/>
      <c r="G395" s="41"/>
      <c r="H395" s="28"/>
      <c r="I395" s="28"/>
      <c r="J395" s="28"/>
      <c r="K395" s="63"/>
      <c r="L395" s="8"/>
      <c r="M395" s="7"/>
      <c r="N395" s="14">
        <f t="shared" si="146"/>
        <v>0</v>
      </c>
      <c r="O395" s="24"/>
      <c r="P395" s="7"/>
      <c r="Q395" s="7"/>
      <c r="R395" s="41"/>
      <c r="S395" s="7"/>
      <c r="T395" s="24"/>
      <c r="U395" s="24"/>
      <c r="V395" s="24"/>
      <c r="W395" s="15"/>
      <c r="X395" s="28">
        <v>81</v>
      </c>
    </row>
    <row r="396" spans="2:24" s="27" customFormat="1" collapsed="1">
      <c r="B396" s="26"/>
      <c r="C396" s="28">
        <f t="shared" si="130"/>
        <v>64</v>
      </c>
      <c r="D396" s="28"/>
      <c r="E396" s="29">
        <f>IF(SUM(D389:D395)&gt;0,AVERAGE(D389:D395),0)</f>
        <v>0</v>
      </c>
      <c r="F396" s="28">
        <f>SUM(F389:F395)</f>
        <v>0</v>
      </c>
      <c r="G396" s="28"/>
      <c r="H396" s="28"/>
      <c r="I396" s="28"/>
      <c r="J396" s="28"/>
      <c r="K396" s="63"/>
      <c r="L396" s="28">
        <f>SUM(L389:L395)</f>
        <v>0</v>
      </c>
      <c r="M396" s="28">
        <f>IF(L396&gt;0,L396+M388,0)</f>
        <v>0</v>
      </c>
      <c r="N396" s="45">
        <f>IF(E396&gt;0,L396/E396/7,0)</f>
        <v>0</v>
      </c>
      <c r="O396" s="30"/>
      <c r="P396" s="30">
        <f>IF(S396&gt;0,M396/(S396/1000),0)</f>
        <v>0</v>
      </c>
      <c r="Q396" s="30"/>
      <c r="R396" s="28">
        <f>SUM(R389:R395)</f>
        <v>0</v>
      </c>
      <c r="S396" s="28">
        <f>IF(R396&gt;0,R396+S388,0)</f>
        <v>0</v>
      </c>
      <c r="T396" s="30"/>
      <c r="U396" s="30"/>
      <c r="V396" s="30"/>
      <c r="W396" s="49"/>
      <c r="X396" s="28">
        <v>84</v>
      </c>
    </row>
    <row r="397" spans="2:24" ht="14.4" hidden="1" customHeight="1" outlineLevel="1">
      <c r="B397" s="13">
        <f>B395+1</f>
        <v>42230</v>
      </c>
      <c r="C397" s="21"/>
      <c r="D397" s="41"/>
      <c r="E397" s="7"/>
      <c r="F397" s="41"/>
      <c r="G397" s="41"/>
      <c r="H397" s="41"/>
      <c r="I397" s="28"/>
      <c r="J397" s="28"/>
      <c r="K397" s="63"/>
      <c r="L397" s="8"/>
      <c r="M397" s="7"/>
      <c r="N397" s="14">
        <f t="shared" ref="N397:N403" si="147">IF(D397&gt;0,L397/D397,0)</f>
        <v>0</v>
      </c>
      <c r="O397" s="24"/>
      <c r="P397" s="7"/>
      <c r="Q397" s="7"/>
      <c r="R397" s="41"/>
      <c r="S397" s="7"/>
      <c r="T397" s="24"/>
      <c r="U397" s="24"/>
      <c r="V397" s="24"/>
      <c r="W397" s="15"/>
      <c r="X397" s="28">
        <v>81</v>
      </c>
    </row>
    <row r="398" spans="2:24" ht="14.4" hidden="1" customHeight="1" outlineLevel="1">
      <c r="B398" s="13">
        <f t="shared" si="145"/>
        <v>42231</v>
      </c>
      <c r="C398" s="21"/>
      <c r="D398" s="41"/>
      <c r="E398" s="7"/>
      <c r="F398" s="41"/>
      <c r="G398" s="41"/>
      <c r="H398" s="41"/>
      <c r="I398" s="28"/>
      <c r="J398" s="28"/>
      <c r="K398" s="63"/>
      <c r="L398" s="8"/>
      <c r="M398" s="7"/>
      <c r="N398" s="14">
        <f t="shared" si="147"/>
        <v>0</v>
      </c>
      <c r="O398" s="24"/>
      <c r="P398" s="7"/>
      <c r="Q398" s="7"/>
      <c r="R398" s="41"/>
      <c r="S398" s="7"/>
      <c r="T398" s="24"/>
      <c r="U398" s="24"/>
      <c r="V398" s="24"/>
      <c r="W398" s="15"/>
      <c r="X398" s="28">
        <v>81</v>
      </c>
    </row>
    <row r="399" spans="2:24" ht="14.4" hidden="1" customHeight="1" outlineLevel="1">
      <c r="B399" s="13">
        <f t="shared" si="145"/>
        <v>42232</v>
      </c>
      <c r="C399" s="21"/>
      <c r="D399" s="41"/>
      <c r="E399" s="7"/>
      <c r="F399" s="41"/>
      <c r="G399" s="41"/>
      <c r="H399" s="41"/>
      <c r="I399" s="28"/>
      <c r="J399" s="28"/>
      <c r="K399" s="63"/>
      <c r="L399" s="8"/>
      <c r="M399" s="7"/>
      <c r="N399" s="14">
        <f t="shared" si="147"/>
        <v>0</v>
      </c>
      <c r="O399" s="24"/>
      <c r="P399" s="7"/>
      <c r="Q399" s="7"/>
      <c r="R399" s="41"/>
      <c r="S399" s="7"/>
      <c r="T399" s="24"/>
      <c r="U399" s="24"/>
      <c r="V399" s="24"/>
      <c r="W399" s="15"/>
      <c r="X399" s="28">
        <v>80</v>
      </c>
    </row>
    <row r="400" spans="2:24" ht="14.4" hidden="1" customHeight="1" outlineLevel="1">
      <c r="B400" s="13">
        <f t="shared" si="145"/>
        <v>42233</v>
      </c>
      <c r="C400" s="21"/>
      <c r="D400" s="41"/>
      <c r="E400" s="7"/>
      <c r="F400" s="41"/>
      <c r="G400" s="41"/>
      <c r="H400" s="41"/>
      <c r="I400" s="28"/>
      <c r="J400" s="28"/>
      <c r="K400" s="63"/>
      <c r="L400" s="8"/>
      <c r="M400" s="7"/>
      <c r="N400" s="14">
        <f t="shared" si="147"/>
        <v>0</v>
      </c>
      <c r="O400" s="24"/>
      <c r="P400" s="7"/>
      <c r="Q400" s="7"/>
      <c r="R400" s="41"/>
      <c r="S400" s="7"/>
      <c r="T400" s="24"/>
      <c r="U400" s="24"/>
      <c r="V400" s="24"/>
      <c r="W400" s="15"/>
      <c r="X400" s="28">
        <v>80</v>
      </c>
    </row>
    <row r="401" spans="2:24" ht="14.4" hidden="1" customHeight="1" outlineLevel="1">
      <c r="B401" s="13">
        <f t="shared" ref="B401:B416" si="148">B400+1</f>
        <v>42234</v>
      </c>
      <c r="C401" s="21"/>
      <c r="D401" s="41"/>
      <c r="E401" s="7"/>
      <c r="F401" s="41"/>
      <c r="G401" s="41"/>
      <c r="H401" s="41"/>
      <c r="I401" s="28"/>
      <c r="J401" s="28"/>
      <c r="K401" s="63"/>
      <c r="L401" s="8"/>
      <c r="M401" s="7"/>
      <c r="N401" s="14">
        <f t="shared" si="147"/>
        <v>0</v>
      </c>
      <c r="O401" s="24"/>
      <c r="P401" s="7"/>
      <c r="Q401" s="7"/>
      <c r="R401" s="41"/>
      <c r="S401" s="7"/>
      <c r="T401" s="24"/>
      <c r="U401" s="24"/>
      <c r="V401" s="24"/>
      <c r="W401" s="15"/>
      <c r="X401" s="28">
        <v>80</v>
      </c>
    </row>
    <row r="402" spans="2:24" ht="14.4" hidden="1" customHeight="1" outlineLevel="1">
      <c r="B402" s="13">
        <f t="shared" si="148"/>
        <v>42235</v>
      </c>
      <c r="C402" s="21"/>
      <c r="D402" s="41"/>
      <c r="E402" s="7"/>
      <c r="F402" s="41"/>
      <c r="G402" s="41"/>
      <c r="H402" s="41"/>
      <c r="I402" s="28"/>
      <c r="J402" s="28"/>
      <c r="K402" s="63"/>
      <c r="L402" s="8"/>
      <c r="M402" s="7"/>
      <c r="N402" s="14">
        <f t="shared" si="147"/>
        <v>0</v>
      </c>
      <c r="O402" s="24"/>
      <c r="P402" s="7"/>
      <c r="Q402" s="7"/>
      <c r="R402" s="41"/>
      <c r="S402" s="7"/>
      <c r="T402" s="24"/>
      <c r="U402" s="24"/>
      <c r="V402" s="24"/>
      <c r="W402" s="15"/>
      <c r="X402" s="28">
        <v>80</v>
      </c>
    </row>
    <row r="403" spans="2:24" ht="14.4" hidden="1" customHeight="1" outlineLevel="1">
      <c r="B403" s="13">
        <f t="shared" si="148"/>
        <v>42236</v>
      </c>
      <c r="C403" s="21"/>
      <c r="D403" s="41"/>
      <c r="E403" s="7"/>
      <c r="F403" s="41"/>
      <c r="G403" s="41"/>
      <c r="H403" s="41"/>
      <c r="I403" s="28"/>
      <c r="J403" s="28"/>
      <c r="K403" s="63"/>
      <c r="L403" s="8"/>
      <c r="M403" s="7"/>
      <c r="N403" s="14">
        <f t="shared" si="147"/>
        <v>0</v>
      </c>
      <c r="O403" s="24"/>
      <c r="P403" s="7"/>
      <c r="Q403" s="7"/>
      <c r="R403" s="41"/>
      <c r="S403" s="7"/>
      <c r="T403" s="24"/>
      <c r="U403" s="24"/>
      <c r="V403" s="24"/>
      <c r="W403" s="15"/>
      <c r="X403" s="28">
        <v>80</v>
      </c>
    </row>
    <row r="404" spans="2:24" collapsed="1">
      <c r="B404" s="13"/>
      <c r="C404" s="21">
        <f t="shared" ref="C404:C460" si="149">C396+1</f>
        <v>65</v>
      </c>
      <c r="D404" s="41"/>
      <c r="E404" s="12">
        <f>IF(SUM(D397:D403)&gt;0,AVERAGE(D397:D403),0)</f>
        <v>0</v>
      </c>
      <c r="F404" s="41">
        <f>SUM(F397:F403)</f>
        <v>0</v>
      </c>
      <c r="G404" s="41"/>
      <c r="H404" s="28"/>
      <c r="I404" s="28"/>
      <c r="J404" s="28"/>
      <c r="K404" s="63"/>
      <c r="L404" s="8">
        <f>SUM(L397:L403)</f>
        <v>0</v>
      </c>
      <c r="M404" s="7">
        <f>IF(L404&gt;0,L404+M396,0)</f>
        <v>0</v>
      </c>
      <c r="N404" s="14">
        <f>IF(E404&gt;0,L404/E404/7,0)</f>
        <v>0</v>
      </c>
      <c r="O404" s="24"/>
      <c r="P404" s="11">
        <f>IF(S404&gt;0,M404/(S404/1000),0)</f>
        <v>0</v>
      </c>
      <c r="Q404" s="11"/>
      <c r="R404" s="41">
        <f>SUM(R397:R403)</f>
        <v>0</v>
      </c>
      <c r="S404" s="7">
        <f>IF(R404&gt;0,R404+S396,0)</f>
        <v>0</v>
      </c>
      <c r="T404" s="24"/>
      <c r="U404" s="24"/>
      <c r="V404" s="24"/>
      <c r="W404" s="15"/>
      <c r="X404" s="28">
        <v>83</v>
      </c>
    </row>
    <row r="405" spans="2:24" ht="14.4" hidden="1" customHeight="1" outlineLevel="1">
      <c r="B405" s="13">
        <f>B403+1</f>
        <v>42237</v>
      </c>
      <c r="C405" s="21"/>
      <c r="D405" s="41"/>
      <c r="E405" s="7"/>
      <c r="F405" s="41"/>
      <c r="G405" s="41"/>
      <c r="H405" s="28"/>
      <c r="I405" s="28"/>
      <c r="J405" s="28"/>
      <c r="K405" s="63"/>
      <c r="L405" s="8"/>
      <c r="M405" s="7"/>
      <c r="N405" s="14">
        <f t="shared" ref="N405:N411" si="150">IF(D405&gt;0,L405/D405,0)</f>
        <v>0</v>
      </c>
      <c r="O405" s="24"/>
      <c r="P405" s="7"/>
      <c r="Q405" s="7"/>
      <c r="R405" s="41"/>
      <c r="S405" s="7"/>
      <c r="T405" s="24" t="e">
        <f t="shared" ref="T405:T411" si="151">S405/$E$5</f>
        <v>#DIV/0!</v>
      </c>
      <c r="U405" s="24"/>
      <c r="V405" s="24"/>
      <c r="W405" s="15"/>
      <c r="X405" s="28">
        <v>80</v>
      </c>
    </row>
    <row r="406" spans="2:24" ht="14.4" hidden="1" customHeight="1" outlineLevel="1">
      <c r="B406" s="13">
        <f t="shared" si="148"/>
        <v>42238</v>
      </c>
      <c r="C406" s="21"/>
      <c r="D406" s="41"/>
      <c r="E406" s="7"/>
      <c r="F406" s="41"/>
      <c r="G406" s="41"/>
      <c r="H406" s="28"/>
      <c r="I406" s="28"/>
      <c r="J406" s="28"/>
      <c r="K406" s="63"/>
      <c r="L406" s="8"/>
      <c r="M406" s="7"/>
      <c r="N406" s="14">
        <f t="shared" si="150"/>
        <v>0</v>
      </c>
      <c r="O406" s="24"/>
      <c r="P406" s="7"/>
      <c r="Q406" s="7"/>
      <c r="R406" s="41"/>
      <c r="S406" s="7"/>
      <c r="T406" s="24" t="e">
        <f t="shared" si="151"/>
        <v>#DIV/0!</v>
      </c>
      <c r="U406" s="24"/>
      <c r="V406" s="24"/>
      <c r="W406" s="15"/>
      <c r="X406" s="28">
        <v>80</v>
      </c>
    </row>
    <row r="407" spans="2:24" ht="14.4" hidden="1" customHeight="1" outlineLevel="1">
      <c r="B407" s="13">
        <f t="shared" si="148"/>
        <v>42239</v>
      </c>
      <c r="C407" s="21"/>
      <c r="D407" s="41"/>
      <c r="E407" s="7"/>
      <c r="F407" s="41"/>
      <c r="G407" s="41"/>
      <c r="H407" s="28"/>
      <c r="I407" s="28"/>
      <c r="J407" s="28"/>
      <c r="K407" s="63"/>
      <c r="L407" s="8"/>
      <c r="M407" s="7"/>
      <c r="N407" s="14">
        <f t="shared" si="150"/>
        <v>0</v>
      </c>
      <c r="O407" s="24"/>
      <c r="P407" s="7"/>
      <c r="Q407" s="7"/>
      <c r="R407" s="41"/>
      <c r="S407" s="7"/>
      <c r="T407" s="24" t="e">
        <f t="shared" si="151"/>
        <v>#DIV/0!</v>
      </c>
      <c r="U407" s="24"/>
      <c r="V407" s="24"/>
      <c r="W407" s="15"/>
      <c r="X407" s="28">
        <v>80</v>
      </c>
    </row>
    <row r="408" spans="2:24" ht="14.4" hidden="1" customHeight="1" outlineLevel="1">
      <c r="B408" s="13">
        <f t="shared" si="148"/>
        <v>42240</v>
      </c>
      <c r="C408" s="21"/>
      <c r="D408" s="41"/>
      <c r="E408" s="7"/>
      <c r="F408" s="41"/>
      <c r="G408" s="41"/>
      <c r="H408" s="28"/>
      <c r="I408" s="28"/>
      <c r="J408" s="28"/>
      <c r="K408" s="63"/>
      <c r="L408" s="8"/>
      <c r="M408" s="7"/>
      <c r="N408" s="14">
        <f t="shared" si="150"/>
        <v>0</v>
      </c>
      <c r="O408" s="24"/>
      <c r="P408" s="7"/>
      <c r="Q408" s="7"/>
      <c r="R408" s="41"/>
      <c r="S408" s="7"/>
      <c r="T408" s="24" t="e">
        <f t="shared" si="151"/>
        <v>#DIV/0!</v>
      </c>
      <c r="U408" s="24"/>
      <c r="V408" s="24"/>
      <c r="W408" s="15"/>
      <c r="X408" s="28">
        <v>80</v>
      </c>
    </row>
    <row r="409" spans="2:24" ht="14.4" hidden="1" customHeight="1" outlineLevel="1">
      <c r="B409" s="13">
        <f t="shared" si="148"/>
        <v>42241</v>
      </c>
      <c r="C409" s="21"/>
      <c r="D409" s="41"/>
      <c r="E409" s="7"/>
      <c r="F409" s="41"/>
      <c r="G409" s="41"/>
      <c r="H409" s="28"/>
      <c r="I409" s="28"/>
      <c r="J409" s="28"/>
      <c r="K409" s="63"/>
      <c r="L409" s="8"/>
      <c r="M409" s="7"/>
      <c r="N409" s="14">
        <f t="shared" si="150"/>
        <v>0</v>
      </c>
      <c r="O409" s="24"/>
      <c r="P409" s="7"/>
      <c r="Q409" s="7"/>
      <c r="R409" s="41"/>
      <c r="S409" s="7"/>
      <c r="T409" s="24" t="e">
        <f t="shared" si="151"/>
        <v>#DIV/0!</v>
      </c>
      <c r="U409" s="24"/>
      <c r="V409" s="24"/>
      <c r="W409" s="15"/>
      <c r="X409" s="28">
        <v>80</v>
      </c>
    </row>
    <row r="410" spans="2:24" ht="14.4" hidden="1" customHeight="1" outlineLevel="1">
      <c r="B410" s="13">
        <f t="shared" si="148"/>
        <v>42242</v>
      </c>
      <c r="C410" s="21"/>
      <c r="D410" s="41"/>
      <c r="E410" s="7"/>
      <c r="F410" s="41"/>
      <c r="G410" s="41"/>
      <c r="H410" s="28"/>
      <c r="I410" s="28"/>
      <c r="J410" s="28"/>
      <c r="K410" s="63"/>
      <c r="L410" s="8"/>
      <c r="M410" s="7"/>
      <c r="N410" s="14">
        <f t="shared" si="150"/>
        <v>0</v>
      </c>
      <c r="O410" s="24"/>
      <c r="P410" s="7"/>
      <c r="Q410" s="7"/>
      <c r="R410" s="41"/>
      <c r="S410" s="7"/>
      <c r="T410" s="24" t="e">
        <f t="shared" si="151"/>
        <v>#DIV/0!</v>
      </c>
      <c r="U410" s="24"/>
      <c r="V410" s="24"/>
      <c r="W410" s="15"/>
      <c r="X410" s="28">
        <v>80</v>
      </c>
    </row>
    <row r="411" spans="2:24" ht="14.4" hidden="1" customHeight="1" outlineLevel="1">
      <c r="B411" s="13">
        <f t="shared" si="148"/>
        <v>42243</v>
      </c>
      <c r="C411" s="21"/>
      <c r="D411" s="41"/>
      <c r="E411" s="7"/>
      <c r="F411" s="41"/>
      <c r="G411" s="41"/>
      <c r="H411" s="28"/>
      <c r="I411" s="28"/>
      <c r="J411" s="28"/>
      <c r="K411" s="63"/>
      <c r="L411" s="8"/>
      <c r="M411" s="7"/>
      <c r="N411" s="14">
        <f t="shared" si="150"/>
        <v>0</v>
      </c>
      <c r="O411" s="24"/>
      <c r="P411" s="7"/>
      <c r="Q411" s="7"/>
      <c r="R411" s="41"/>
      <c r="S411" s="7"/>
      <c r="T411" s="24" t="e">
        <f t="shared" si="151"/>
        <v>#DIV/0!</v>
      </c>
      <c r="U411" s="24"/>
      <c r="V411" s="24"/>
      <c r="W411" s="15"/>
      <c r="X411" s="28">
        <v>80</v>
      </c>
    </row>
    <row r="412" spans="2:24" collapsed="1">
      <c r="B412" s="13"/>
      <c r="C412" s="21">
        <f t="shared" si="149"/>
        <v>66</v>
      </c>
      <c r="D412" s="41"/>
      <c r="E412" s="12">
        <f>IF(SUM(D405:D411)&gt;0,AVERAGE(D405:D411),0)</f>
        <v>0</v>
      </c>
      <c r="F412" s="41">
        <f>SUM(F405:F411)</f>
        <v>0</v>
      </c>
      <c r="G412" s="41"/>
      <c r="H412" s="28"/>
      <c r="I412" s="28"/>
      <c r="J412" s="28"/>
      <c r="K412" s="63"/>
      <c r="L412" s="8">
        <f>SUM(L405:L411)</f>
        <v>0</v>
      </c>
      <c r="M412" s="7">
        <f>IF(L412&gt;0,L412+M404,0)</f>
        <v>0</v>
      </c>
      <c r="N412" s="14">
        <f>IF(E412&gt;0,L412/E412/7,0)</f>
        <v>0</v>
      </c>
      <c r="O412" s="24"/>
      <c r="P412" s="11">
        <f>IF(S412&gt;0,M412/(S412/1000),0)</f>
        <v>0</v>
      </c>
      <c r="Q412" s="11"/>
      <c r="R412" s="41">
        <f>SUM(R405:R411)</f>
        <v>0</v>
      </c>
      <c r="S412" s="7">
        <f>IF(R412&gt;0,R412+S404,0)</f>
        <v>0</v>
      </c>
      <c r="T412" s="11">
        <f>IF(E412&gt;0,S412/E412,0)</f>
        <v>0</v>
      </c>
      <c r="U412" s="11"/>
      <c r="V412" s="11"/>
      <c r="W412" s="15"/>
      <c r="X412" s="28">
        <v>83</v>
      </c>
    </row>
    <row r="413" spans="2:24" ht="14.4" hidden="1" customHeight="1" outlineLevel="1">
      <c r="B413" s="13">
        <f>B411+1</f>
        <v>42244</v>
      </c>
      <c r="C413" s="21"/>
      <c r="D413" s="41"/>
      <c r="E413" s="7"/>
      <c r="F413" s="41"/>
      <c r="G413" s="41"/>
      <c r="H413" s="41"/>
      <c r="I413" s="28"/>
      <c r="J413" s="28"/>
      <c r="K413" s="63"/>
      <c r="L413" s="8"/>
      <c r="M413" s="7"/>
      <c r="N413" s="14">
        <f t="shared" ref="N413:N419" si="152">IF(D413&gt;0,L413/D413,0)</f>
        <v>0</v>
      </c>
      <c r="O413" s="24" t="e">
        <f t="shared" ref="O413:O419" si="153">M413/$E$5</f>
        <v>#DIV/0!</v>
      </c>
      <c r="P413" s="7"/>
      <c r="Q413" s="7"/>
      <c r="R413" s="41"/>
      <c r="S413" s="7"/>
      <c r="T413" s="11"/>
      <c r="U413" s="11"/>
      <c r="V413" s="11"/>
      <c r="W413" s="15"/>
      <c r="X413" s="28">
        <v>79</v>
      </c>
    </row>
    <row r="414" spans="2:24" ht="14.4" hidden="1" customHeight="1" outlineLevel="1">
      <c r="B414" s="13">
        <f t="shared" si="148"/>
        <v>42245</v>
      </c>
      <c r="C414" s="21"/>
      <c r="D414" s="41"/>
      <c r="E414" s="7"/>
      <c r="F414" s="41"/>
      <c r="G414" s="41"/>
      <c r="H414" s="41"/>
      <c r="I414" s="28"/>
      <c r="J414" s="28"/>
      <c r="K414" s="63"/>
      <c r="L414" s="8"/>
      <c r="M414" s="7"/>
      <c r="N414" s="14">
        <f t="shared" si="152"/>
        <v>0</v>
      </c>
      <c r="O414" s="24" t="e">
        <f t="shared" si="153"/>
        <v>#DIV/0!</v>
      </c>
      <c r="P414" s="7"/>
      <c r="Q414" s="7"/>
      <c r="R414" s="41"/>
      <c r="S414" s="7"/>
      <c r="T414" s="11"/>
      <c r="U414" s="11"/>
      <c r="V414" s="11"/>
      <c r="W414" s="15"/>
      <c r="X414" s="28">
        <v>79</v>
      </c>
    </row>
    <row r="415" spans="2:24" ht="14.4" hidden="1" customHeight="1" outlineLevel="1">
      <c r="B415" s="13">
        <f t="shared" si="148"/>
        <v>42246</v>
      </c>
      <c r="C415" s="21"/>
      <c r="D415" s="41"/>
      <c r="E415" s="7"/>
      <c r="F415" s="41"/>
      <c r="G415" s="41"/>
      <c r="H415" s="41"/>
      <c r="I415" s="28"/>
      <c r="J415" s="28"/>
      <c r="K415" s="63"/>
      <c r="L415" s="8"/>
      <c r="M415" s="7"/>
      <c r="N415" s="14">
        <f t="shared" si="152"/>
        <v>0</v>
      </c>
      <c r="O415" s="24" t="e">
        <f t="shared" si="153"/>
        <v>#DIV/0!</v>
      </c>
      <c r="P415" s="7"/>
      <c r="Q415" s="7"/>
      <c r="R415" s="41"/>
      <c r="S415" s="7"/>
      <c r="T415" s="11"/>
      <c r="U415" s="11"/>
      <c r="V415" s="11"/>
      <c r="W415" s="15"/>
      <c r="X415" s="28">
        <v>79</v>
      </c>
    </row>
    <row r="416" spans="2:24" ht="14.4" hidden="1" customHeight="1" outlineLevel="1">
      <c r="B416" s="13">
        <f t="shared" si="148"/>
        <v>42247</v>
      </c>
      <c r="C416" s="21"/>
      <c r="D416" s="41"/>
      <c r="E416" s="7"/>
      <c r="F416" s="41"/>
      <c r="G416" s="41"/>
      <c r="H416" s="41"/>
      <c r="I416" s="28"/>
      <c r="J416" s="28"/>
      <c r="K416" s="63"/>
      <c r="L416" s="8"/>
      <c r="M416" s="7"/>
      <c r="N416" s="14">
        <f t="shared" si="152"/>
        <v>0</v>
      </c>
      <c r="O416" s="24" t="e">
        <f t="shared" si="153"/>
        <v>#DIV/0!</v>
      </c>
      <c r="P416" s="7"/>
      <c r="Q416" s="7"/>
      <c r="R416" s="41"/>
      <c r="S416" s="7"/>
      <c r="T416" s="11"/>
      <c r="U416" s="11"/>
      <c r="V416" s="11"/>
      <c r="W416" s="15"/>
      <c r="X416" s="28">
        <v>79</v>
      </c>
    </row>
    <row r="417" spans="2:24" ht="14.4" hidden="1" customHeight="1" outlineLevel="1">
      <c r="B417" s="13">
        <f t="shared" ref="B417:B432" si="154">B416+1</f>
        <v>42248</v>
      </c>
      <c r="C417" s="21"/>
      <c r="D417" s="41"/>
      <c r="E417" s="7"/>
      <c r="F417" s="41"/>
      <c r="G417" s="41"/>
      <c r="H417" s="41"/>
      <c r="I417" s="28"/>
      <c r="J417" s="28"/>
      <c r="K417" s="63"/>
      <c r="L417" s="8"/>
      <c r="M417" s="7"/>
      <c r="N417" s="14">
        <f t="shared" si="152"/>
        <v>0</v>
      </c>
      <c r="O417" s="24" t="e">
        <f t="shared" si="153"/>
        <v>#DIV/0!</v>
      </c>
      <c r="P417" s="7"/>
      <c r="Q417" s="7"/>
      <c r="R417" s="41"/>
      <c r="S417" s="7"/>
      <c r="T417" s="11"/>
      <c r="U417" s="11"/>
      <c r="V417" s="11"/>
      <c r="W417" s="15"/>
      <c r="X417" s="28">
        <v>79</v>
      </c>
    </row>
    <row r="418" spans="2:24" ht="14.4" hidden="1" customHeight="1" outlineLevel="1">
      <c r="B418" s="13">
        <f t="shared" si="154"/>
        <v>42249</v>
      </c>
      <c r="C418" s="21"/>
      <c r="D418" s="41"/>
      <c r="E418" s="7"/>
      <c r="F418" s="41"/>
      <c r="G418" s="41"/>
      <c r="H418" s="41"/>
      <c r="I418" s="28"/>
      <c r="J418" s="28"/>
      <c r="K418" s="63"/>
      <c r="L418" s="8"/>
      <c r="M418" s="7"/>
      <c r="N418" s="14">
        <f t="shared" si="152"/>
        <v>0</v>
      </c>
      <c r="O418" s="24" t="e">
        <f t="shared" si="153"/>
        <v>#DIV/0!</v>
      </c>
      <c r="P418" s="7"/>
      <c r="Q418" s="7"/>
      <c r="R418" s="41"/>
      <c r="S418" s="7"/>
      <c r="T418" s="11"/>
      <c r="U418" s="11"/>
      <c r="V418" s="11"/>
      <c r="W418" s="15"/>
      <c r="X418" s="28">
        <v>79</v>
      </c>
    </row>
    <row r="419" spans="2:24" ht="14.4" hidden="1" customHeight="1" outlineLevel="1">
      <c r="B419" s="13">
        <f t="shared" si="154"/>
        <v>42250</v>
      </c>
      <c r="C419" s="21"/>
      <c r="D419" s="41"/>
      <c r="E419" s="7"/>
      <c r="F419" s="41"/>
      <c r="G419" s="41"/>
      <c r="H419" s="41"/>
      <c r="I419" s="28"/>
      <c r="J419" s="28"/>
      <c r="K419" s="63"/>
      <c r="L419" s="8"/>
      <c r="M419" s="7"/>
      <c r="N419" s="14">
        <f t="shared" si="152"/>
        <v>0</v>
      </c>
      <c r="O419" s="24" t="e">
        <f t="shared" si="153"/>
        <v>#DIV/0!</v>
      </c>
      <c r="P419" s="7"/>
      <c r="Q419" s="7"/>
      <c r="R419" s="41"/>
      <c r="S419" s="7"/>
      <c r="T419" s="11"/>
      <c r="U419" s="11"/>
      <c r="V419" s="11"/>
      <c r="W419" s="15"/>
      <c r="X419" s="28">
        <v>79</v>
      </c>
    </row>
    <row r="420" spans="2:24" collapsed="1">
      <c r="B420" s="13"/>
      <c r="C420" s="21">
        <f t="shared" si="149"/>
        <v>67</v>
      </c>
      <c r="D420" s="41"/>
      <c r="E420" s="12">
        <f>IF(SUM(D413:D419)&gt;0,AVERAGE(D413:D419),0)</f>
        <v>0</v>
      </c>
      <c r="F420" s="41">
        <f>SUM(F413:F419)</f>
        <v>0</v>
      </c>
      <c r="G420" s="41"/>
      <c r="H420" s="28"/>
      <c r="I420" s="28"/>
      <c r="J420" s="28"/>
      <c r="K420" s="63"/>
      <c r="L420" s="8">
        <f>SUM(L413:L419)</f>
        <v>0</v>
      </c>
      <c r="M420" s="7">
        <f>IF(L420&gt;0,L420+M412,0)</f>
        <v>0</v>
      </c>
      <c r="N420" s="14">
        <f>IF(E420&gt;0,L420/E420/7,0)</f>
        <v>0</v>
      </c>
      <c r="O420" s="11">
        <f>M420/$D$5</f>
        <v>0</v>
      </c>
      <c r="P420" s="11">
        <f>IF(S420&gt;0,M420/(S420/1000),0)</f>
        <v>0</v>
      </c>
      <c r="Q420" s="11"/>
      <c r="R420" s="41">
        <f>SUM(R413:R419)</f>
        <v>0</v>
      </c>
      <c r="S420" s="7">
        <f>IF(R420&gt;0,R420+S412,0)</f>
        <v>0</v>
      </c>
      <c r="T420" s="11">
        <f>IF(E420&gt;0,S420/E420,0)</f>
        <v>0</v>
      </c>
      <c r="U420" s="11"/>
      <c r="V420" s="11"/>
      <c r="W420" s="15"/>
      <c r="X420" s="28">
        <v>82</v>
      </c>
    </row>
    <row r="421" spans="2:24" ht="14.4" hidden="1" customHeight="1" outlineLevel="1">
      <c r="B421" s="13">
        <f>B419+1</f>
        <v>42251</v>
      </c>
      <c r="C421" s="21"/>
      <c r="D421" s="41"/>
      <c r="E421" s="7"/>
      <c r="F421" s="41"/>
      <c r="G421" s="41"/>
      <c r="H421" s="28"/>
      <c r="I421" s="28"/>
      <c r="J421" s="28"/>
      <c r="K421" s="63"/>
      <c r="L421" s="8"/>
      <c r="M421" s="7"/>
      <c r="N421" s="14">
        <f t="shared" ref="N421:N427" si="155">IF(D421&gt;0,L421/D421,0)</f>
        <v>0</v>
      </c>
      <c r="O421" s="7"/>
      <c r="P421" s="7"/>
      <c r="Q421" s="7"/>
      <c r="R421" s="41"/>
      <c r="S421" s="7"/>
      <c r="T421" s="11"/>
      <c r="U421" s="11"/>
      <c r="V421" s="11"/>
      <c r="W421" s="15"/>
      <c r="X421" s="28">
        <v>79</v>
      </c>
    </row>
    <row r="422" spans="2:24" ht="14.4" hidden="1" customHeight="1" outlineLevel="1">
      <c r="B422" s="13">
        <f t="shared" si="154"/>
        <v>42252</v>
      </c>
      <c r="C422" s="21"/>
      <c r="D422" s="41"/>
      <c r="E422" s="7"/>
      <c r="F422" s="41"/>
      <c r="G422" s="41"/>
      <c r="H422" s="28"/>
      <c r="I422" s="28"/>
      <c r="J422" s="28"/>
      <c r="K422" s="63"/>
      <c r="L422" s="8"/>
      <c r="M422" s="7"/>
      <c r="N422" s="14">
        <f t="shared" si="155"/>
        <v>0</v>
      </c>
      <c r="O422" s="7"/>
      <c r="P422" s="7"/>
      <c r="Q422" s="7"/>
      <c r="R422" s="41"/>
      <c r="S422" s="7"/>
      <c r="T422" s="11"/>
      <c r="U422" s="11"/>
      <c r="V422" s="11"/>
      <c r="W422" s="15"/>
      <c r="X422" s="28">
        <v>79</v>
      </c>
    </row>
    <row r="423" spans="2:24" ht="14.4" hidden="1" customHeight="1" outlineLevel="1">
      <c r="B423" s="13">
        <f t="shared" si="154"/>
        <v>42253</v>
      </c>
      <c r="C423" s="21"/>
      <c r="D423" s="41"/>
      <c r="E423" s="7"/>
      <c r="F423" s="41"/>
      <c r="G423" s="41"/>
      <c r="H423" s="28"/>
      <c r="I423" s="28"/>
      <c r="J423" s="28"/>
      <c r="K423" s="63"/>
      <c r="L423" s="8"/>
      <c r="M423" s="7"/>
      <c r="N423" s="14">
        <f t="shared" si="155"/>
        <v>0</v>
      </c>
      <c r="O423" s="7"/>
      <c r="P423" s="7"/>
      <c r="Q423" s="7"/>
      <c r="R423" s="41"/>
      <c r="S423" s="7"/>
      <c r="T423" s="11"/>
      <c r="U423" s="11"/>
      <c r="V423" s="11"/>
      <c r="W423" s="15"/>
      <c r="X423" s="28">
        <v>79</v>
      </c>
    </row>
    <row r="424" spans="2:24" ht="14.4" hidden="1" customHeight="1" outlineLevel="1">
      <c r="B424" s="13">
        <f t="shared" si="154"/>
        <v>42254</v>
      </c>
      <c r="C424" s="21"/>
      <c r="D424" s="41"/>
      <c r="E424" s="7"/>
      <c r="F424" s="41"/>
      <c r="G424" s="41"/>
      <c r="H424" s="28"/>
      <c r="I424" s="28"/>
      <c r="J424" s="28"/>
      <c r="K424" s="63"/>
      <c r="L424" s="8"/>
      <c r="M424" s="7"/>
      <c r="N424" s="14">
        <f t="shared" si="155"/>
        <v>0</v>
      </c>
      <c r="O424" s="7"/>
      <c r="P424" s="7"/>
      <c r="Q424" s="7"/>
      <c r="R424" s="41"/>
      <c r="S424" s="7"/>
      <c r="T424" s="11"/>
      <c r="U424" s="11"/>
      <c r="V424" s="11"/>
      <c r="W424" s="15"/>
      <c r="X424" s="28">
        <v>79</v>
      </c>
    </row>
    <row r="425" spans="2:24" ht="14.4" hidden="1" customHeight="1" outlineLevel="1">
      <c r="B425" s="13">
        <f t="shared" si="154"/>
        <v>42255</v>
      </c>
      <c r="C425" s="21"/>
      <c r="D425" s="41"/>
      <c r="E425" s="7"/>
      <c r="F425" s="41"/>
      <c r="G425" s="41"/>
      <c r="H425" s="28"/>
      <c r="I425" s="28"/>
      <c r="J425" s="28"/>
      <c r="K425" s="63"/>
      <c r="L425" s="8"/>
      <c r="M425" s="7"/>
      <c r="N425" s="14">
        <f t="shared" si="155"/>
        <v>0</v>
      </c>
      <c r="O425" s="7"/>
      <c r="P425" s="7"/>
      <c r="Q425" s="7"/>
      <c r="R425" s="41"/>
      <c r="S425" s="7"/>
      <c r="T425" s="11"/>
      <c r="U425" s="11"/>
      <c r="V425" s="11"/>
      <c r="W425" s="15"/>
      <c r="X425" s="28">
        <v>79</v>
      </c>
    </row>
    <row r="426" spans="2:24" ht="14.4" hidden="1" customHeight="1" outlineLevel="1">
      <c r="B426" s="13">
        <f t="shared" si="154"/>
        <v>42256</v>
      </c>
      <c r="C426" s="21"/>
      <c r="D426" s="41"/>
      <c r="E426" s="7"/>
      <c r="F426" s="41"/>
      <c r="G426" s="41"/>
      <c r="H426" s="28"/>
      <c r="I426" s="28"/>
      <c r="J426" s="28"/>
      <c r="K426" s="63"/>
      <c r="L426" s="8"/>
      <c r="M426" s="7"/>
      <c r="N426" s="14">
        <f t="shared" si="155"/>
        <v>0</v>
      </c>
      <c r="O426" s="7"/>
      <c r="P426" s="7"/>
      <c r="Q426" s="7"/>
      <c r="R426" s="41"/>
      <c r="S426" s="7"/>
      <c r="T426" s="11"/>
      <c r="U426" s="11"/>
      <c r="V426" s="11"/>
      <c r="W426" s="15"/>
      <c r="X426" s="28">
        <v>79</v>
      </c>
    </row>
    <row r="427" spans="2:24" ht="14.4" hidden="1" customHeight="1" outlineLevel="1">
      <c r="B427" s="13">
        <f t="shared" si="154"/>
        <v>42257</v>
      </c>
      <c r="C427" s="21"/>
      <c r="D427" s="41"/>
      <c r="E427" s="7"/>
      <c r="F427" s="41"/>
      <c r="G427" s="41"/>
      <c r="H427" s="28"/>
      <c r="I427" s="28"/>
      <c r="J427" s="28"/>
      <c r="K427" s="63"/>
      <c r="L427" s="8"/>
      <c r="M427" s="7"/>
      <c r="N427" s="14">
        <f t="shared" si="155"/>
        <v>0</v>
      </c>
      <c r="O427" s="7"/>
      <c r="P427" s="7"/>
      <c r="Q427" s="7"/>
      <c r="R427" s="41"/>
      <c r="S427" s="7"/>
      <c r="T427" s="11"/>
      <c r="U427" s="11"/>
      <c r="V427" s="11"/>
      <c r="W427" s="15"/>
      <c r="X427" s="28">
        <v>79</v>
      </c>
    </row>
    <row r="428" spans="2:24" collapsed="1">
      <c r="B428" s="13"/>
      <c r="C428" s="21">
        <f t="shared" si="149"/>
        <v>68</v>
      </c>
      <c r="D428" s="41"/>
      <c r="E428" s="12">
        <f>IF(SUM(D421:D427)&gt;0,AVERAGE(D421:D427),0)</f>
        <v>0</v>
      </c>
      <c r="F428" s="41">
        <f>SUM(F421:F427)</f>
        <v>0</v>
      </c>
      <c r="G428" s="41"/>
      <c r="H428" s="28"/>
      <c r="I428" s="28"/>
      <c r="J428" s="28"/>
      <c r="K428" s="63"/>
      <c r="L428" s="8">
        <f>SUM(L421:L427)</f>
        <v>0</v>
      </c>
      <c r="M428" s="7">
        <f>IF(L428&gt;0,L428+M420,0)</f>
        <v>0</v>
      </c>
      <c r="N428" s="14">
        <f>IF(E428&gt;0,L428/E428/7,0)</f>
        <v>0</v>
      </c>
      <c r="O428" s="11">
        <f>M428/$D$5</f>
        <v>0</v>
      </c>
      <c r="P428" s="11">
        <f>IF(S428&gt;0,M428/(S428/1000),0)</f>
        <v>0</v>
      </c>
      <c r="Q428" s="11"/>
      <c r="R428" s="41">
        <f>SUM(R421:R427)</f>
        <v>0</v>
      </c>
      <c r="S428" s="7">
        <f>IF(R428&gt;0,R428+S420,0)</f>
        <v>0</v>
      </c>
      <c r="T428" s="11">
        <f>IF(E428&gt;0,S428/E428,0)</f>
        <v>0</v>
      </c>
      <c r="U428" s="11"/>
      <c r="V428" s="11"/>
      <c r="W428" s="15"/>
      <c r="X428" s="28">
        <v>82</v>
      </c>
    </row>
    <row r="429" spans="2:24" ht="14.4" hidden="1" customHeight="1" outlineLevel="1">
      <c r="B429" s="13">
        <f>B427+1</f>
        <v>42258</v>
      </c>
      <c r="C429" s="21"/>
      <c r="D429" s="41"/>
      <c r="E429" s="7"/>
      <c r="F429" s="41"/>
      <c r="G429" s="41"/>
      <c r="H429" s="41"/>
      <c r="I429" s="28"/>
      <c r="J429" s="28"/>
      <c r="K429" s="63"/>
      <c r="L429" s="8"/>
      <c r="M429" s="7"/>
      <c r="N429" s="14">
        <f t="shared" ref="N429:N435" si="156">IF(D429&gt;0,L429/D429,0)</f>
        <v>0</v>
      </c>
      <c r="O429" s="7"/>
      <c r="P429" s="7"/>
      <c r="Q429" s="7"/>
      <c r="R429" s="41"/>
      <c r="S429" s="7"/>
      <c r="T429" s="11"/>
      <c r="U429" s="11"/>
      <c r="V429" s="11"/>
      <c r="W429" s="15"/>
      <c r="X429" s="28">
        <v>78</v>
      </c>
    </row>
    <row r="430" spans="2:24" ht="14.4" hidden="1" customHeight="1" outlineLevel="1">
      <c r="B430" s="13">
        <f t="shared" si="154"/>
        <v>42259</v>
      </c>
      <c r="C430" s="21"/>
      <c r="D430" s="41"/>
      <c r="E430" s="7"/>
      <c r="F430" s="41"/>
      <c r="G430" s="41"/>
      <c r="H430" s="41"/>
      <c r="I430" s="28"/>
      <c r="J430" s="28"/>
      <c r="K430" s="63"/>
      <c r="L430" s="8"/>
      <c r="M430" s="7"/>
      <c r="N430" s="14">
        <f t="shared" si="156"/>
        <v>0</v>
      </c>
      <c r="O430" s="7"/>
      <c r="P430" s="7"/>
      <c r="Q430" s="7"/>
      <c r="R430" s="41"/>
      <c r="S430" s="7"/>
      <c r="T430" s="11"/>
      <c r="U430" s="11"/>
      <c r="V430" s="11"/>
      <c r="W430" s="15"/>
      <c r="X430" s="28">
        <v>78</v>
      </c>
    </row>
    <row r="431" spans="2:24" ht="14.4" hidden="1" customHeight="1" outlineLevel="1">
      <c r="B431" s="13">
        <f t="shared" si="154"/>
        <v>42260</v>
      </c>
      <c r="C431" s="21"/>
      <c r="D431" s="41"/>
      <c r="E431" s="7"/>
      <c r="F431" s="41"/>
      <c r="G431" s="41"/>
      <c r="H431" s="41"/>
      <c r="I431" s="28"/>
      <c r="J431" s="28"/>
      <c r="K431" s="63"/>
      <c r="L431" s="8"/>
      <c r="M431" s="7"/>
      <c r="N431" s="14">
        <f t="shared" si="156"/>
        <v>0</v>
      </c>
      <c r="O431" s="7"/>
      <c r="P431" s="7"/>
      <c r="Q431" s="7"/>
      <c r="R431" s="41"/>
      <c r="S431" s="7"/>
      <c r="T431" s="11"/>
      <c r="U431" s="11"/>
      <c r="V431" s="11"/>
      <c r="W431" s="15"/>
      <c r="X431" s="28">
        <v>78</v>
      </c>
    </row>
    <row r="432" spans="2:24" ht="14.4" hidden="1" customHeight="1" outlineLevel="1">
      <c r="B432" s="13">
        <f t="shared" si="154"/>
        <v>42261</v>
      </c>
      <c r="C432" s="21"/>
      <c r="D432" s="41"/>
      <c r="E432" s="7"/>
      <c r="F432" s="41"/>
      <c r="G432" s="41"/>
      <c r="H432" s="41"/>
      <c r="I432" s="28"/>
      <c r="J432" s="28"/>
      <c r="K432" s="63"/>
      <c r="L432" s="8"/>
      <c r="M432" s="7"/>
      <c r="N432" s="14">
        <f t="shared" si="156"/>
        <v>0</v>
      </c>
      <c r="O432" s="7"/>
      <c r="P432" s="7"/>
      <c r="Q432" s="7"/>
      <c r="R432" s="41"/>
      <c r="S432" s="7"/>
      <c r="T432" s="11"/>
      <c r="U432" s="11"/>
      <c r="V432" s="11"/>
      <c r="W432" s="15"/>
      <c r="X432" s="28">
        <v>78</v>
      </c>
    </row>
    <row r="433" spans="2:24" ht="14.4" hidden="1" customHeight="1" outlineLevel="1">
      <c r="B433" s="13">
        <f t="shared" ref="B433:B448" si="157">B432+1</f>
        <v>42262</v>
      </c>
      <c r="C433" s="21"/>
      <c r="D433" s="41"/>
      <c r="E433" s="7"/>
      <c r="F433" s="41"/>
      <c r="G433" s="41"/>
      <c r="H433" s="41"/>
      <c r="I433" s="28"/>
      <c r="J433" s="28"/>
      <c r="K433" s="63"/>
      <c r="L433" s="8"/>
      <c r="M433" s="7"/>
      <c r="N433" s="14">
        <f t="shared" si="156"/>
        <v>0</v>
      </c>
      <c r="O433" s="7"/>
      <c r="P433" s="7"/>
      <c r="Q433" s="7"/>
      <c r="R433" s="41"/>
      <c r="S433" s="7"/>
      <c r="T433" s="11"/>
      <c r="U433" s="11"/>
      <c r="V433" s="11"/>
      <c r="W433" s="15"/>
      <c r="X433" s="28">
        <v>78</v>
      </c>
    </row>
    <row r="434" spans="2:24" ht="14.4" hidden="1" customHeight="1" outlineLevel="1">
      <c r="B434" s="13">
        <f t="shared" si="157"/>
        <v>42263</v>
      </c>
      <c r="C434" s="21"/>
      <c r="D434" s="41"/>
      <c r="E434" s="7"/>
      <c r="F434" s="41"/>
      <c r="G434" s="41"/>
      <c r="H434" s="41"/>
      <c r="I434" s="28"/>
      <c r="J434" s="28"/>
      <c r="K434" s="63"/>
      <c r="L434" s="8"/>
      <c r="M434" s="7"/>
      <c r="N434" s="14">
        <f t="shared" si="156"/>
        <v>0</v>
      </c>
      <c r="O434" s="7"/>
      <c r="P434" s="7"/>
      <c r="Q434" s="7"/>
      <c r="R434" s="41"/>
      <c r="S434" s="7"/>
      <c r="T434" s="11"/>
      <c r="U434" s="11"/>
      <c r="V434" s="11"/>
      <c r="W434" s="15"/>
      <c r="X434" s="28">
        <v>78</v>
      </c>
    </row>
    <row r="435" spans="2:24" ht="14.4" hidden="1" customHeight="1" outlineLevel="1">
      <c r="B435" s="13">
        <f t="shared" si="157"/>
        <v>42264</v>
      </c>
      <c r="C435" s="21"/>
      <c r="D435" s="41"/>
      <c r="E435" s="7"/>
      <c r="F435" s="41"/>
      <c r="G435" s="41"/>
      <c r="H435" s="41"/>
      <c r="I435" s="28"/>
      <c r="J435" s="28"/>
      <c r="K435" s="63"/>
      <c r="L435" s="8"/>
      <c r="M435" s="7"/>
      <c r="N435" s="14">
        <f t="shared" si="156"/>
        <v>0</v>
      </c>
      <c r="O435" s="7"/>
      <c r="P435" s="7"/>
      <c r="Q435" s="7"/>
      <c r="R435" s="41"/>
      <c r="S435" s="7"/>
      <c r="T435" s="11"/>
      <c r="U435" s="11"/>
      <c r="V435" s="11"/>
      <c r="W435" s="15"/>
      <c r="X435" s="28">
        <v>78</v>
      </c>
    </row>
    <row r="436" spans="2:24" collapsed="1">
      <c r="B436" s="13"/>
      <c r="C436" s="21">
        <f t="shared" si="149"/>
        <v>69</v>
      </c>
      <c r="D436" s="41"/>
      <c r="E436" s="12">
        <f>IF(SUM(D429:D435)&gt;0,AVERAGE(D429:D435),0)</f>
        <v>0</v>
      </c>
      <c r="F436" s="41">
        <f>SUM(F429:F435)</f>
        <v>0</v>
      </c>
      <c r="G436" s="41"/>
      <c r="H436" s="41"/>
      <c r="I436" s="28"/>
      <c r="J436" s="28"/>
      <c r="K436" s="63"/>
      <c r="L436" s="8">
        <f>SUM(L429:L435)</f>
        <v>0</v>
      </c>
      <c r="M436" s="7">
        <f>IF(L436&gt;0,L436+M428,0)</f>
        <v>0</v>
      </c>
      <c r="N436" s="14">
        <f>IF(E436&gt;0,L436/E436/7,0)</f>
        <v>0</v>
      </c>
      <c r="O436" s="11">
        <f>M436/$D$5</f>
        <v>0</v>
      </c>
      <c r="P436" s="11">
        <f>IF(S436&gt;0,M436/(S436/1000),0)</f>
        <v>0</v>
      </c>
      <c r="Q436" s="11"/>
      <c r="R436" s="41">
        <f>SUM(R429:R435)</f>
        <v>0</v>
      </c>
      <c r="S436" s="7">
        <f>IF(R436&gt;0,R436+S428,0)</f>
        <v>0</v>
      </c>
      <c r="T436" s="11">
        <f>IF(E436&gt;0,S436/E436,0)</f>
        <v>0</v>
      </c>
      <c r="U436" s="11"/>
      <c r="V436" s="11"/>
      <c r="W436" s="15"/>
      <c r="X436" s="28">
        <v>81</v>
      </c>
    </row>
    <row r="437" spans="2:24" ht="14.4" hidden="1" customHeight="1" outlineLevel="1">
      <c r="B437" s="13">
        <f>B435+1</f>
        <v>42265</v>
      </c>
      <c r="C437" s="21"/>
      <c r="D437" s="41"/>
      <c r="E437" s="7"/>
      <c r="F437" s="41"/>
      <c r="G437" s="41"/>
      <c r="H437" s="41"/>
      <c r="I437" s="28"/>
      <c r="J437" s="28"/>
      <c r="K437" s="63"/>
      <c r="L437" s="8"/>
      <c r="M437" s="7"/>
      <c r="N437" s="14">
        <f t="shared" ref="N437:N443" si="158">IF(D437&gt;0,L437/D437,0)</f>
        <v>0</v>
      </c>
      <c r="O437" s="7"/>
      <c r="P437" s="7"/>
      <c r="Q437" s="7"/>
      <c r="R437" s="41"/>
      <c r="S437" s="7"/>
      <c r="T437" s="11"/>
      <c r="U437" s="11"/>
      <c r="V437" s="11"/>
      <c r="W437" s="15"/>
      <c r="X437" s="28">
        <v>78</v>
      </c>
    </row>
    <row r="438" spans="2:24" ht="14.4" hidden="1" customHeight="1" outlineLevel="1">
      <c r="B438" s="13">
        <f t="shared" si="157"/>
        <v>42266</v>
      </c>
      <c r="C438" s="21"/>
      <c r="D438" s="41"/>
      <c r="E438" s="7"/>
      <c r="F438" s="41"/>
      <c r="G438" s="41"/>
      <c r="H438" s="41"/>
      <c r="I438" s="28"/>
      <c r="J438" s="28"/>
      <c r="K438" s="63"/>
      <c r="L438" s="8"/>
      <c r="M438" s="7"/>
      <c r="N438" s="14">
        <f t="shared" si="158"/>
        <v>0</v>
      </c>
      <c r="O438" s="7"/>
      <c r="P438" s="7"/>
      <c r="Q438" s="7"/>
      <c r="R438" s="41"/>
      <c r="S438" s="7"/>
      <c r="T438" s="11"/>
      <c r="U438" s="11"/>
      <c r="V438" s="11"/>
      <c r="W438" s="15"/>
      <c r="X438" s="28">
        <v>78</v>
      </c>
    </row>
    <row r="439" spans="2:24" ht="14.4" hidden="1" customHeight="1" outlineLevel="1">
      <c r="B439" s="13">
        <f t="shared" si="157"/>
        <v>42267</v>
      </c>
      <c r="C439" s="21"/>
      <c r="D439" s="41"/>
      <c r="E439" s="7"/>
      <c r="F439" s="41"/>
      <c r="G439" s="41"/>
      <c r="H439" s="41"/>
      <c r="I439" s="28"/>
      <c r="J439" s="28"/>
      <c r="K439" s="63"/>
      <c r="L439" s="8"/>
      <c r="M439" s="7"/>
      <c r="N439" s="14">
        <f t="shared" si="158"/>
        <v>0</v>
      </c>
      <c r="O439" s="7"/>
      <c r="P439" s="7"/>
      <c r="Q439" s="7"/>
      <c r="R439" s="41"/>
      <c r="S439" s="7"/>
      <c r="T439" s="11"/>
      <c r="U439" s="11"/>
      <c r="V439" s="11"/>
      <c r="W439" s="15"/>
      <c r="X439" s="28">
        <v>78</v>
      </c>
    </row>
    <row r="440" spans="2:24" ht="14.4" hidden="1" customHeight="1" outlineLevel="1">
      <c r="B440" s="13">
        <f t="shared" si="157"/>
        <v>42268</v>
      </c>
      <c r="C440" s="21"/>
      <c r="D440" s="41"/>
      <c r="E440" s="7"/>
      <c r="F440" s="41"/>
      <c r="G440" s="41"/>
      <c r="H440" s="41"/>
      <c r="I440" s="28"/>
      <c r="J440" s="28"/>
      <c r="K440" s="63"/>
      <c r="L440" s="8"/>
      <c r="M440" s="7"/>
      <c r="N440" s="14">
        <f t="shared" si="158"/>
        <v>0</v>
      </c>
      <c r="O440" s="7"/>
      <c r="P440" s="7"/>
      <c r="Q440" s="7"/>
      <c r="R440" s="41"/>
      <c r="S440" s="7"/>
      <c r="T440" s="11"/>
      <c r="U440" s="11"/>
      <c r="V440" s="11"/>
      <c r="W440" s="15"/>
      <c r="X440" s="28">
        <v>78</v>
      </c>
    </row>
    <row r="441" spans="2:24" ht="14.4" hidden="1" customHeight="1" outlineLevel="1">
      <c r="B441" s="13">
        <f t="shared" si="157"/>
        <v>42269</v>
      </c>
      <c r="C441" s="21"/>
      <c r="D441" s="41"/>
      <c r="E441" s="7"/>
      <c r="F441" s="41"/>
      <c r="G441" s="41"/>
      <c r="H441" s="41"/>
      <c r="I441" s="28"/>
      <c r="J441" s="28"/>
      <c r="K441" s="63"/>
      <c r="L441" s="8"/>
      <c r="M441" s="7"/>
      <c r="N441" s="14">
        <f t="shared" si="158"/>
        <v>0</v>
      </c>
      <c r="O441" s="7"/>
      <c r="P441" s="7"/>
      <c r="Q441" s="7"/>
      <c r="R441" s="41"/>
      <c r="S441" s="7"/>
      <c r="T441" s="11"/>
      <c r="U441" s="11"/>
      <c r="V441" s="11"/>
      <c r="W441" s="15"/>
      <c r="X441" s="28">
        <v>77</v>
      </c>
    </row>
    <row r="442" spans="2:24" ht="14.4" hidden="1" customHeight="1" outlineLevel="1">
      <c r="B442" s="13">
        <f t="shared" si="157"/>
        <v>42270</v>
      </c>
      <c r="C442" s="21"/>
      <c r="D442" s="41"/>
      <c r="E442" s="7"/>
      <c r="F442" s="41"/>
      <c r="G442" s="41"/>
      <c r="H442" s="41"/>
      <c r="I442" s="28"/>
      <c r="J442" s="28"/>
      <c r="K442" s="63"/>
      <c r="L442" s="8"/>
      <c r="M442" s="7"/>
      <c r="N442" s="14">
        <f t="shared" si="158"/>
        <v>0</v>
      </c>
      <c r="O442" s="7"/>
      <c r="P442" s="7"/>
      <c r="Q442" s="7"/>
      <c r="R442" s="41"/>
      <c r="S442" s="7"/>
      <c r="T442" s="11"/>
      <c r="U442" s="11"/>
      <c r="V442" s="11"/>
      <c r="W442" s="15"/>
      <c r="X442" s="28">
        <v>77</v>
      </c>
    </row>
    <row r="443" spans="2:24" ht="14.4" hidden="1" customHeight="1" outlineLevel="1">
      <c r="B443" s="13">
        <f t="shared" si="157"/>
        <v>42271</v>
      </c>
      <c r="C443" s="21"/>
      <c r="D443" s="41"/>
      <c r="E443" s="7"/>
      <c r="F443" s="41"/>
      <c r="G443" s="41"/>
      <c r="H443" s="41"/>
      <c r="I443" s="28"/>
      <c r="J443" s="28"/>
      <c r="K443" s="63"/>
      <c r="L443" s="8"/>
      <c r="M443" s="7"/>
      <c r="N443" s="14">
        <f t="shared" si="158"/>
        <v>0</v>
      </c>
      <c r="O443" s="7"/>
      <c r="P443" s="7"/>
      <c r="Q443" s="7"/>
      <c r="R443" s="41"/>
      <c r="S443" s="7"/>
      <c r="T443" s="11"/>
      <c r="U443" s="11"/>
      <c r="V443" s="11"/>
      <c r="W443" s="15"/>
      <c r="X443" s="28">
        <v>77</v>
      </c>
    </row>
    <row r="444" spans="2:24" collapsed="1">
      <c r="B444" s="13"/>
      <c r="C444" s="21">
        <f t="shared" si="149"/>
        <v>70</v>
      </c>
      <c r="D444" s="41"/>
      <c r="E444" s="12">
        <f>IF(SUM(D437:D443)&gt;0,AVERAGE(D437:D443),0)</f>
        <v>0</v>
      </c>
      <c r="F444" s="41">
        <f>SUM(F437:F443)</f>
        <v>0</v>
      </c>
      <c r="G444" s="41"/>
      <c r="H444" s="41"/>
      <c r="I444" s="28"/>
      <c r="J444" s="28"/>
      <c r="K444" s="63"/>
      <c r="L444" s="8">
        <f>SUM(L437:L443)</f>
        <v>0</v>
      </c>
      <c r="M444" s="7">
        <f>IF(L444&gt;0,L444+M436,0)</f>
        <v>0</v>
      </c>
      <c r="N444" s="14">
        <f>IF(E444&gt;0,L444/E444/7,0)</f>
        <v>0</v>
      </c>
      <c r="O444" s="11">
        <f>M444/$D$5</f>
        <v>0</v>
      </c>
      <c r="P444" s="11">
        <f>IF(S444&gt;0,M444/(S444/1000),0)</f>
        <v>0</v>
      </c>
      <c r="Q444" s="11"/>
      <c r="R444" s="41">
        <f>SUM(R437:R443)</f>
        <v>0</v>
      </c>
      <c r="S444" s="7">
        <f>IF(R444&gt;0,R444+S436,0)</f>
        <v>0</v>
      </c>
      <c r="T444" s="11">
        <f>IF(E444&gt;0,S444/E444,0)</f>
        <v>0</v>
      </c>
      <c r="U444" s="11"/>
      <c r="V444" s="11"/>
      <c r="W444" s="15"/>
      <c r="X444" s="28">
        <v>81</v>
      </c>
    </row>
    <row r="445" spans="2:24" ht="14.4" hidden="1" customHeight="1" outlineLevel="1">
      <c r="B445" s="13">
        <f>B443+1</f>
        <v>42272</v>
      </c>
      <c r="C445" s="21"/>
      <c r="D445" s="41"/>
      <c r="E445" s="7"/>
      <c r="F445" s="41"/>
      <c r="G445" s="41"/>
      <c r="H445" s="41"/>
      <c r="I445" s="28"/>
      <c r="J445" s="28"/>
      <c r="K445" s="63"/>
      <c r="L445" s="8"/>
      <c r="M445" s="7"/>
      <c r="N445" s="14">
        <f t="shared" ref="N445:N451" si="159">IF(D445&gt;0,L445/D445,0)</f>
        <v>0</v>
      </c>
      <c r="O445" s="7"/>
      <c r="P445" s="7"/>
      <c r="Q445" s="7"/>
      <c r="R445" s="41"/>
      <c r="S445" s="7"/>
      <c r="T445" s="11"/>
      <c r="U445" s="11"/>
      <c r="V445" s="11"/>
      <c r="W445" s="15"/>
      <c r="X445" s="28">
        <v>77</v>
      </c>
    </row>
    <row r="446" spans="2:24" ht="14.4" hidden="1" customHeight="1" outlineLevel="1">
      <c r="B446" s="13">
        <f t="shared" si="157"/>
        <v>42273</v>
      </c>
      <c r="C446" s="21"/>
      <c r="D446" s="41"/>
      <c r="E446" s="7"/>
      <c r="F446" s="41"/>
      <c r="G446" s="41"/>
      <c r="H446" s="41"/>
      <c r="I446" s="28"/>
      <c r="J446" s="28"/>
      <c r="K446" s="63"/>
      <c r="L446" s="8"/>
      <c r="M446" s="7"/>
      <c r="N446" s="14">
        <f t="shared" si="159"/>
        <v>0</v>
      </c>
      <c r="O446" s="7"/>
      <c r="P446" s="7"/>
      <c r="Q446" s="7"/>
      <c r="R446" s="41"/>
      <c r="S446" s="7"/>
      <c r="T446" s="11"/>
      <c r="U446" s="11"/>
      <c r="V446" s="11"/>
      <c r="W446" s="15"/>
      <c r="X446" s="28">
        <v>77</v>
      </c>
    </row>
    <row r="447" spans="2:24" ht="14.4" hidden="1" customHeight="1" outlineLevel="1">
      <c r="B447" s="13">
        <f t="shared" si="157"/>
        <v>42274</v>
      </c>
      <c r="C447" s="21"/>
      <c r="D447" s="41"/>
      <c r="E447" s="7"/>
      <c r="F447" s="41"/>
      <c r="G447" s="41"/>
      <c r="H447" s="41"/>
      <c r="I447" s="28"/>
      <c r="J447" s="28"/>
      <c r="K447" s="63"/>
      <c r="L447" s="8"/>
      <c r="M447" s="7"/>
      <c r="N447" s="14">
        <f t="shared" si="159"/>
        <v>0</v>
      </c>
      <c r="O447" s="7"/>
      <c r="P447" s="7"/>
      <c r="Q447" s="7"/>
      <c r="R447" s="41"/>
      <c r="S447" s="7"/>
      <c r="T447" s="11"/>
      <c r="U447" s="11"/>
      <c r="V447" s="11"/>
      <c r="W447" s="15"/>
      <c r="X447" s="28">
        <v>77</v>
      </c>
    </row>
    <row r="448" spans="2:24" ht="14.4" hidden="1" customHeight="1" outlineLevel="1">
      <c r="B448" s="13">
        <f t="shared" si="157"/>
        <v>42275</v>
      </c>
      <c r="C448" s="21"/>
      <c r="D448" s="41"/>
      <c r="E448" s="7"/>
      <c r="F448" s="41"/>
      <c r="G448" s="41"/>
      <c r="H448" s="41"/>
      <c r="I448" s="28"/>
      <c r="J448" s="28"/>
      <c r="K448" s="63"/>
      <c r="L448" s="8"/>
      <c r="M448" s="7"/>
      <c r="N448" s="14">
        <f t="shared" si="159"/>
        <v>0</v>
      </c>
      <c r="O448" s="7"/>
      <c r="P448" s="7"/>
      <c r="Q448" s="7"/>
      <c r="R448" s="41"/>
      <c r="S448" s="7"/>
      <c r="T448" s="11"/>
      <c r="U448" s="11"/>
      <c r="V448" s="11"/>
      <c r="W448" s="15"/>
      <c r="X448" s="28">
        <v>77</v>
      </c>
    </row>
    <row r="449" spans="2:24" ht="14.4" hidden="1" customHeight="1" outlineLevel="1">
      <c r="B449" s="13">
        <f t="shared" ref="B449:B464" si="160">B448+1</f>
        <v>42276</v>
      </c>
      <c r="C449" s="21"/>
      <c r="D449" s="41"/>
      <c r="E449" s="7"/>
      <c r="F449" s="41"/>
      <c r="G449" s="41"/>
      <c r="H449" s="41"/>
      <c r="I449" s="28"/>
      <c r="J449" s="28"/>
      <c r="K449" s="63"/>
      <c r="L449" s="8"/>
      <c r="M449" s="7"/>
      <c r="N449" s="14">
        <f t="shared" si="159"/>
        <v>0</v>
      </c>
      <c r="O449" s="7"/>
      <c r="P449" s="7"/>
      <c r="Q449" s="7"/>
      <c r="R449" s="41"/>
      <c r="S449" s="7"/>
      <c r="T449" s="11"/>
      <c r="U449" s="11"/>
      <c r="V449" s="11"/>
      <c r="W449" s="15"/>
      <c r="X449" s="28">
        <v>77</v>
      </c>
    </row>
    <row r="450" spans="2:24" ht="14.4" hidden="1" customHeight="1" outlineLevel="1">
      <c r="B450" s="13">
        <f t="shared" si="160"/>
        <v>42277</v>
      </c>
      <c r="C450" s="21"/>
      <c r="D450" s="41"/>
      <c r="E450" s="7"/>
      <c r="F450" s="41"/>
      <c r="G450" s="41"/>
      <c r="H450" s="41"/>
      <c r="I450" s="28"/>
      <c r="J450" s="28"/>
      <c r="K450" s="63"/>
      <c r="L450" s="8"/>
      <c r="M450" s="7"/>
      <c r="N450" s="14">
        <f t="shared" si="159"/>
        <v>0</v>
      </c>
      <c r="O450" s="7"/>
      <c r="P450" s="7"/>
      <c r="Q450" s="7"/>
      <c r="R450" s="41"/>
      <c r="S450" s="7"/>
      <c r="T450" s="11"/>
      <c r="U450" s="11"/>
      <c r="V450" s="11"/>
      <c r="W450" s="15"/>
      <c r="X450" s="28">
        <v>77</v>
      </c>
    </row>
    <row r="451" spans="2:24" ht="14.4" hidden="1" customHeight="1" outlineLevel="1">
      <c r="B451" s="13">
        <f t="shared" si="160"/>
        <v>42278</v>
      </c>
      <c r="C451" s="21"/>
      <c r="D451" s="41"/>
      <c r="E451" s="7"/>
      <c r="F451" s="41"/>
      <c r="G451" s="41"/>
      <c r="H451" s="41"/>
      <c r="I451" s="28"/>
      <c r="J451" s="28"/>
      <c r="K451" s="63"/>
      <c r="L451" s="8"/>
      <c r="M451" s="7"/>
      <c r="N451" s="14">
        <f t="shared" si="159"/>
        <v>0</v>
      </c>
      <c r="O451" s="7"/>
      <c r="P451" s="7"/>
      <c r="Q451" s="7"/>
      <c r="R451" s="41"/>
      <c r="S451" s="7"/>
      <c r="T451" s="11"/>
      <c r="U451" s="11"/>
      <c r="V451" s="11"/>
      <c r="W451" s="15"/>
      <c r="X451" s="28">
        <v>77</v>
      </c>
    </row>
    <row r="452" spans="2:24" collapsed="1">
      <c r="B452" s="13"/>
      <c r="C452" s="21">
        <f t="shared" si="149"/>
        <v>71</v>
      </c>
      <c r="D452" s="41"/>
      <c r="E452" s="12">
        <f>IF(SUM(D445:D451)&gt;0,AVERAGE(D445:D451),0)</f>
        <v>0</v>
      </c>
      <c r="F452" s="41">
        <f>SUM(F445:F451)</f>
        <v>0</v>
      </c>
      <c r="G452" s="41"/>
      <c r="H452" s="41"/>
      <c r="I452" s="28"/>
      <c r="J452" s="28"/>
      <c r="K452" s="63"/>
      <c r="L452" s="8">
        <f>SUM(L445:L451)</f>
        <v>0</v>
      </c>
      <c r="M452" s="7">
        <f>IF(L452&gt;0,L452+M444,0)</f>
        <v>0</v>
      </c>
      <c r="N452" s="14">
        <f>IF(E452&gt;0,L452/E452/7,0)</f>
        <v>0</v>
      </c>
      <c r="O452" s="11">
        <f>M452/$D$5</f>
        <v>0</v>
      </c>
      <c r="P452" s="11">
        <f>IF(S452&gt;0,M452/(S452/1000),0)</f>
        <v>0</v>
      </c>
      <c r="Q452" s="11"/>
      <c r="R452" s="41">
        <f>SUM(R445:R451)</f>
        <v>0</v>
      </c>
      <c r="S452" s="7">
        <f>IF(R452&gt;0,R452+S444,0)</f>
        <v>0</v>
      </c>
      <c r="T452" s="11">
        <f>IF(E452&gt;0,S452/E452,0)</f>
        <v>0</v>
      </c>
      <c r="U452" s="11"/>
      <c r="V452" s="11"/>
      <c r="W452" s="15"/>
      <c r="X452" s="28">
        <v>80</v>
      </c>
    </row>
    <row r="453" spans="2:24" ht="14.4" hidden="1" customHeight="1" outlineLevel="1">
      <c r="B453" s="13">
        <f>B451+1</f>
        <v>42279</v>
      </c>
      <c r="C453" s="21"/>
      <c r="D453" s="41"/>
      <c r="E453" s="7"/>
      <c r="F453" s="41"/>
      <c r="G453" s="41"/>
      <c r="H453" s="41"/>
      <c r="I453" s="28"/>
      <c r="J453" s="28"/>
      <c r="K453" s="63"/>
      <c r="L453" s="8"/>
      <c r="M453" s="7"/>
      <c r="N453" s="14">
        <f t="shared" ref="N453:N459" si="161">IF(D453&gt;0,L453/D453,0)</f>
        <v>0</v>
      </c>
      <c r="O453" s="7"/>
      <c r="P453" s="7"/>
      <c r="Q453" s="7"/>
      <c r="R453" s="41"/>
      <c r="S453" s="7"/>
      <c r="T453" s="11"/>
      <c r="U453" s="11"/>
      <c r="V453" s="11"/>
      <c r="W453" s="15"/>
      <c r="X453" s="28">
        <v>77</v>
      </c>
    </row>
    <row r="454" spans="2:24" ht="14.4" hidden="1" customHeight="1" outlineLevel="1">
      <c r="B454" s="13">
        <f t="shared" si="160"/>
        <v>42280</v>
      </c>
      <c r="C454" s="21"/>
      <c r="D454" s="41"/>
      <c r="E454" s="7"/>
      <c r="F454" s="41"/>
      <c r="G454" s="41"/>
      <c r="H454" s="41"/>
      <c r="I454" s="28"/>
      <c r="J454" s="28"/>
      <c r="K454" s="63"/>
      <c r="L454" s="8"/>
      <c r="M454" s="7"/>
      <c r="N454" s="14">
        <f t="shared" si="161"/>
        <v>0</v>
      </c>
      <c r="O454" s="7"/>
      <c r="P454" s="7"/>
      <c r="Q454" s="7"/>
      <c r="R454" s="41"/>
      <c r="S454" s="7"/>
      <c r="T454" s="11"/>
      <c r="U454" s="11"/>
      <c r="V454" s="11"/>
      <c r="W454" s="15"/>
      <c r="X454" s="28">
        <v>77</v>
      </c>
    </row>
    <row r="455" spans="2:24" ht="14.4" hidden="1" customHeight="1" outlineLevel="1">
      <c r="B455" s="13">
        <f t="shared" si="160"/>
        <v>42281</v>
      </c>
      <c r="C455" s="21"/>
      <c r="D455" s="41"/>
      <c r="E455" s="7"/>
      <c r="F455" s="41"/>
      <c r="G455" s="41"/>
      <c r="H455" s="41"/>
      <c r="I455" s="28"/>
      <c r="J455" s="28"/>
      <c r="K455" s="63"/>
      <c r="L455" s="8"/>
      <c r="M455" s="7"/>
      <c r="N455" s="14">
        <f t="shared" si="161"/>
        <v>0</v>
      </c>
      <c r="O455" s="7"/>
      <c r="P455" s="7"/>
      <c r="Q455" s="7"/>
      <c r="R455" s="41"/>
      <c r="S455" s="7"/>
      <c r="T455" s="11"/>
      <c r="U455" s="11"/>
      <c r="V455" s="11"/>
      <c r="W455" s="15"/>
      <c r="X455" s="28">
        <v>76</v>
      </c>
    </row>
    <row r="456" spans="2:24" ht="14.4" hidden="1" customHeight="1" outlineLevel="1">
      <c r="B456" s="13">
        <f t="shared" si="160"/>
        <v>42282</v>
      </c>
      <c r="C456" s="21"/>
      <c r="D456" s="41"/>
      <c r="E456" s="7"/>
      <c r="F456" s="41"/>
      <c r="G456" s="41"/>
      <c r="H456" s="41"/>
      <c r="I456" s="28"/>
      <c r="J456" s="28"/>
      <c r="K456" s="63"/>
      <c r="L456" s="8"/>
      <c r="M456" s="7"/>
      <c r="N456" s="14">
        <f t="shared" si="161"/>
        <v>0</v>
      </c>
      <c r="O456" s="7"/>
      <c r="P456" s="7"/>
      <c r="Q456" s="7"/>
      <c r="R456" s="41"/>
      <c r="S456" s="7"/>
      <c r="T456" s="11"/>
      <c r="U456" s="11"/>
      <c r="V456" s="11"/>
      <c r="W456" s="15"/>
      <c r="X456" s="28">
        <v>76</v>
      </c>
    </row>
    <row r="457" spans="2:24" ht="14.4" hidden="1" customHeight="1" outlineLevel="1">
      <c r="B457" s="13">
        <f t="shared" si="160"/>
        <v>42283</v>
      </c>
      <c r="C457" s="21"/>
      <c r="D457" s="41"/>
      <c r="E457" s="7"/>
      <c r="F457" s="41"/>
      <c r="G457" s="41"/>
      <c r="H457" s="41"/>
      <c r="I457" s="28"/>
      <c r="J457" s="28"/>
      <c r="K457" s="63"/>
      <c r="L457" s="8"/>
      <c r="M457" s="7"/>
      <c r="N457" s="14">
        <f t="shared" si="161"/>
        <v>0</v>
      </c>
      <c r="O457" s="7"/>
      <c r="P457" s="7"/>
      <c r="Q457" s="7"/>
      <c r="R457" s="41"/>
      <c r="S457" s="7"/>
      <c r="T457" s="11"/>
      <c r="U457" s="11"/>
      <c r="V457" s="11"/>
      <c r="W457" s="15"/>
      <c r="X457" s="28">
        <v>76</v>
      </c>
    </row>
    <row r="458" spans="2:24" ht="14.4" hidden="1" customHeight="1" outlineLevel="1">
      <c r="B458" s="13">
        <f t="shared" si="160"/>
        <v>42284</v>
      </c>
      <c r="C458" s="21"/>
      <c r="D458" s="41"/>
      <c r="E458" s="7"/>
      <c r="F458" s="41"/>
      <c r="G458" s="41"/>
      <c r="H458" s="41"/>
      <c r="I458" s="28"/>
      <c r="J458" s="28"/>
      <c r="K458" s="63"/>
      <c r="L458" s="8"/>
      <c r="M458" s="7"/>
      <c r="N458" s="14">
        <f t="shared" si="161"/>
        <v>0</v>
      </c>
      <c r="O458" s="7"/>
      <c r="P458" s="7"/>
      <c r="Q458" s="7"/>
      <c r="R458" s="41"/>
      <c r="S458" s="7"/>
      <c r="T458" s="11"/>
      <c r="U458" s="11"/>
      <c r="V458" s="11"/>
      <c r="W458" s="15"/>
      <c r="X458" s="28">
        <v>76</v>
      </c>
    </row>
    <row r="459" spans="2:24" ht="14.4" hidden="1" customHeight="1" outlineLevel="1">
      <c r="B459" s="13">
        <f t="shared" si="160"/>
        <v>42285</v>
      </c>
      <c r="C459" s="21"/>
      <c r="D459" s="41"/>
      <c r="E459" s="7"/>
      <c r="F459" s="41"/>
      <c r="G459" s="41"/>
      <c r="H459" s="41"/>
      <c r="I459" s="28"/>
      <c r="J459" s="28"/>
      <c r="K459" s="63"/>
      <c r="L459" s="8"/>
      <c r="M459" s="7"/>
      <c r="N459" s="14">
        <f t="shared" si="161"/>
        <v>0</v>
      </c>
      <c r="O459" s="7"/>
      <c r="P459" s="7"/>
      <c r="Q459" s="7"/>
      <c r="R459" s="41"/>
      <c r="S459" s="7"/>
      <c r="T459" s="11"/>
      <c r="U459" s="11"/>
      <c r="V459" s="11"/>
      <c r="W459" s="15"/>
      <c r="X459" s="28">
        <v>76</v>
      </c>
    </row>
    <row r="460" spans="2:24" collapsed="1">
      <c r="B460" s="13"/>
      <c r="C460" s="21">
        <f t="shared" si="149"/>
        <v>72</v>
      </c>
      <c r="D460" s="41"/>
      <c r="E460" s="12">
        <f>IF(SUM(D453:D459)&gt;0,AVERAGE(D453:D459),0)</f>
        <v>0</v>
      </c>
      <c r="F460" s="41">
        <f>SUM(F453:F459)</f>
        <v>0</v>
      </c>
      <c r="G460" s="41"/>
      <c r="H460" s="41"/>
      <c r="I460" s="28"/>
      <c r="J460" s="28"/>
      <c r="K460" s="63"/>
      <c r="L460" s="8">
        <f>SUM(L453:L459)</f>
        <v>0</v>
      </c>
      <c r="M460" s="7">
        <f>IF(L460&gt;0,L460+M452,0)</f>
        <v>0</v>
      </c>
      <c r="N460" s="14">
        <f>IF(E460&gt;0,L460/E460/7,0)</f>
        <v>0</v>
      </c>
      <c r="O460" s="11">
        <f>M460/$D$5</f>
        <v>0</v>
      </c>
      <c r="P460" s="11">
        <f>IF(S460&gt;0,M460/(S460/1000),0)</f>
        <v>0</v>
      </c>
      <c r="Q460" s="11"/>
      <c r="R460" s="41">
        <f>SUM(R453:R459)</f>
        <v>0</v>
      </c>
      <c r="S460" s="7">
        <f>IF(R460&gt;0,R460+S452,0)</f>
        <v>0</v>
      </c>
      <c r="T460" s="11">
        <f>IF(E460&gt;0,S460/E460,0)</f>
        <v>0</v>
      </c>
      <c r="U460" s="11"/>
      <c r="V460" s="11"/>
      <c r="W460" s="15"/>
      <c r="X460" s="28">
        <v>80</v>
      </c>
    </row>
    <row r="461" spans="2:24" ht="14.4" hidden="1" customHeight="1" outlineLevel="1">
      <c r="B461" s="13">
        <f>B459+1</f>
        <v>42286</v>
      </c>
      <c r="C461" s="21"/>
      <c r="D461" s="41"/>
      <c r="E461" s="7"/>
      <c r="F461" s="41"/>
      <c r="G461" s="41"/>
      <c r="H461" s="41"/>
      <c r="I461" s="28"/>
      <c r="J461" s="28"/>
      <c r="K461" s="63"/>
      <c r="L461" s="8"/>
      <c r="M461" s="7"/>
      <c r="N461" s="14">
        <f t="shared" ref="N461:N467" si="162">IF(D461&gt;0,L461/D461,0)</f>
        <v>0</v>
      </c>
      <c r="O461" s="7"/>
      <c r="P461" s="7"/>
      <c r="Q461" s="7"/>
      <c r="R461" s="41"/>
      <c r="S461" s="7"/>
      <c r="T461" s="11"/>
      <c r="U461" s="11"/>
      <c r="V461" s="11"/>
      <c r="W461" s="15"/>
      <c r="X461" s="28">
        <v>76</v>
      </c>
    </row>
    <row r="462" spans="2:24" ht="14.4" hidden="1" customHeight="1" outlineLevel="1">
      <c r="B462" s="13">
        <f t="shared" si="160"/>
        <v>42287</v>
      </c>
      <c r="C462" s="21"/>
      <c r="D462" s="41"/>
      <c r="E462" s="7"/>
      <c r="F462" s="41"/>
      <c r="G462" s="41"/>
      <c r="H462" s="41"/>
      <c r="I462" s="28"/>
      <c r="J462" s="28"/>
      <c r="K462" s="63"/>
      <c r="L462" s="8"/>
      <c r="M462" s="7"/>
      <c r="N462" s="14">
        <f t="shared" si="162"/>
        <v>0</v>
      </c>
      <c r="O462" s="7"/>
      <c r="P462" s="7"/>
      <c r="Q462" s="7"/>
      <c r="R462" s="41"/>
      <c r="S462" s="7"/>
      <c r="T462" s="11"/>
      <c r="U462" s="11"/>
      <c r="V462" s="11"/>
      <c r="W462" s="15"/>
      <c r="X462" s="28">
        <v>76</v>
      </c>
    </row>
    <row r="463" spans="2:24" ht="14.4" hidden="1" customHeight="1" outlineLevel="1">
      <c r="B463" s="13">
        <f t="shared" si="160"/>
        <v>42288</v>
      </c>
      <c r="C463" s="21"/>
      <c r="D463" s="41"/>
      <c r="E463" s="7"/>
      <c r="F463" s="41"/>
      <c r="G463" s="41"/>
      <c r="H463" s="41"/>
      <c r="I463" s="28"/>
      <c r="J463" s="28"/>
      <c r="K463" s="63"/>
      <c r="L463" s="8"/>
      <c r="M463" s="7"/>
      <c r="N463" s="14">
        <f t="shared" si="162"/>
        <v>0</v>
      </c>
      <c r="O463" s="7"/>
      <c r="P463" s="7"/>
      <c r="Q463" s="7"/>
      <c r="R463" s="41"/>
      <c r="S463" s="7"/>
      <c r="T463" s="11"/>
      <c r="U463" s="11"/>
      <c r="V463" s="11"/>
      <c r="W463" s="15"/>
      <c r="X463" s="28">
        <v>76</v>
      </c>
    </row>
    <row r="464" spans="2:24" ht="14.4" hidden="1" customHeight="1" outlineLevel="1">
      <c r="B464" s="13">
        <f t="shared" si="160"/>
        <v>42289</v>
      </c>
      <c r="C464" s="21"/>
      <c r="D464" s="41"/>
      <c r="E464" s="7"/>
      <c r="F464" s="41"/>
      <c r="G464" s="41"/>
      <c r="H464" s="41"/>
      <c r="I464" s="28"/>
      <c r="J464" s="28"/>
      <c r="K464" s="63"/>
      <c r="L464" s="8"/>
      <c r="M464" s="7"/>
      <c r="N464" s="14">
        <f t="shared" si="162"/>
        <v>0</v>
      </c>
      <c r="O464" s="7"/>
      <c r="P464" s="7"/>
      <c r="Q464" s="7"/>
      <c r="R464" s="41"/>
      <c r="S464" s="7"/>
      <c r="T464" s="11"/>
      <c r="U464" s="11"/>
      <c r="V464" s="11"/>
      <c r="W464" s="15"/>
      <c r="X464" s="28">
        <v>76</v>
      </c>
    </row>
    <row r="465" spans="2:24" ht="14.4" hidden="1" customHeight="1" outlineLevel="1">
      <c r="B465" s="13">
        <f t="shared" ref="B465:B480" si="163">B464+1</f>
        <v>42290</v>
      </c>
      <c r="C465" s="21"/>
      <c r="D465" s="41"/>
      <c r="E465" s="7"/>
      <c r="F465" s="41"/>
      <c r="G465" s="41"/>
      <c r="H465" s="41"/>
      <c r="I465" s="28"/>
      <c r="J465" s="28"/>
      <c r="K465" s="63"/>
      <c r="L465" s="8"/>
      <c r="M465" s="7"/>
      <c r="N465" s="14">
        <f t="shared" si="162"/>
        <v>0</v>
      </c>
      <c r="O465" s="7"/>
      <c r="P465" s="7"/>
      <c r="Q465" s="7"/>
      <c r="R465" s="41"/>
      <c r="S465" s="7"/>
      <c r="T465" s="11"/>
      <c r="U465" s="11"/>
      <c r="V465" s="11"/>
      <c r="W465" s="15"/>
      <c r="X465" s="28">
        <v>76</v>
      </c>
    </row>
    <row r="466" spans="2:24" ht="14.4" hidden="1" customHeight="1" outlineLevel="1">
      <c r="B466" s="13">
        <f t="shared" si="163"/>
        <v>42291</v>
      </c>
      <c r="C466" s="21"/>
      <c r="D466" s="41"/>
      <c r="E466" s="7"/>
      <c r="F466" s="41"/>
      <c r="G466" s="41"/>
      <c r="H466" s="41"/>
      <c r="I466" s="28"/>
      <c r="J466" s="28"/>
      <c r="K466" s="63"/>
      <c r="L466" s="8"/>
      <c r="M466" s="7"/>
      <c r="N466" s="14">
        <f t="shared" si="162"/>
        <v>0</v>
      </c>
      <c r="O466" s="7"/>
      <c r="P466" s="7"/>
      <c r="Q466" s="7"/>
      <c r="R466" s="41"/>
      <c r="S466" s="7"/>
      <c r="T466" s="11"/>
      <c r="U466" s="11"/>
      <c r="V466" s="11"/>
      <c r="W466" s="15"/>
      <c r="X466" s="28">
        <v>76</v>
      </c>
    </row>
    <row r="467" spans="2:24" ht="14.4" hidden="1" customHeight="1" outlineLevel="1">
      <c r="B467" s="13">
        <f t="shared" si="163"/>
        <v>42292</v>
      </c>
      <c r="C467" s="21"/>
      <c r="D467" s="41"/>
      <c r="E467" s="7"/>
      <c r="F467" s="41"/>
      <c r="G467" s="41"/>
      <c r="H467" s="41"/>
      <c r="I467" s="28"/>
      <c r="J467" s="28"/>
      <c r="K467" s="63"/>
      <c r="L467" s="8"/>
      <c r="M467" s="7"/>
      <c r="N467" s="14">
        <f t="shared" si="162"/>
        <v>0</v>
      </c>
      <c r="O467" s="7"/>
      <c r="P467" s="7"/>
      <c r="Q467" s="7"/>
      <c r="R467" s="41"/>
      <c r="S467" s="7"/>
      <c r="T467" s="11"/>
      <c r="U467" s="11"/>
      <c r="V467" s="11"/>
      <c r="W467" s="15"/>
      <c r="X467" s="28">
        <v>76</v>
      </c>
    </row>
    <row r="468" spans="2:24" collapsed="1">
      <c r="B468" s="13"/>
      <c r="C468" s="21">
        <f t="shared" ref="C468:C516" si="164">C460+1</f>
        <v>73</v>
      </c>
      <c r="D468" s="41"/>
      <c r="E468" s="12">
        <f>IF(SUM(D461:D467)&gt;0,AVERAGE(D461:D467),0)</f>
        <v>0</v>
      </c>
      <c r="F468" s="41">
        <f>SUM(F461:F467)</f>
        <v>0</v>
      </c>
      <c r="G468" s="41"/>
      <c r="H468" s="41"/>
      <c r="I468" s="28"/>
      <c r="J468" s="28"/>
      <c r="K468" s="63"/>
      <c r="L468" s="8">
        <f>SUM(L461:L467)</f>
        <v>0</v>
      </c>
      <c r="M468" s="7">
        <f>IF(L468&gt;0,L468+M460,0)</f>
        <v>0</v>
      </c>
      <c r="N468" s="14">
        <f>IF(E468&gt;0,L468/E468/7,0)</f>
        <v>0</v>
      </c>
      <c r="O468" s="11">
        <f>M468/$D$5</f>
        <v>0</v>
      </c>
      <c r="P468" s="11">
        <f>IF(S468&gt;0,M468/(S468/1000),0)</f>
        <v>0</v>
      </c>
      <c r="Q468" s="11"/>
      <c r="R468" s="41">
        <f>SUM(R461:R467)</f>
        <v>0</v>
      </c>
      <c r="S468" s="7">
        <f>IF(R468&gt;0,R468+S460,0)</f>
        <v>0</v>
      </c>
      <c r="T468" s="11">
        <f>IF(E468&gt;0,S468/E468,0)</f>
        <v>0</v>
      </c>
      <c r="U468" s="11"/>
      <c r="V468" s="11"/>
      <c r="W468" s="15"/>
      <c r="X468" s="28">
        <v>79</v>
      </c>
    </row>
    <row r="469" spans="2:24" ht="14.4" hidden="1" customHeight="1" outlineLevel="1">
      <c r="B469" s="13">
        <f>B467+1</f>
        <v>42293</v>
      </c>
      <c r="C469" s="21"/>
      <c r="D469" s="41"/>
      <c r="E469" s="7"/>
      <c r="F469" s="41"/>
      <c r="G469" s="41"/>
      <c r="H469" s="41"/>
      <c r="I469" s="28"/>
      <c r="J469" s="28"/>
      <c r="K469" s="63"/>
      <c r="L469" s="8"/>
      <c r="M469" s="7"/>
      <c r="N469" s="14">
        <f t="shared" ref="N469:N475" si="165">IF(D469&gt;0,L469/D469,0)</f>
        <v>0</v>
      </c>
      <c r="O469" s="7"/>
      <c r="P469" s="7"/>
      <c r="Q469" s="7"/>
      <c r="R469" s="41"/>
      <c r="S469" s="7"/>
      <c r="T469" s="11"/>
      <c r="U469" s="11"/>
      <c r="V469" s="11"/>
      <c r="W469" s="15"/>
      <c r="X469" s="28">
        <v>75</v>
      </c>
    </row>
    <row r="470" spans="2:24" ht="14.4" hidden="1" customHeight="1" outlineLevel="1">
      <c r="B470" s="13">
        <f t="shared" si="163"/>
        <v>42294</v>
      </c>
      <c r="C470" s="21"/>
      <c r="D470" s="41"/>
      <c r="E470" s="7"/>
      <c r="F470" s="41"/>
      <c r="G470" s="41"/>
      <c r="H470" s="41"/>
      <c r="I470" s="28"/>
      <c r="J470" s="28"/>
      <c r="K470" s="63"/>
      <c r="L470" s="8"/>
      <c r="M470" s="7"/>
      <c r="N470" s="14">
        <f t="shared" si="165"/>
        <v>0</v>
      </c>
      <c r="O470" s="7"/>
      <c r="P470" s="7"/>
      <c r="Q470" s="7"/>
      <c r="R470" s="41"/>
      <c r="S470" s="7"/>
      <c r="T470" s="11"/>
      <c r="U470" s="11"/>
      <c r="V470" s="11"/>
      <c r="W470" s="15"/>
      <c r="X470" s="28">
        <v>75</v>
      </c>
    </row>
    <row r="471" spans="2:24" ht="14.4" hidden="1" customHeight="1" outlineLevel="1">
      <c r="B471" s="13">
        <f t="shared" si="163"/>
        <v>42295</v>
      </c>
      <c r="C471" s="21"/>
      <c r="D471" s="41"/>
      <c r="E471" s="7"/>
      <c r="F471" s="41"/>
      <c r="G471" s="41"/>
      <c r="H471" s="41"/>
      <c r="I471" s="28"/>
      <c r="J471" s="28"/>
      <c r="K471" s="63"/>
      <c r="L471" s="8"/>
      <c r="M471" s="7"/>
      <c r="N471" s="14">
        <f t="shared" si="165"/>
        <v>0</v>
      </c>
      <c r="O471" s="7"/>
      <c r="P471" s="7"/>
      <c r="Q471" s="7"/>
      <c r="R471" s="41"/>
      <c r="S471" s="7"/>
      <c r="T471" s="11"/>
      <c r="U471" s="11"/>
      <c r="V471" s="11"/>
      <c r="W471" s="15"/>
      <c r="X471" s="28">
        <v>75</v>
      </c>
    </row>
    <row r="472" spans="2:24" ht="14.4" hidden="1" customHeight="1" outlineLevel="1">
      <c r="B472" s="13">
        <f t="shared" si="163"/>
        <v>42296</v>
      </c>
      <c r="C472" s="21"/>
      <c r="D472" s="41"/>
      <c r="E472" s="7"/>
      <c r="F472" s="41"/>
      <c r="G472" s="41"/>
      <c r="H472" s="41"/>
      <c r="I472" s="28"/>
      <c r="J472" s="28"/>
      <c r="K472" s="63"/>
      <c r="L472" s="8"/>
      <c r="M472" s="7"/>
      <c r="N472" s="14">
        <f t="shared" si="165"/>
        <v>0</v>
      </c>
      <c r="O472" s="7"/>
      <c r="P472" s="7"/>
      <c r="Q472" s="7"/>
      <c r="R472" s="41"/>
      <c r="S472" s="7"/>
      <c r="T472" s="11"/>
      <c r="U472" s="11"/>
      <c r="V472" s="11"/>
      <c r="W472" s="15"/>
      <c r="X472" s="28">
        <v>75</v>
      </c>
    </row>
    <row r="473" spans="2:24" ht="14.4" hidden="1" customHeight="1" outlineLevel="1">
      <c r="B473" s="13">
        <f t="shared" si="163"/>
        <v>42297</v>
      </c>
      <c r="C473" s="21"/>
      <c r="D473" s="41"/>
      <c r="E473" s="7"/>
      <c r="F473" s="41"/>
      <c r="G473" s="41"/>
      <c r="H473" s="41"/>
      <c r="I473" s="28"/>
      <c r="J473" s="28"/>
      <c r="K473" s="63"/>
      <c r="L473" s="8"/>
      <c r="M473" s="7"/>
      <c r="N473" s="14">
        <f t="shared" si="165"/>
        <v>0</v>
      </c>
      <c r="O473" s="7"/>
      <c r="P473" s="7"/>
      <c r="Q473" s="7"/>
      <c r="R473" s="41"/>
      <c r="S473" s="7"/>
      <c r="T473" s="11"/>
      <c r="U473" s="11"/>
      <c r="V473" s="11"/>
      <c r="W473" s="15"/>
      <c r="X473" s="28">
        <v>75</v>
      </c>
    </row>
    <row r="474" spans="2:24" ht="14.4" hidden="1" customHeight="1" outlineLevel="1">
      <c r="B474" s="13">
        <f t="shared" si="163"/>
        <v>42298</v>
      </c>
      <c r="C474" s="21"/>
      <c r="D474" s="41"/>
      <c r="E474" s="7"/>
      <c r="F474" s="41"/>
      <c r="G474" s="41"/>
      <c r="H474" s="41"/>
      <c r="I474" s="28"/>
      <c r="J474" s="28"/>
      <c r="K474" s="63"/>
      <c r="L474" s="8"/>
      <c r="M474" s="7"/>
      <c r="N474" s="14">
        <f t="shared" si="165"/>
        <v>0</v>
      </c>
      <c r="O474" s="7"/>
      <c r="P474" s="7"/>
      <c r="Q474" s="7"/>
      <c r="R474" s="41"/>
      <c r="S474" s="7"/>
      <c r="T474" s="11"/>
      <c r="U474" s="11"/>
      <c r="V474" s="11"/>
      <c r="W474" s="15"/>
      <c r="X474" s="28">
        <v>75</v>
      </c>
    </row>
    <row r="475" spans="2:24" ht="14.4" hidden="1" customHeight="1" outlineLevel="1">
      <c r="B475" s="13">
        <f t="shared" si="163"/>
        <v>42299</v>
      </c>
      <c r="C475" s="21"/>
      <c r="D475" s="41"/>
      <c r="E475" s="7"/>
      <c r="F475" s="41"/>
      <c r="G475" s="41"/>
      <c r="H475" s="41"/>
      <c r="I475" s="28"/>
      <c r="J475" s="28"/>
      <c r="K475" s="63"/>
      <c r="L475" s="8"/>
      <c r="M475" s="7"/>
      <c r="N475" s="14">
        <f t="shared" si="165"/>
        <v>0</v>
      </c>
      <c r="O475" s="7"/>
      <c r="P475" s="7"/>
      <c r="Q475" s="7"/>
      <c r="R475" s="41"/>
      <c r="S475" s="7"/>
      <c r="T475" s="11"/>
      <c r="U475" s="11"/>
      <c r="V475" s="11"/>
      <c r="W475" s="15"/>
      <c r="X475" s="28">
        <v>75</v>
      </c>
    </row>
    <row r="476" spans="2:24" collapsed="1">
      <c r="B476" s="13"/>
      <c r="C476" s="21">
        <f t="shared" si="164"/>
        <v>74</v>
      </c>
      <c r="D476" s="41"/>
      <c r="E476" s="12">
        <f>IF(SUM(D469:D475)&gt;0,AVERAGE(D469:D475),0)</f>
        <v>0</v>
      </c>
      <c r="F476" s="41">
        <f>SUM(F469:F475)</f>
        <v>0</v>
      </c>
      <c r="G476" s="41"/>
      <c r="H476" s="41"/>
      <c r="I476" s="28"/>
      <c r="J476" s="28"/>
      <c r="K476" s="63"/>
      <c r="L476" s="8">
        <f>SUM(L469:L475)</f>
        <v>0</v>
      </c>
      <c r="M476" s="7">
        <f>IF(L476&gt;0,L476+M468,0)</f>
        <v>0</v>
      </c>
      <c r="N476" s="14">
        <f>IF(E476&gt;0,L476/E476/7,0)</f>
        <v>0</v>
      </c>
      <c r="O476" s="11">
        <f>M476/$D$5</f>
        <v>0</v>
      </c>
      <c r="P476" s="11">
        <f>IF(S476&gt;0,M476/(S476/1000),0)</f>
        <v>0</v>
      </c>
      <c r="Q476" s="11"/>
      <c r="R476" s="41">
        <f>SUM(R469:R475)</f>
        <v>0</v>
      </c>
      <c r="S476" s="7">
        <f>IF(R476&gt;0,R476+S468,0)</f>
        <v>0</v>
      </c>
      <c r="T476" s="11">
        <f>IF(E476&gt;0,S476/E476,0)</f>
        <v>0</v>
      </c>
      <c r="U476" s="11"/>
      <c r="V476" s="11"/>
      <c r="W476" s="15"/>
      <c r="X476" s="28">
        <v>79</v>
      </c>
    </row>
    <row r="477" spans="2:24" ht="14.4" hidden="1" customHeight="1" outlineLevel="1">
      <c r="B477" s="13">
        <f>B475+1</f>
        <v>42300</v>
      </c>
      <c r="C477" s="21"/>
      <c r="D477" s="41"/>
      <c r="E477" s="7"/>
      <c r="F477" s="41"/>
      <c r="G477" s="41"/>
      <c r="H477" s="41"/>
      <c r="I477" s="28"/>
      <c r="J477" s="28"/>
      <c r="K477" s="63"/>
      <c r="L477" s="8"/>
      <c r="M477" s="7"/>
      <c r="N477" s="14">
        <f t="shared" ref="N477:N483" si="166">IF(D477&gt;0,L477/D477,0)</f>
        <v>0</v>
      </c>
      <c r="O477" s="7"/>
      <c r="P477" s="7"/>
      <c r="Q477" s="7"/>
      <c r="R477" s="41"/>
      <c r="S477" s="7"/>
      <c r="T477" s="11"/>
      <c r="U477" s="11"/>
      <c r="V477" s="11"/>
      <c r="W477" s="15"/>
      <c r="X477" s="28">
        <v>75</v>
      </c>
    </row>
    <row r="478" spans="2:24" ht="14.4" hidden="1" customHeight="1" outlineLevel="1">
      <c r="B478" s="13">
        <f t="shared" si="163"/>
        <v>42301</v>
      </c>
      <c r="C478" s="21"/>
      <c r="D478" s="41"/>
      <c r="E478" s="7"/>
      <c r="F478" s="41"/>
      <c r="G478" s="41"/>
      <c r="H478" s="41"/>
      <c r="I478" s="28"/>
      <c r="J478" s="28"/>
      <c r="K478" s="63"/>
      <c r="L478" s="8"/>
      <c r="M478" s="7"/>
      <c r="N478" s="14">
        <f t="shared" si="166"/>
        <v>0</v>
      </c>
      <c r="O478" s="7"/>
      <c r="P478" s="7"/>
      <c r="Q478" s="7"/>
      <c r="R478" s="41"/>
      <c r="S478" s="7"/>
      <c r="T478" s="11"/>
      <c r="U478" s="11"/>
      <c r="V478" s="11"/>
      <c r="W478" s="15"/>
      <c r="X478" s="28">
        <v>75</v>
      </c>
    </row>
    <row r="479" spans="2:24" ht="14.4" hidden="1" customHeight="1" outlineLevel="1">
      <c r="B479" s="13">
        <f t="shared" si="163"/>
        <v>42302</v>
      </c>
      <c r="C479" s="21"/>
      <c r="D479" s="41"/>
      <c r="E479" s="7"/>
      <c r="F479" s="41"/>
      <c r="G479" s="41"/>
      <c r="H479" s="41"/>
      <c r="I479" s="28"/>
      <c r="J479" s="28"/>
      <c r="K479" s="63"/>
      <c r="L479" s="8"/>
      <c r="M479" s="7"/>
      <c r="N479" s="14">
        <f t="shared" si="166"/>
        <v>0</v>
      </c>
      <c r="O479" s="7"/>
      <c r="P479" s="7"/>
      <c r="Q479" s="7"/>
      <c r="R479" s="41"/>
      <c r="S479" s="7"/>
      <c r="T479" s="11"/>
      <c r="U479" s="11"/>
      <c r="V479" s="11"/>
      <c r="W479" s="15"/>
      <c r="X479" s="28">
        <v>75</v>
      </c>
    </row>
    <row r="480" spans="2:24" ht="14.4" hidden="1" customHeight="1" outlineLevel="1">
      <c r="B480" s="13">
        <f t="shared" si="163"/>
        <v>42303</v>
      </c>
      <c r="C480" s="21"/>
      <c r="D480" s="41"/>
      <c r="E480" s="7"/>
      <c r="F480" s="41"/>
      <c r="G480" s="41"/>
      <c r="H480" s="41"/>
      <c r="I480" s="28"/>
      <c r="J480" s="28"/>
      <c r="K480" s="63"/>
      <c r="L480" s="8"/>
      <c r="M480" s="7"/>
      <c r="N480" s="14">
        <f t="shared" si="166"/>
        <v>0</v>
      </c>
      <c r="O480" s="7"/>
      <c r="P480" s="7"/>
      <c r="Q480" s="7"/>
      <c r="R480" s="41"/>
      <c r="S480" s="7"/>
      <c r="T480" s="11"/>
      <c r="U480" s="11"/>
      <c r="V480" s="11"/>
      <c r="W480" s="15"/>
      <c r="X480" s="28">
        <v>75</v>
      </c>
    </row>
    <row r="481" spans="2:24" ht="14.4" hidden="1" customHeight="1" outlineLevel="1">
      <c r="B481" s="13">
        <f t="shared" ref="B481:B496" si="167">B480+1</f>
        <v>42304</v>
      </c>
      <c r="C481" s="21"/>
      <c r="D481" s="41"/>
      <c r="E481" s="7"/>
      <c r="F481" s="41"/>
      <c r="G481" s="41"/>
      <c r="H481" s="41"/>
      <c r="I481" s="28"/>
      <c r="J481" s="28"/>
      <c r="K481" s="63"/>
      <c r="L481" s="8"/>
      <c r="M481" s="7"/>
      <c r="N481" s="14">
        <f t="shared" si="166"/>
        <v>0</v>
      </c>
      <c r="O481" s="7"/>
      <c r="P481" s="7"/>
      <c r="Q481" s="7"/>
      <c r="R481" s="41"/>
      <c r="S481" s="7"/>
      <c r="T481" s="11"/>
      <c r="U481" s="11"/>
      <c r="V481" s="11"/>
      <c r="W481" s="15"/>
      <c r="X481" s="28">
        <v>75</v>
      </c>
    </row>
    <row r="482" spans="2:24" ht="14.4" hidden="1" customHeight="1" outlineLevel="1">
      <c r="B482" s="13">
        <f t="shared" si="167"/>
        <v>42305</v>
      </c>
      <c r="C482" s="21"/>
      <c r="D482" s="41"/>
      <c r="E482" s="7"/>
      <c r="F482" s="41"/>
      <c r="G482" s="41"/>
      <c r="H482" s="41"/>
      <c r="I482" s="28"/>
      <c r="J482" s="28"/>
      <c r="K482" s="63"/>
      <c r="L482" s="8"/>
      <c r="M482" s="7"/>
      <c r="N482" s="14">
        <f t="shared" si="166"/>
        <v>0</v>
      </c>
      <c r="O482" s="7"/>
      <c r="P482" s="7"/>
      <c r="Q482" s="7"/>
      <c r="R482" s="41"/>
      <c r="S482" s="7"/>
      <c r="T482" s="11"/>
      <c r="U482" s="11"/>
      <c r="V482" s="11"/>
      <c r="W482" s="15"/>
      <c r="X482" s="28">
        <v>75</v>
      </c>
    </row>
    <row r="483" spans="2:24" ht="14.4" hidden="1" customHeight="1" outlineLevel="1">
      <c r="B483" s="13">
        <f t="shared" si="167"/>
        <v>42306</v>
      </c>
      <c r="C483" s="21"/>
      <c r="D483" s="41"/>
      <c r="E483" s="7"/>
      <c r="F483" s="41"/>
      <c r="G483" s="41"/>
      <c r="H483" s="41"/>
      <c r="I483" s="28"/>
      <c r="J483" s="28"/>
      <c r="K483" s="63"/>
      <c r="L483" s="8"/>
      <c r="M483" s="7"/>
      <c r="N483" s="14">
        <f t="shared" si="166"/>
        <v>0</v>
      </c>
      <c r="O483" s="7"/>
      <c r="P483" s="7"/>
      <c r="Q483" s="7"/>
      <c r="R483" s="41"/>
      <c r="S483" s="7"/>
      <c r="T483" s="11"/>
      <c r="U483" s="11"/>
      <c r="V483" s="11"/>
      <c r="W483" s="15"/>
      <c r="X483" s="28">
        <v>74</v>
      </c>
    </row>
    <row r="484" spans="2:24" collapsed="1">
      <c r="B484" s="13"/>
      <c r="C484" s="21">
        <f t="shared" si="164"/>
        <v>75</v>
      </c>
      <c r="D484" s="41"/>
      <c r="E484" s="12">
        <f>IF(SUM(D477:D483)&gt;0,AVERAGE(D477:D483),0)</f>
        <v>0</v>
      </c>
      <c r="F484" s="41">
        <f>SUM(F477:F483)</f>
        <v>0</v>
      </c>
      <c r="G484" s="41"/>
      <c r="H484" s="41"/>
      <c r="I484" s="28"/>
      <c r="J484" s="28"/>
      <c r="K484" s="63"/>
      <c r="L484" s="8">
        <f>SUM(L477:L483)</f>
        <v>0</v>
      </c>
      <c r="M484" s="7">
        <f>IF(L484&gt;0,L484+M476,0)</f>
        <v>0</v>
      </c>
      <c r="N484" s="14">
        <f>IF(E484&gt;0,L484/E484/7,0)</f>
        <v>0</v>
      </c>
      <c r="O484" s="11">
        <f>M484/$D$5</f>
        <v>0</v>
      </c>
      <c r="P484" s="11">
        <f>IF(S484&gt;0,M484/(S484/1000),0)</f>
        <v>0</v>
      </c>
      <c r="Q484" s="11"/>
      <c r="R484" s="41">
        <f>SUM(R477:R483)</f>
        <v>0</v>
      </c>
      <c r="S484" s="7">
        <f>IF(R484&gt;0,R484+S476,0)</f>
        <v>0</v>
      </c>
      <c r="T484" s="11">
        <f>IF(E484&gt;0,S484/E484,0)</f>
        <v>0</v>
      </c>
      <c r="U484" s="11"/>
      <c r="V484" s="11"/>
      <c r="W484" s="15"/>
      <c r="X484" s="28">
        <v>79</v>
      </c>
    </row>
    <row r="485" spans="2:24" ht="14.4" hidden="1" customHeight="1" outlineLevel="1">
      <c r="B485" s="13">
        <f>B483+1</f>
        <v>42307</v>
      </c>
      <c r="C485" s="21"/>
      <c r="D485" s="41"/>
      <c r="E485" s="7"/>
      <c r="F485" s="41"/>
      <c r="G485" s="41"/>
      <c r="H485" s="41"/>
      <c r="I485" s="28"/>
      <c r="J485" s="28"/>
      <c r="K485" s="63"/>
      <c r="L485" s="8"/>
      <c r="M485" s="7"/>
      <c r="N485" s="14">
        <f t="shared" ref="N485:N491" si="168">IF(D485&gt;0,L485/D485,0)</f>
        <v>0</v>
      </c>
      <c r="O485" s="7"/>
      <c r="P485" s="7"/>
      <c r="Q485" s="7"/>
      <c r="R485" s="41"/>
      <c r="S485" s="7"/>
      <c r="T485" s="11"/>
      <c r="U485" s="11"/>
      <c r="V485" s="11"/>
      <c r="W485" s="15"/>
      <c r="X485" s="28">
        <v>74</v>
      </c>
    </row>
    <row r="486" spans="2:24" ht="14.4" hidden="1" customHeight="1" outlineLevel="1">
      <c r="B486" s="13">
        <f t="shared" si="167"/>
        <v>42308</v>
      </c>
      <c r="C486" s="21"/>
      <c r="D486" s="41"/>
      <c r="E486" s="7"/>
      <c r="F486" s="41"/>
      <c r="G486" s="41"/>
      <c r="H486" s="41"/>
      <c r="I486" s="28"/>
      <c r="J486" s="28"/>
      <c r="K486" s="63"/>
      <c r="L486" s="8"/>
      <c r="M486" s="7"/>
      <c r="N486" s="14">
        <f t="shared" si="168"/>
        <v>0</v>
      </c>
      <c r="O486" s="7"/>
      <c r="P486" s="7"/>
      <c r="Q486" s="7"/>
      <c r="R486" s="41"/>
      <c r="S486" s="7"/>
      <c r="T486" s="11"/>
      <c r="U486" s="11"/>
      <c r="V486" s="11"/>
      <c r="W486" s="15"/>
      <c r="X486" s="28">
        <v>74</v>
      </c>
    </row>
    <row r="487" spans="2:24" ht="14.4" hidden="1" customHeight="1" outlineLevel="1">
      <c r="B487" s="13">
        <f t="shared" si="167"/>
        <v>42309</v>
      </c>
      <c r="C487" s="21"/>
      <c r="D487" s="41"/>
      <c r="E487" s="7"/>
      <c r="F487" s="41"/>
      <c r="G487" s="41"/>
      <c r="H487" s="41"/>
      <c r="I487" s="28"/>
      <c r="J487" s="28"/>
      <c r="K487" s="63"/>
      <c r="L487" s="8"/>
      <c r="M487" s="7"/>
      <c r="N487" s="14">
        <f t="shared" si="168"/>
        <v>0</v>
      </c>
      <c r="O487" s="7"/>
      <c r="P487" s="7"/>
      <c r="Q487" s="7"/>
      <c r="R487" s="41"/>
      <c r="S487" s="7"/>
      <c r="T487" s="11"/>
      <c r="U487" s="11"/>
      <c r="V487" s="11"/>
      <c r="W487" s="15"/>
      <c r="X487" s="28">
        <v>74</v>
      </c>
    </row>
    <row r="488" spans="2:24" ht="14.4" hidden="1" customHeight="1" outlineLevel="1">
      <c r="B488" s="13">
        <f t="shared" si="167"/>
        <v>42310</v>
      </c>
      <c r="C488" s="21"/>
      <c r="D488" s="41"/>
      <c r="E488" s="7"/>
      <c r="F488" s="41"/>
      <c r="G488" s="41"/>
      <c r="H488" s="41"/>
      <c r="I488" s="28"/>
      <c r="J488" s="28"/>
      <c r="K488" s="63"/>
      <c r="L488" s="8"/>
      <c r="M488" s="7"/>
      <c r="N488" s="14">
        <f t="shared" si="168"/>
        <v>0</v>
      </c>
      <c r="O488" s="7"/>
      <c r="P488" s="7"/>
      <c r="Q488" s="7"/>
      <c r="R488" s="41"/>
      <c r="S488" s="7"/>
      <c r="T488" s="11"/>
      <c r="U488" s="11"/>
      <c r="V488" s="11"/>
      <c r="W488" s="15"/>
      <c r="X488" s="28">
        <v>74</v>
      </c>
    </row>
    <row r="489" spans="2:24" ht="14.4" hidden="1" customHeight="1" outlineLevel="1">
      <c r="B489" s="13">
        <f t="shared" si="167"/>
        <v>42311</v>
      </c>
      <c r="C489" s="21"/>
      <c r="D489" s="41"/>
      <c r="E489" s="7"/>
      <c r="F489" s="41"/>
      <c r="G489" s="41"/>
      <c r="H489" s="41"/>
      <c r="I489" s="28"/>
      <c r="J489" s="28"/>
      <c r="K489" s="63"/>
      <c r="L489" s="8"/>
      <c r="M489" s="7"/>
      <c r="N489" s="14">
        <f t="shared" si="168"/>
        <v>0</v>
      </c>
      <c r="O489" s="7"/>
      <c r="P489" s="7"/>
      <c r="Q489" s="7"/>
      <c r="R489" s="41"/>
      <c r="S489" s="7"/>
      <c r="T489" s="11"/>
      <c r="U489" s="11"/>
      <c r="V489" s="11"/>
      <c r="W489" s="15"/>
      <c r="X489" s="28">
        <v>74</v>
      </c>
    </row>
    <row r="490" spans="2:24" ht="14.4" hidden="1" customHeight="1" outlineLevel="1">
      <c r="B490" s="13">
        <f t="shared" si="167"/>
        <v>42312</v>
      </c>
      <c r="C490" s="21"/>
      <c r="D490" s="41"/>
      <c r="E490" s="7"/>
      <c r="F490" s="41"/>
      <c r="G490" s="41"/>
      <c r="H490" s="41"/>
      <c r="I490" s="28"/>
      <c r="J490" s="28"/>
      <c r="K490" s="63"/>
      <c r="L490" s="8"/>
      <c r="M490" s="7"/>
      <c r="N490" s="14">
        <f t="shared" si="168"/>
        <v>0</v>
      </c>
      <c r="O490" s="7"/>
      <c r="P490" s="7"/>
      <c r="Q490" s="7"/>
      <c r="R490" s="41"/>
      <c r="S490" s="7"/>
      <c r="T490" s="11"/>
      <c r="U490" s="11"/>
      <c r="V490" s="11"/>
      <c r="W490" s="15"/>
      <c r="X490" s="28">
        <v>74</v>
      </c>
    </row>
    <row r="491" spans="2:24" ht="14.4" hidden="1" customHeight="1" outlineLevel="1">
      <c r="B491" s="13">
        <f t="shared" si="167"/>
        <v>42313</v>
      </c>
      <c r="C491" s="21"/>
      <c r="D491" s="41"/>
      <c r="E491" s="7"/>
      <c r="F491" s="41"/>
      <c r="G491" s="41"/>
      <c r="H491" s="41"/>
      <c r="I491" s="28"/>
      <c r="J491" s="28"/>
      <c r="K491" s="63"/>
      <c r="L491" s="8"/>
      <c r="M491" s="7"/>
      <c r="N491" s="14">
        <f t="shared" si="168"/>
        <v>0</v>
      </c>
      <c r="O491" s="7"/>
      <c r="P491" s="7"/>
      <c r="Q491" s="7"/>
      <c r="R491" s="41"/>
      <c r="S491" s="7"/>
      <c r="T491" s="11"/>
      <c r="U491" s="11"/>
      <c r="V491" s="11"/>
      <c r="W491" s="15"/>
      <c r="X491" s="28">
        <v>74</v>
      </c>
    </row>
    <row r="492" spans="2:24" collapsed="1">
      <c r="B492" s="13"/>
      <c r="C492" s="21">
        <f t="shared" si="164"/>
        <v>76</v>
      </c>
      <c r="D492" s="41"/>
      <c r="E492" s="12">
        <f>IF(SUM(D485:D491)&gt;0,AVERAGE(D485:D491),0)</f>
        <v>0</v>
      </c>
      <c r="F492" s="41">
        <f>SUM(F485:F491)</f>
        <v>0</v>
      </c>
      <c r="G492" s="41"/>
      <c r="H492" s="41"/>
      <c r="I492" s="28"/>
      <c r="J492" s="28"/>
      <c r="K492" s="63"/>
      <c r="L492" s="8">
        <f>SUM(L485:L491)</f>
        <v>0</v>
      </c>
      <c r="M492" s="7">
        <f>IF(L492&gt;0,L492+M484,0)</f>
        <v>0</v>
      </c>
      <c r="N492" s="14">
        <f>IF(E492&gt;0,L492/E492/7,0)</f>
        <v>0</v>
      </c>
      <c r="O492" s="11">
        <f>M492/$D$5</f>
        <v>0</v>
      </c>
      <c r="P492" s="11">
        <f>IF(S492&gt;0,M492/(S492/1000),0)</f>
        <v>0</v>
      </c>
      <c r="Q492" s="11"/>
      <c r="R492" s="41">
        <f>SUM(R485:R491)</f>
        <v>0</v>
      </c>
      <c r="S492" s="7">
        <f>IF(R492&gt;0,R492+S484,0)</f>
        <v>0</v>
      </c>
      <c r="T492" s="11">
        <f>IF(E492&gt;0,S492/E492,0)</f>
        <v>0</v>
      </c>
      <c r="U492" s="11"/>
      <c r="V492" s="11"/>
      <c r="W492" s="15"/>
      <c r="X492" s="28">
        <v>78</v>
      </c>
    </row>
    <row r="493" spans="2:24" ht="14.4" hidden="1" customHeight="1" outlineLevel="1">
      <c r="B493" s="13">
        <f>B491+1</f>
        <v>42314</v>
      </c>
      <c r="C493" s="21"/>
      <c r="D493" s="41"/>
      <c r="E493" s="7"/>
      <c r="F493" s="41"/>
      <c r="G493" s="41"/>
      <c r="H493" s="41"/>
      <c r="I493" s="28"/>
      <c r="J493" s="28"/>
      <c r="K493" s="63"/>
      <c r="L493" s="8"/>
      <c r="M493" s="7"/>
      <c r="N493" s="14">
        <f t="shared" ref="N493:N499" si="169">IF(D493&gt;0,L493/D493,0)</f>
        <v>0</v>
      </c>
      <c r="O493" s="7"/>
      <c r="P493" s="7"/>
      <c r="Q493" s="7"/>
      <c r="R493" s="41"/>
      <c r="S493" s="7"/>
      <c r="T493" s="11"/>
      <c r="U493" s="11"/>
      <c r="V493" s="11"/>
      <c r="W493" s="15"/>
      <c r="X493" s="28">
        <v>74</v>
      </c>
    </row>
    <row r="494" spans="2:24" ht="14.4" hidden="1" customHeight="1" outlineLevel="1">
      <c r="B494" s="13">
        <f t="shared" si="167"/>
        <v>42315</v>
      </c>
      <c r="C494" s="21"/>
      <c r="D494" s="41"/>
      <c r="E494" s="7"/>
      <c r="F494" s="41"/>
      <c r="G494" s="41"/>
      <c r="H494" s="41"/>
      <c r="I494" s="28"/>
      <c r="J494" s="28"/>
      <c r="K494" s="63"/>
      <c r="L494" s="8"/>
      <c r="M494" s="7"/>
      <c r="N494" s="14">
        <f t="shared" si="169"/>
        <v>0</v>
      </c>
      <c r="O494" s="7"/>
      <c r="P494" s="7"/>
      <c r="Q494" s="7"/>
      <c r="R494" s="41"/>
      <c r="S494" s="7"/>
      <c r="T494" s="11"/>
      <c r="U494" s="11"/>
      <c r="V494" s="11"/>
      <c r="W494" s="15"/>
      <c r="X494" s="28">
        <v>74</v>
      </c>
    </row>
    <row r="495" spans="2:24" ht="14.4" hidden="1" customHeight="1" outlineLevel="1">
      <c r="B495" s="13">
        <f t="shared" si="167"/>
        <v>42316</v>
      </c>
      <c r="C495" s="21"/>
      <c r="D495" s="41"/>
      <c r="E495" s="7"/>
      <c r="F495" s="41"/>
      <c r="G495" s="41"/>
      <c r="H495" s="41"/>
      <c r="I495" s="28"/>
      <c r="J495" s="28"/>
      <c r="K495" s="63"/>
      <c r="L495" s="8"/>
      <c r="M495" s="7"/>
      <c r="N495" s="14">
        <f t="shared" si="169"/>
        <v>0</v>
      </c>
      <c r="O495" s="7"/>
      <c r="P495" s="7"/>
      <c r="Q495" s="7"/>
      <c r="R495" s="41"/>
      <c r="S495" s="7"/>
      <c r="T495" s="11"/>
      <c r="U495" s="11"/>
      <c r="V495" s="11"/>
      <c r="W495" s="15"/>
      <c r="X495" s="28">
        <v>74</v>
      </c>
    </row>
    <row r="496" spans="2:24" ht="14.4" hidden="1" customHeight="1" outlineLevel="1">
      <c r="B496" s="13">
        <f t="shared" si="167"/>
        <v>42317</v>
      </c>
      <c r="C496" s="21"/>
      <c r="D496" s="41"/>
      <c r="E496" s="7"/>
      <c r="F496" s="41"/>
      <c r="G496" s="41"/>
      <c r="H496" s="41"/>
      <c r="I496" s="28"/>
      <c r="J496" s="28"/>
      <c r="K496" s="63"/>
      <c r="L496" s="8"/>
      <c r="M496" s="7"/>
      <c r="N496" s="14">
        <f t="shared" si="169"/>
        <v>0</v>
      </c>
      <c r="O496" s="7"/>
      <c r="P496" s="7"/>
      <c r="Q496" s="7"/>
      <c r="R496" s="41"/>
      <c r="S496" s="7"/>
      <c r="T496" s="11"/>
      <c r="U496" s="11"/>
      <c r="V496" s="11"/>
      <c r="W496" s="15"/>
      <c r="X496" s="28">
        <v>74</v>
      </c>
    </row>
    <row r="497" spans="2:24" ht="14.4" hidden="1" customHeight="1" outlineLevel="1">
      <c r="B497" s="13">
        <f t="shared" ref="B497:B512" si="170">B496+1</f>
        <v>42318</v>
      </c>
      <c r="C497" s="21"/>
      <c r="D497" s="41"/>
      <c r="E497" s="7"/>
      <c r="F497" s="41"/>
      <c r="G497" s="41"/>
      <c r="H497" s="41"/>
      <c r="I497" s="28"/>
      <c r="J497" s="28"/>
      <c r="K497" s="63"/>
      <c r="L497" s="8"/>
      <c r="M497" s="7"/>
      <c r="N497" s="14">
        <f t="shared" si="169"/>
        <v>0</v>
      </c>
      <c r="O497" s="7"/>
      <c r="P497" s="7"/>
      <c r="Q497" s="7"/>
      <c r="R497" s="41"/>
      <c r="S497" s="7"/>
      <c r="T497" s="11"/>
      <c r="U497" s="11"/>
      <c r="V497" s="11"/>
      <c r="W497" s="15"/>
      <c r="X497" s="28">
        <v>74</v>
      </c>
    </row>
    <row r="498" spans="2:24" ht="14.4" hidden="1" customHeight="1" outlineLevel="1">
      <c r="B498" s="13">
        <f t="shared" si="170"/>
        <v>42319</v>
      </c>
      <c r="C498" s="21"/>
      <c r="D498" s="41"/>
      <c r="E498" s="7"/>
      <c r="F498" s="41"/>
      <c r="G498" s="41"/>
      <c r="H498" s="41"/>
      <c r="I498" s="28"/>
      <c r="J498" s="28"/>
      <c r="K498" s="63"/>
      <c r="L498" s="8"/>
      <c r="M498" s="7"/>
      <c r="N498" s="14">
        <f t="shared" si="169"/>
        <v>0</v>
      </c>
      <c r="O498" s="7"/>
      <c r="P498" s="7"/>
      <c r="Q498" s="7"/>
      <c r="R498" s="41"/>
      <c r="S498" s="7"/>
      <c r="T498" s="11"/>
      <c r="U498" s="11"/>
      <c r="V498" s="11"/>
      <c r="W498" s="15"/>
      <c r="X498" s="28">
        <v>74</v>
      </c>
    </row>
    <row r="499" spans="2:24" ht="14.4" hidden="1" customHeight="1" outlineLevel="1">
      <c r="B499" s="13">
        <f t="shared" si="170"/>
        <v>42320</v>
      </c>
      <c r="C499" s="21"/>
      <c r="D499" s="41"/>
      <c r="E499" s="7"/>
      <c r="F499" s="41"/>
      <c r="G499" s="41"/>
      <c r="H499" s="41"/>
      <c r="I499" s="28"/>
      <c r="J499" s="28"/>
      <c r="K499" s="63"/>
      <c r="L499" s="8"/>
      <c r="M499" s="7"/>
      <c r="N499" s="14">
        <f t="shared" si="169"/>
        <v>0</v>
      </c>
      <c r="O499" s="7"/>
      <c r="P499" s="7"/>
      <c r="Q499" s="7"/>
      <c r="R499" s="41"/>
      <c r="S499" s="7"/>
      <c r="T499" s="11"/>
      <c r="U499" s="11"/>
      <c r="V499" s="11"/>
      <c r="W499" s="15"/>
      <c r="X499" s="28">
        <v>74</v>
      </c>
    </row>
    <row r="500" spans="2:24" collapsed="1">
      <c r="B500" s="13"/>
      <c r="C500" s="21">
        <f t="shared" si="164"/>
        <v>77</v>
      </c>
      <c r="D500" s="41"/>
      <c r="E500" s="12">
        <f>IF(SUM(D493:D499)&gt;0,AVERAGE(D493:D499),0)</f>
        <v>0</v>
      </c>
      <c r="F500" s="41">
        <f>SUM(F493:F499)</f>
        <v>0</v>
      </c>
      <c r="G500" s="41"/>
      <c r="H500" s="41"/>
      <c r="I500" s="28"/>
      <c r="J500" s="28"/>
      <c r="K500" s="63"/>
      <c r="L500" s="8">
        <f>SUM(L493:L499)</f>
        <v>0</v>
      </c>
      <c r="M500" s="7">
        <f>IF(L500&gt;0,L500+M492,0)</f>
        <v>0</v>
      </c>
      <c r="N500" s="14">
        <f>IF(E500&gt;0,L500/E500/7,0)</f>
        <v>0</v>
      </c>
      <c r="O500" s="11">
        <f>M500/$D$5</f>
        <v>0</v>
      </c>
      <c r="P500" s="11">
        <f>IF(S500&gt;0,M500/(S500/1000),0)</f>
        <v>0</v>
      </c>
      <c r="Q500" s="11"/>
      <c r="R500" s="41">
        <f>SUM(R493:R499)</f>
        <v>0</v>
      </c>
      <c r="S500" s="7">
        <f>IF(R500&gt;0,R500+S492,0)</f>
        <v>0</v>
      </c>
      <c r="T500" s="11">
        <f>IF(E500&gt;0,S500/E500,0)</f>
        <v>0</v>
      </c>
      <c r="U500" s="11"/>
      <c r="V500" s="11"/>
      <c r="W500" s="15"/>
      <c r="X500" s="28">
        <v>77</v>
      </c>
    </row>
    <row r="501" spans="2:24" ht="14.4" hidden="1" customHeight="1" outlineLevel="1">
      <c r="B501" s="13">
        <f>B499+1</f>
        <v>42321</v>
      </c>
      <c r="C501" s="21"/>
      <c r="D501" s="41"/>
      <c r="E501" s="7"/>
      <c r="F501" s="41"/>
      <c r="G501" s="41"/>
      <c r="H501" s="41"/>
      <c r="I501" s="28"/>
      <c r="J501" s="28"/>
      <c r="K501" s="63"/>
      <c r="L501" s="8"/>
      <c r="M501" s="7"/>
      <c r="N501" s="14">
        <f t="shared" ref="N501:N507" si="171">IF(D501&gt;0,L501/D501,0)</f>
        <v>0</v>
      </c>
      <c r="O501" s="7"/>
      <c r="P501" s="7"/>
      <c r="Q501" s="7"/>
      <c r="R501" s="41"/>
      <c r="S501" s="7"/>
      <c r="T501" s="11"/>
      <c r="U501" s="11"/>
      <c r="V501" s="11"/>
      <c r="W501" s="15"/>
      <c r="X501" s="28">
        <v>74</v>
      </c>
    </row>
    <row r="502" spans="2:24" ht="14.4" hidden="1" customHeight="1" outlineLevel="1">
      <c r="B502" s="13">
        <f t="shared" si="170"/>
        <v>42322</v>
      </c>
      <c r="C502" s="21"/>
      <c r="D502" s="41"/>
      <c r="E502" s="7"/>
      <c r="F502" s="41"/>
      <c r="G502" s="41"/>
      <c r="H502" s="41"/>
      <c r="I502" s="28"/>
      <c r="J502" s="28"/>
      <c r="K502" s="63"/>
      <c r="L502" s="8"/>
      <c r="M502" s="7"/>
      <c r="N502" s="14">
        <f t="shared" si="171"/>
        <v>0</v>
      </c>
      <c r="O502" s="7"/>
      <c r="P502" s="7"/>
      <c r="Q502" s="7"/>
      <c r="R502" s="41"/>
      <c r="S502" s="7"/>
      <c r="T502" s="11"/>
      <c r="U502" s="11"/>
      <c r="V502" s="11"/>
      <c r="W502" s="15"/>
      <c r="X502" s="28">
        <v>74</v>
      </c>
    </row>
    <row r="503" spans="2:24" ht="14.4" hidden="1" customHeight="1" outlineLevel="1">
      <c r="B503" s="13">
        <f t="shared" si="170"/>
        <v>42323</v>
      </c>
      <c r="C503" s="21"/>
      <c r="D503" s="41"/>
      <c r="E503" s="7"/>
      <c r="F503" s="41"/>
      <c r="G503" s="41"/>
      <c r="H503" s="41"/>
      <c r="I503" s="28"/>
      <c r="J503" s="28"/>
      <c r="K503" s="63"/>
      <c r="L503" s="8"/>
      <c r="M503" s="7"/>
      <c r="N503" s="14">
        <f t="shared" si="171"/>
        <v>0</v>
      </c>
      <c r="O503" s="7"/>
      <c r="P503" s="7"/>
      <c r="Q503" s="7"/>
      <c r="R503" s="41"/>
      <c r="S503" s="7"/>
      <c r="T503" s="11"/>
      <c r="U503" s="11"/>
      <c r="V503" s="11"/>
      <c r="W503" s="15"/>
      <c r="X503" s="28">
        <v>74</v>
      </c>
    </row>
    <row r="504" spans="2:24" ht="14.4" hidden="1" customHeight="1" outlineLevel="1">
      <c r="B504" s="13">
        <f t="shared" si="170"/>
        <v>42324</v>
      </c>
      <c r="C504" s="21"/>
      <c r="D504" s="41"/>
      <c r="E504" s="7"/>
      <c r="F504" s="41"/>
      <c r="G504" s="41"/>
      <c r="H504" s="41"/>
      <c r="I504" s="28"/>
      <c r="J504" s="28"/>
      <c r="K504" s="63"/>
      <c r="L504" s="8"/>
      <c r="M504" s="7"/>
      <c r="N504" s="14">
        <f t="shared" si="171"/>
        <v>0</v>
      </c>
      <c r="O504" s="7"/>
      <c r="P504" s="7"/>
      <c r="Q504" s="7"/>
      <c r="R504" s="41"/>
      <c r="S504" s="7"/>
      <c r="T504" s="11"/>
      <c r="U504" s="11"/>
      <c r="V504" s="11"/>
      <c r="W504" s="15"/>
      <c r="X504" s="28">
        <v>73</v>
      </c>
    </row>
    <row r="505" spans="2:24" ht="14.4" hidden="1" customHeight="1" outlineLevel="1">
      <c r="B505" s="13">
        <f t="shared" si="170"/>
        <v>42325</v>
      </c>
      <c r="C505" s="21"/>
      <c r="D505" s="41"/>
      <c r="E505" s="7"/>
      <c r="F505" s="41"/>
      <c r="G505" s="41"/>
      <c r="H505" s="41"/>
      <c r="I505" s="28"/>
      <c r="J505" s="28"/>
      <c r="K505" s="63"/>
      <c r="L505" s="8"/>
      <c r="M505" s="7"/>
      <c r="N505" s="14">
        <f t="shared" si="171"/>
        <v>0</v>
      </c>
      <c r="O505" s="7"/>
      <c r="P505" s="7"/>
      <c r="Q505" s="7"/>
      <c r="R505" s="41"/>
      <c r="S505" s="7"/>
      <c r="T505" s="11"/>
      <c r="U505" s="11"/>
      <c r="V505" s="11"/>
      <c r="W505" s="15"/>
      <c r="X505" s="28">
        <v>73</v>
      </c>
    </row>
    <row r="506" spans="2:24" ht="14.4" hidden="1" customHeight="1" outlineLevel="1">
      <c r="B506" s="13">
        <f t="shared" si="170"/>
        <v>42326</v>
      </c>
      <c r="C506" s="21"/>
      <c r="D506" s="41"/>
      <c r="E506" s="7"/>
      <c r="F506" s="41"/>
      <c r="G506" s="41"/>
      <c r="H506" s="41"/>
      <c r="I506" s="28"/>
      <c r="J506" s="28"/>
      <c r="K506" s="63"/>
      <c r="L506" s="8"/>
      <c r="M506" s="7"/>
      <c r="N506" s="14">
        <f t="shared" si="171"/>
        <v>0</v>
      </c>
      <c r="O506" s="7"/>
      <c r="P506" s="7"/>
      <c r="Q506" s="7"/>
      <c r="R506" s="41"/>
      <c r="S506" s="7"/>
      <c r="T506" s="11"/>
      <c r="U506" s="11"/>
      <c r="V506" s="11"/>
      <c r="W506" s="15"/>
      <c r="X506" s="28">
        <v>73</v>
      </c>
    </row>
    <row r="507" spans="2:24" ht="14.4" hidden="1" customHeight="1" outlineLevel="1">
      <c r="B507" s="13">
        <f t="shared" si="170"/>
        <v>42327</v>
      </c>
      <c r="C507" s="21"/>
      <c r="D507" s="41"/>
      <c r="E507" s="7"/>
      <c r="F507" s="41"/>
      <c r="G507" s="41"/>
      <c r="H507" s="41"/>
      <c r="I507" s="28"/>
      <c r="J507" s="28"/>
      <c r="K507" s="63"/>
      <c r="L507" s="8"/>
      <c r="M507" s="7"/>
      <c r="N507" s="14">
        <f t="shared" si="171"/>
        <v>0</v>
      </c>
      <c r="O507" s="7"/>
      <c r="P507" s="7"/>
      <c r="Q507" s="7"/>
      <c r="R507" s="41"/>
      <c r="S507" s="7"/>
      <c r="T507" s="11"/>
      <c r="U507" s="11"/>
      <c r="V507" s="11"/>
      <c r="W507" s="15"/>
      <c r="X507" s="28">
        <v>73</v>
      </c>
    </row>
    <row r="508" spans="2:24" collapsed="1">
      <c r="B508" s="13"/>
      <c r="C508" s="21">
        <f t="shared" si="164"/>
        <v>78</v>
      </c>
      <c r="D508" s="41"/>
      <c r="E508" s="12">
        <f>IF(SUM(D501:D507)&gt;0,AVERAGE(D501:D507),0)</f>
        <v>0</v>
      </c>
      <c r="F508" s="41">
        <f>SUM(F501:F507)</f>
        <v>0</v>
      </c>
      <c r="G508" s="41"/>
      <c r="H508" s="41"/>
      <c r="I508" s="28"/>
      <c r="J508" s="28"/>
      <c r="K508" s="63"/>
      <c r="L508" s="8">
        <f>SUM(L501:L507)</f>
        <v>0</v>
      </c>
      <c r="M508" s="7">
        <f>IF(L508&gt;0,L508+M500,0)</f>
        <v>0</v>
      </c>
      <c r="N508" s="14">
        <f>IF(E508&gt;0,L508/E508/7,0)</f>
        <v>0</v>
      </c>
      <c r="O508" s="11">
        <f>M508/$D$5</f>
        <v>0</v>
      </c>
      <c r="P508" s="11">
        <f>IF(S508&gt;0,M508/(S508/1000),0)</f>
        <v>0</v>
      </c>
      <c r="Q508" s="11"/>
      <c r="R508" s="41">
        <f>SUM(R501:R507)</f>
        <v>0</v>
      </c>
      <c r="S508" s="7">
        <f>IF(R508&gt;0,R508+S500,0)</f>
        <v>0</v>
      </c>
      <c r="T508" s="11">
        <f>IF(E508&gt;0,S508/E508,0)</f>
        <v>0</v>
      </c>
      <c r="U508" s="11"/>
      <c r="V508" s="11"/>
      <c r="W508" s="15"/>
      <c r="X508" s="28">
        <v>77</v>
      </c>
    </row>
    <row r="509" spans="2:24" ht="14.4" hidden="1" customHeight="1" outlineLevel="1">
      <c r="B509" s="13">
        <f>B507+1</f>
        <v>42328</v>
      </c>
      <c r="C509" s="21"/>
      <c r="D509" s="41"/>
      <c r="E509" s="7"/>
      <c r="F509" s="41"/>
      <c r="G509" s="41"/>
      <c r="H509" s="41"/>
      <c r="I509" s="28"/>
      <c r="J509" s="28"/>
      <c r="K509" s="63"/>
      <c r="L509" s="8"/>
      <c r="M509" s="7"/>
      <c r="N509" s="14">
        <f t="shared" ref="N509:N515" si="172">IF(D509&gt;0,L509/D509,0)</f>
        <v>0</v>
      </c>
      <c r="O509" s="7"/>
      <c r="P509" s="7"/>
      <c r="Q509" s="7"/>
      <c r="R509" s="41"/>
      <c r="S509" s="7"/>
      <c r="T509" s="11"/>
      <c r="U509" s="11"/>
      <c r="V509" s="11"/>
      <c r="W509" s="15"/>
      <c r="X509" s="28">
        <v>73</v>
      </c>
    </row>
    <row r="510" spans="2:24" ht="14.4" hidden="1" customHeight="1" outlineLevel="1">
      <c r="B510" s="13">
        <f t="shared" si="170"/>
        <v>42329</v>
      </c>
      <c r="C510" s="21"/>
      <c r="D510" s="41"/>
      <c r="E510" s="7"/>
      <c r="F510" s="41"/>
      <c r="G510" s="41"/>
      <c r="H510" s="41"/>
      <c r="I510" s="28"/>
      <c r="J510" s="28"/>
      <c r="K510" s="63"/>
      <c r="L510" s="8"/>
      <c r="M510" s="7"/>
      <c r="N510" s="14">
        <f t="shared" si="172"/>
        <v>0</v>
      </c>
      <c r="O510" s="7"/>
      <c r="P510" s="7"/>
      <c r="Q510" s="7"/>
      <c r="R510" s="41"/>
      <c r="S510" s="7"/>
      <c r="T510" s="11"/>
      <c r="U510" s="11"/>
      <c r="V510" s="11"/>
      <c r="W510" s="15"/>
      <c r="X510" s="28">
        <v>73</v>
      </c>
    </row>
    <row r="511" spans="2:24" ht="14.4" hidden="1" customHeight="1" outlineLevel="1">
      <c r="B511" s="13">
        <f t="shared" si="170"/>
        <v>42330</v>
      </c>
      <c r="C511" s="21"/>
      <c r="D511" s="41"/>
      <c r="E511" s="7"/>
      <c r="F511" s="41"/>
      <c r="G511" s="41"/>
      <c r="H511" s="41"/>
      <c r="I511" s="28"/>
      <c r="J511" s="28"/>
      <c r="K511" s="63"/>
      <c r="L511" s="8"/>
      <c r="M511" s="7"/>
      <c r="N511" s="14">
        <f t="shared" si="172"/>
        <v>0</v>
      </c>
      <c r="O511" s="7"/>
      <c r="P511" s="7"/>
      <c r="Q511" s="7"/>
      <c r="R511" s="41"/>
      <c r="S511" s="7"/>
      <c r="T511" s="11"/>
      <c r="U511" s="11"/>
      <c r="V511" s="11"/>
      <c r="W511" s="15"/>
      <c r="X511" s="28">
        <v>73</v>
      </c>
    </row>
    <row r="512" spans="2:24" ht="14.4" hidden="1" customHeight="1" outlineLevel="1">
      <c r="B512" s="13">
        <f t="shared" si="170"/>
        <v>42331</v>
      </c>
      <c r="C512" s="21"/>
      <c r="D512" s="41"/>
      <c r="E512" s="7"/>
      <c r="F512" s="41"/>
      <c r="G512" s="41"/>
      <c r="H512" s="41"/>
      <c r="I512" s="28"/>
      <c r="J512" s="28"/>
      <c r="K512" s="63"/>
      <c r="L512" s="8"/>
      <c r="M512" s="7"/>
      <c r="N512" s="14">
        <f t="shared" si="172"/>
        <v>0</v>
      </c>
      <c r="O512" s="7"/>
      <c r="P512" s="7"/>
      <c r="Q512" s="7"/>
      <c r="R512" s="41"/>
      <c r="S512" s="7"/>
      <c r="T512" s="11"/>
      <c r="U512" s="11"/>
      <c r="V512" s="11"/>
      <c r="W512" s="15"/>
      <c r="X512" s="28">
        <v>73</v>
      </c>
    </row>
    <row r="513" spans="2:24" ht="14.4" hidden="1" customHeight="1" outlineLevel="1">
      <c r="B513" s="13">
        <f t="shared" ref="B513:B515" si="173">B512+1</f>
        <v>42332</v>
      </c>
      <c r="C513" s="21"/>
      <c r="D513" s="41"/>
      <c r="E513" s="7"/>
      <c r="F513" s="41"/>
      <c r="G513" s="41"/>
      <c r="H513" s="41"/>
      <c r="I513" s="28"/>
      <c r="J513" s="28"/>
      <c r="K513" s="63"/>
      <c r="L513" s="8"/>
      <c r="M513" s="7"/>
      <c r="N513" s="14">
        <f t="shared" si="172"/>
        <v>0</v>
      </c>
      <c r="O513" s="7"/>
      <c r="P513" s="7"/>
      <c r="Q513" s="7"/>
      <c r="R513" s="41"/>
      <c r="S513" s="7"/>
      <c r="T513" s="11"/>
      <c r="U513" s="11"/>
      <c r="V513" s="11"/>
      <c r="W513" s="15"/>
      <c r="X513" s="28">
        <v>73</v>
      </c>
    </row>
    <row r="514" spans="2:24" ht="14.4" hidden="1" customHeight="1" outlineLevel="1">
      <c r="B514" s="13">
        <f t="shared" si="173"/>
        <v>42333</v>
      </c>
      <c r="C514" s="21"/>
      <c r="D514" s="41"/>
      <c r="E514" s="7"/>
      <c r="F514" s="41"/>
      <c r="G514" s="41"/>
      <c r="H514" s="41"/>
      <c r="I514" s="28"/>
      <c r="J514" s="28"/>
      <c r="K514" s="63"/>
      <c r="L514" s="8"/>
      <c r="M514" s="7"/>
      <c r="N514" s="14">
        <f t="shared" si="172"/>
        <v>0</v>
      </c>
      <c r="O514" s="7"/>
      <c r="P514" s="7"/>
      <c r="Q514" s="7"/>
      <c r="R514" s="41"/>
      <c r="S514" s="7"/>
      <c r="T514" s="11"/>
      <c r="U514" s="11"/>
      <c r="V514" s="11"/>
      <c r="W514" s="15"/>
      <c r="X514" s="28">
        <v>73</v>
      </c>
    </row>
    <row r="515" spans="2:24" ht="14.4" hidden="1" customHeight="1" outlineLevel="1">
      <c r="B515" s="13">
        <f t="shared" si="173"/>
        <v>42334</v>
      </c>
      <c r="C515" s="21"/>
      <c r="D515" s="41"/>
      <c r="E515" s="7"/>
      <c r="F515" s="41"/>
      <c r="G515" s="41"/>
      <c r="H515" s="41"/>
      <c r="I515" s="28"/>
      <c r="J515" s="28"/>
      <c r="K515" s="63"/>
      <c r="L515" s="8"/>
      <c r="M515" s="7"/>
      <c r="N515" s="14">
        <f t="shared" si="172"/>
        <v>0</v>
      </c>
      <c r="O515" s="7"/>
      <c r="P515" s="7"/>
      <c r="Q515" s="7"/>
      <c r="R515" s="41"/>
      <c r="S515" s="7"/>
      <c r="T515" s="11"/>
      <c r="U515" s="11"/>
      <c r="V515" s="11"/>
      <c r="W515" s="15"/>
      <c r="X515" s="28">
        <v>73</v>
      </c>
    </row>
    <row r="516" spans="2:24" collapsed="1">
      <c r="C516" s="21">
        <f t="shared" si="164"/>
        <v>79</v>
      </c>
      <c r="D516" s="41"/>
      <c r="E516" s="12">
        <f>IF(SUM(D509:D515)&gt;0,AVERAGE(D509:D515),0)</f>
        <v>0</v>
      </c>
      <c r="F516" s="41">
        <f>SUM(F509:F515)</f>
        <v>0</v>
      </c>
      <c r="G516" s="41"/>
      <c r="H516" s="41"/>
      <c r="I516" s="28"/>
      <c r="J516" s="28"/>
      <c r="K516" s="63"/>
      <c r="L516" s="8">
        <f>SUM(L509:L515)</f>
        <v>0</v>
      </c>
      <c r="M516" s="7">
        <f>IF(L516&gt;0,L516+M508,0)</f>
        <v>0</v>
      </c>
      <c r="N516" s="14">
        <f>IF(E516&gt;0,L516/E516/7,0)</f>
        <v>0</v>
      </c>
      <c r="O516" s="11">
        <f>M516/$D$5</f>
        <v>0</v>
      </c>
      <c r="P516" s="11">
        <f>IF(S516&gt;0,M516/(S516/1000),0)</f>
        <v>0</v>
      </c>
      <c r="Q516" s="11"/>
      <c r="R516" s="41">
        <f>SUM(R509:R515)</f>
        <v>0</v>
      </c>
      <c r="S516" s="7">
        <f>IF(R516&gt;0,R516+S508,0)</f>
        <v>0</v>
      </c>
      <c r="T516" s="11">
        <f>IF(E516&gt;0,S516/E516,0)</f>
        <v>0</v>
      </c>
      <c r="U516" s="11"/>
      <c r="V516" s="11"/>
      <c r="W516" s="15"/>
      <c r="X516" s="28">
        <v>76</v>
      </c>
    </row>
    <row r="517" spans="2:24">
      <c r="X517" s="28">
        <v>73</v>
      </c>
    </row>
    <row r="518" spans="2:24">
      <c r="X518" s="28">
        <v>72</v>
      </c>
    </row>
    <row r="519" spans="2:24">
      <c r="X519" s="28">
        <v>72</v>
      </c>
    </row>
    <row r="520" spans="2:24">
      <c r="X520" s="28">
        <v>72</v>
      </c>
    </row>
    <row r="521" spans="2:24">
      <c r="X521" s="28">
        <v>72</v>
      </c>
    </row>
    <row r="522" spans="2:24">
      <c r="X522" s="28">
        <v>72</v>
      </c>
    </row>
    <row r="523" spans="2:24">
      <c r="X523" s="28">
        <v>72</v>
      </c>
    </row>
    <row r="524" spans="2:24">
      <c r="X524" s="28">
        <v>76</v>
      </c>
    </row>
    <row r="525" spans="2:24">
      <c r="X525" s="28">
        <v>72</v>
      </c>
    </row>
    <row r="526" spans="2:24">
      <c r="X526" s="28">
        <v>72</v>
      </c>
    </row>
    <row r="527" spans="2:24">
      <c r="X527" s="28">
        <v>72</v>
      </c>
    </row>
    <row r="528" spans="2:24">
      <c r="X528" s="28">
        <v>72</v>
      </c>
    </row>
    <row r="529" spans="24:24">
      <c r="X529" s="28">
        <v>72</v>
      </c>
    </row>
    <row r="530" spans="24:24">
      <c r="X530" s="28">
        <v>72</v>
      </c>
    </row>
    <row r="531" spans="24:24">
      <c r="X531" s="28">
        <v>72</v>
      </c>
    </row>
    <row r="532" spans="24:24">
      <c r="X532" s="28">
        <v>75</v>
      </c>
    </row>
    <row r="1048576" spans="11:11">
      <c r="K1048576" s="64">
        <f>I1048576/$D$5*100</f>
        <v>0</v>
      </c>
    </row>
  </sheetData>
  <mergeCells count="4">
    <mergeCell ref="C2:C3"/>
    <mergeCell ref="D2:D3"/>
    <mergeCell ref="L2:P2"/>
    <mergeCell ref="R2:W2"/>
  </mergeCells>
  <pageMargins left="0.19685039370078741" right="0.19685039370078741" top="0.55118110236220474" bottom="0.15748031496062992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11</vt:lpstr>
      <vt:lpstr>3</vt:lpstr>
      <vt:lpstr>Диаграмма 11</vt:lpstr>
      <vt:lpstr>Диаграмма 3</vt:lpstr>
      <vt:lpstr>'11'!Область_печати</vt:lpstr>
      <vt:lpstr>'3'!Область_печати</vt:lpstr>
    </vt:vector>
  </TitlesOfParts>
  <Company>AF "RUSS"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Admin</cp:lastModifiedBy>
  <cp:lastPrinted>2015-06-18T07:11:29Z</cp:lastPrinted>
  <dcterms:created xsi:type="dcterms:W3CDTF">2008-06-17T08:34:23Z</dcterms:created>
  <dcterms:modified xsi:type="dcterms:W3CDTF">2015-07-17T04:30:09Z</dcterms:modified>
</cp:coreProperties>
</file>