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75" windowWidth="14355" windowHeight="7995"/>
  </bookViews>
  <sheets>
    <sheet name="Blad1" sheetId="1" r:id="rId1"/>
    <sheet name="Blad2" sheetId="2" r:id="rId2"/>
    <sheet name="Blad3" sheetId="3" r:id="rId3"/>
  </sheets>
  <definedNames>
    <definedName name="a_1">Blad1!$C$11</definedName>
    <definedName name="_xlnm.Print_Area" localSheetId="0">Blad1!$A$1:$J$47</definedName>
    <definedName name="B_w">Blad1!$B$5</definedName>
    <definedName name="f_u">Blad1!$B$7</definedName>
    <definedName name="F_x_Ed">Blad1!$E$4</definedName>
    <definedName name="F_y_Ed">Blad1!$E$5</definedName>
    <definedName name="F_z_Ed">Blad1!$E$6</definedName>
    <definedName name="l_eff">Blad1!$C$10</definedName>
    <definedName name="M_x_Ed">Blad1!$H$4</definedName>
    <definedName name="M_y_Ed">Blad1!$H$5</definedName>
    <definedName name="M_z_Ed">Blad1!$H$6</definedName>
    <definedName name="s┴_1">Blad1!$B$16</definedName>
    <definedName name="Staalkw">Blad1!$B$6</definedName>
    <definedName name="t_1">Blad1!$F$11</definedName>
    <definedName name="t║_2">Blad1!$B$15</definedName>
    <definedName name="t┴_1">Blad1!$B$14</definedName>
    <definedName name="y_M2">Blad1!$B$4</definedName>
  </definedNames>
  <calcPr calcId="125725"/>
</workbook>
</file>

<file path=xl/calcChain.xml><?xml version="1.0" encoding="utf-8"?>
<calcChain xmlns="http://schemas.openxmlformats.org/spreadsheetml/2006/main">
  <c r="B16" i="1"/>
  <c r="B15"/>
  <c r="B14"/>
  <c r="C20" l="1"/>
  <c r="F17" s="1"/>
  <c r="C21"/>
  <c r="D16" s="1"/>
  <c r="B7"/>
  <c r="B5"/>
  <c r="G20" l="1"/>
  <c r="D17"/>
  <c r="E16"/>
  <c r="J16"/>
  <c r="G17" l="1"/>
  <c r="C22"/>
  <c r="G21" s="1"/>
  <c r="J17"/>
  <c r="G22" l="1"/>
  <c r="G23"/>
</calcChain>
</file>

<file path=xl/sharedStrings.xml><?xml version="1.0" encoding="utf-8"?>
<sst xmlns="http://schemas.openxmlformats.org/spreadsheetml/2006/main" count="4" uniqueCount="4">
  <si>
    <r>
      <rPr>
        <sz val="10"/>
        <color theme="1"/>
        <rFont val="Symbol"/>
        <family val="1"/>
        <charset val="2"/>
      </rPr>
      <t>t</t>
    </r>
    <r>
      <rPr>
        <sz val="10"/>
        <color theme="1"/>
        <rFont val="Arial"/>
        <family val="2"/>
      </rPr>
      <t>┴;1 =</t>
    </r>
  </si>
  <si>
    <r>
      <rPr>
        <sz val="10"/>
        <color theme="1"/>
        <rFont val="Symbol"/>
        <family val="1"/>
        <charset val="2"/>
      </rPr>
      <t>t//</t>
    </r>
    <r>
      <rPr>
        <sz val="10"/>
        <color theme="1"/>
        <rFont val="Arial"/>
        <family val="2"/>
      </rPr>
      <t>;2 =</t>
    </r>
  </si>
  <si>
    <r>
      <rPr>
        <sz val="10"/>
        <color theme="1"/>
        <rFont val="Symbol"/>
        <family val="1"/>
        <charset val="2"/>
      </rPr>
      <t>s</t>
    </r>
    <r>
      <rPr>
        <sz val="10"/>
        <color theme="1"/>
        <rFont val="Arial"/>
        <family val="2"/>
      </rPr>
      <t>┴;1 =</t>
    </r>
  </si>
  <si>
    <t>N/mm2  &lt;</t>
  </si>
</sst>
</file>

<file path=xl/styles.xml><?xml version="1.0" encoding="utf-8"?>
<styleSheet xmlns="http://schemas.openxmlformats.org/spreadsheetml/2006/main">
  <numFmts count="3">
    <numFmt numFmtId="164" formatCode="0.0"/>
    <numFmt numFmtId="165" formatCode="&quot;S&quot;0"/>
    <numFmt numFmtId="166" formatCode="&quot;U.C.&quot;\=0.00"/>
  </numFmts>
  <fonts count="5">
    <font>
      <sz val="10"/>
      <color theme="1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NumberFormat="1"/>
    <xf numFmtId="0" fontId="1" fillId="2" borderId="0" xfId="1"/>
    <xf numFmtId="165" fontId="1" fillId="2" borderId="0" xfId="1" applyNumberFormat="1" applyAlignment="1">
      <alignment horizontal="right"/>
    </xf>
    <xf numFmtId="166" fontId="2" fillId="0" borderId="0" xfId="0" applyNumberFormat="1" applyFont="1"/>
    <xf numFmtId="0" fontId="0" fillId="0" borderId="0" xfId="0" applyFont="1"/>
  </cellXfs>
  <cellStyles count="2">
    <cellStyle name="Neutraal" xfId="1" builtinId="2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I16" sqref="I16:I17"/>
    </sheetView>
  </sheetViews>
  <sheetFormatPr defaultRowHeight="12.75"/>
  <cols>
    <col min="7" max="7" width="9.42578125" bestFit="1" customWidth="1"/>
    <col min="9" max="9" width="5.7109375" customWidth="1"/>
    <col min="10" max="10" width="9.42578125" bestFit="1" customWidth="1"/>
  </cols>
  <sheetData>
    <row r="1" spans="1:10">
      <c r="A1" s="2"/>
    </row>
    <row r="3" spans="1:10">
      <c r="A3" s="1"/>
      <c r="D3" s="1"/>
    </row>
    <row r="4" spans="1:10">
      <c r="B4">
        <v>1.25</v>
      </c>
      <c r="E4" s="6">
        <v>0</v>
      </c>
      <c r="H4" s="6"/>
    </row>
    <row r="5" spans="1:10">
      <c r="B5" s="5">
        <f>IF(B6=235,0.8,IF(B6=275,0.85,IF(B6=355,0.9,1)))</f>
        <v>0.8</v>
      </c>
      <c r="E5" s="6">
        <v>280</v>
      </c>
      <c r="H5" s="6"/>
    </row>
    <row r="6" spans="1:10">
      <c r="B6" s="7">
        <v>235</v>
      </c>
      <c r="E6" s="6">
        <v>0</v>
      </c>
      <c r="H6" s="6">
        <v>56</v>
      </c>
    </row>
    <row r="7" spans="1:10">
      <c r="A7" s="3"/>
      <c r="B7" s="5">
        <f>IF(B6=235,360,IF(B6=275,430,IF(B6=355,490,530)))</f>
        <v>360</v>
      </c>
    </row>
    <row r="9" spans="1:10">
      <c r="A9" s="1"/>
    </row>
    <row r="10" spans="1:10">
      <c r="C10" s="6">
        <v>350</v>
      </c>
    </row>
    <row r="11" spans="1:10">
      <c r="C11" s="6">
        <v>6</v>
      </c>
      <c r="E11" s="3"/>
      <c r="F11" s="6">
        <v>12</v>
      </c>
    </row>
    <row r="13" spans="1:10">
      <c r="A13" s="1"/>
    </row>
    <row r="14" spans="1:10">
      <c r="A14" t="s">
        <v>0</v>
      </c>
      <c r="B14" s="4">
        <f>F_x_Ed*1000/(2*SQRT(2)*a_1*l_eff)+F_z_Ed*1000/(2*SQRT(2)*a_1*l_eff)+M_y_Ed*1000000/(SQRT(2)*l_eff*t_1)+M_z_Ed*1000000*2.12/(a_1*l_eff^2)+IF(l_eff&gt;t_1*2,M_x_Ed*1000000*2.12/(a_1*l_eff^2),0)</f>
        <v>161.52380952380952</v>
      </c>
    </row>
    <row r="15" spans="1:10">
      <c r="A15" t="s">
        <v>1</v>
      </c>
      <c r="B15" s="4">
        <f>F_y_Ed*1000/(2*a_1*l_eff)+IF(l_eff&gt;t_1*2,0,M_x_Ed*10000000/t_1/(a_1*l_eff))</f>
        <v>66.666666666666671</v>
      </c>
    </row>
    <row r="16" spans="1:10">
      <c r="A16" t="s">
        <v>2</v>
      </c>
      <c r="B16" s="4">
        <f>F_x_Ed*1000/(2*SQRT(2)*a_1*l_eff)+F_z_Ed*1000/(2*SQRT(2)*a_1*l_eff)+M_y_Ed*1000000/(SQRT(2)*l_eff*t_1)+M_z_Ed*1000000*2.12/(a_1*l_eff^2)+IF(l_eff&gt;t_1*2,M_x_Ed*1000000*2.12/(a_1*l_eff^2),0)</f>
        <v>161.52380952380952</v>
      </c>
      <c r="D16">
        <f>C21</f>
        <v>259.2</v>
      </c>
      <c r="E16" t="str">
        <f>IF(B16&lt;=D16,"N/mm2 -&gt; Akkoord","N/mm2 -&gt; NIET AKKOORD!")</f>
        <v>N/mm2 -&gt; Akkoord</v>
      </c>
      <c r="J16" s="8">
        <f>s┴_1/D16</f>
        <v>0.62316284538506761</v>
      </c>
    </row>
    <row r="17" spans="1:10">
      <c r="A17" s="9"/>
      <c r="D17" s="4">
        <f>(s┴_1^2+3*(t┴_1^2+t║_2^2))^0.5</f>
        <v>343.06427605576908</v>
      </c>
      <c r="E17" t="s">
        <v>3</v>
      </c>
      <c r="F17">
        <f>C20</f>
        <v>360</v>
      </c>
      <c r="G17" t="str">
        <f>IF(D17&lt;=F17,"N/mm2 -&gt; Akkoord","N/mm2 -&gt; NIET AKKOORD!")</f>
        <v>N/mm2 -&gt; Akkoord</v>
      </c>
      <c r="J17" s="8">
        <f>D17/F17</f>
        <v>0.95295632237713634</v>
      </c>
    </row>
    <row r="19" spans="1:10">
      <c r="A19" s="1"/>
    </row>
    <row r="20" spans="1:10">
      <c r="C20">
        <f>f_u/(B_w*y_M2)</f>
        <v>360</v>
      </c>
      <c r="G20" s="4">
        <f>C21*l_eff*a_1*2/1000</f>
        <v>1088.6400000000001</v>
      </c>
    </row>
    <row r="21" spans="1:10">
      <c r="C21">
        <f>0.9*f_u/y_M2</f>
        <v>259.2</v>
      </c>
      <c r="G21" s="4">
        <f>IF(l_eff&gt;2*t_1,C22/1000000*(a_1*l_eff^2)/2.12,C22*a_1*l_eff)</f>
        <v>68.669889299837095</v>
      </c>
    </row>
    <row r="22" spans="1:10">
      <c r="C22" s="4">
        <f>D17/SQRT(3)</f>
        <v>198.06825213014238</v>
      </c>
      <c r="G22" s="4">
        <f>C22/1000000*(SQRT(2)*a_1*l_eff*t_1)</f>
        <v>7.0587923726371242</v>
      </c>
    </row>
    <row r="23" spans="1:10">
      <c r="G23" s="4">
        <f>C22/1000000*(a_1*l_eff^2/2.12)</f>
        <v>68.669889299837109</v>
      </c>
    </row>
  </sheetData>
  <dataValidations disablePrompts="1" count="1">
    <dataValidation type="list" allowBlank="1" showInputMessage="1" showErrorMessage="1" sqref="B6">
      <formula1>"235,275,355,420,460"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17</vt:i4>
      </vt:variant>
    </vt:vector>
  </HeadingPairs>
  <TitlesOfParts>
    <vt:vector size="20" baseType="lpstr">
      <vt:lpstr>Blad1</vt:lpstr>
      <vt:lpstr>Blad2</vt:lpstr>
      <vt:lpstr>Blad3</vt:lpstr>
      <vt:lpstr>a_1</vt:lpstr>
      <vt:lpstr>Blad1!Afdrukbereik</vt:lpstr>
      <vt:lpstr>B_w</vt:lpstr>
      <vt:lpstr>f_u</vt:lpstr>
      <vt:lpstr>F_x_Ed</vt:lpstr>
      <vt:lpstr>F_y_Ed</vt:lpstr>
      <vt:lpstr>F_z_Ed</vt:lpstr>
      <vt:lpstr>l_eff</vt:lpstr>
      <vt:lpstr>M_x_Ed</vt:lpstr>
      <vt:lpstr>M_y_Ed</vt:lpstr>
      <vt:lpstr>M_z_Ed</vt:lpstr>
      <vt:lpstr>s┴_1</vt:lpstr>
      <vt:lpstr>Staalkw</vt:lpstr>
      <vt:lpstr>t_1</vt:lpstr>
      <vt:lpstr>t║_2</vt:lpstr>
      <vt:lpstr>t┴_1</vt:lpstr>
      <vt:lpstr>y_M2</vt:lpstr>
    </vt:vector>
  </TitlesOfParts>
  <Company>Gemeente Almere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Lier FP van (Frank)</dc:creator>
  <cp:lastModifiedBy>Frank</cp:lastModifiedBy>
  <cp:lastPrinted>2014-10-16T11:47:45Z</cp:lastPrinted>
  <dcterms:created xsi:type="dcterms:W3CDTF">2014-10-16T07:54:41Z</dcterms:created>
  <dcterms:modified xsi:type="dcterms:W3CDTF">2014-10-16T16:40:33Z</dcterms:modified>
</cp:coreProperties>
</file>