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0.png" ContentType="image/png"/>
  <Override PartName="/xl/media/image9.png" ContentType="image/png"/>
  <Override PartName="/xl/media/image8.png" ContentType="image/png"/>
  <Override PartName="/xl/media/image7.png" ContentType="image/png"/>
  <Override PartName="/xl/media/image6.png" ContentType="image/png"/>
  <Override PartName="/xl/media/image5.png" ContentType="image/png"/>
  <Override PartName="/xl/media/image4.png" ContentType="image/png"/>
  <Override PartName="/xl/media/image3.png" ContentType="image/png"/>
  <Override PartName="/xl/media/image2.png" ContentType="image/png"/>
  <Override PartName="/xl/media/image1.png" ContentType="image/png"/>
  <Override PartName="/xl/drawings/_rels/drawing10.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6.xml.rels" ContentType="application/vnd.openxmlformats-package.relationships+xml"/>
  <Override PartName="/xl/drawings/_rels/drawing5.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_rels/drawing9.xml.rels" ContentType="application/vnd.openxmlformats-package.relationships+xml"/>
  <Override PartName="/xl/drawings/_rels/drawing1.xml.rels" ContentType="application/vnd.openxmlformats-package.relationships+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12.xml.rels" ContentType="application/vnd.openxmlformats-package.relationships+xml"/>
  <Override PartName="/xl/worksheets/_rels/sheet11.xml.rels" ContentType="application/vnd.openxmlformats-package.relationships+xml"/>
  <Override PartName="/xl/worksheets/_rels/sheet10.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9.xml.rels" ContentType="application/vnd.openxmlformats-package.relationships+xml"/>
  <Override PartName="/xl/worksheets/_rels/sheet1.xml.rels" ContentType="application/vnd.openxmlformats-package.relationship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380" firstSheet="0" activeTab="0"/>
  </bookViews>
  <sheets>
    <sheet name="Portada" sheetId="1" state="visible" r:id="rId2"/>
    <sheet name="INDICE" sheetId="2" state="visible" r:id="rId3"/>
    <sheet name="PASOS PI" sheetId="3" state="visible" r:id="rId4"/>
    <sheet name="FT-ING-PR-01" sheetId="4" state="visible" r:id="rId5"/>
    <sheet name="FT-ING-PR-02" sheetId="5" state="visible" r:id="rId6"/>
    <sheet name="FT-ING-PR-03" sheetId="6" state="visible" r:id="rId7"/>
    <sheet name="FT-ING-PR-03.01" sheetId="7" state="visible" r:id="rId8"/>
    <sheet name="FT-ING-PR-04" sheetId="8" state="visible" r:id="rId9"/>
    <sheet name="FT-ING-PR-05" sheetId="9" state="visible" r:id="rId10"/>
    <sheet name="FT-ING-PR-06" sheetId="10" state="visible" r:id="rId11"/>
    <sheet name="FT-ING-PR-07" sheetId="11" state="visible" r:id="rId12"/>
    <sheet name="FT-ING-PR-08" sheetId="12" state="visible" r:id="rId13"/>
    <sheet name="Tablas" sheetId="13" state="hidden" r:id="rId14"/>
  </sheets>
  <definedNames>
    <definedName function="false" hidden="true" localSheetId="7" name="_xlnm._FilterDatabase" vbProcedure="false">'FT-ING-PR-04'!$A$9:$C$115</definedName>
  </definedNames>
  <calcPr iterateCount="100" refMode="A1" iterate="false" iterateDelta="0.001"/>
</workbook>
</file>

<file path=xl/sharedStrings.xml><?xml version="1.0" encoding="utf-8"?>
<sst xmlns="http://schemas.openxmlformats.org/spreadsheetml/2006/main" count="5555" uniqueCount="1214">
  <si>
    <t>EMPRESA, S.A. DE C.V.</t>
  </si>
  <si>
    <t>PORTADA</t>
  </si>
  <si>
    <t>PARA PRESUPUESTO CONTROL DE SERVICIOS</t>
  </si>
  <si>
    <t>No de proyecto:</t>
  </si>
  <si>
    <t>131-I-14</t>
  </si>
  <si>
    <t>Nombre:</t>
  </si>
  <si>
    <t>PROYECTO SUPERCHIPOCLUDO</t>
  </si>
  <si>
    <t>Fecha de inicio:</t>
  </si>
  <si>
    <t>Fecha de fin:</t>
  </si>
  <si>
    <t>Código del cliente:</t>
  </si>
  <si>
    <t>ONEH-FODEONEH</t>
  </si>
  <si>
    <t>Nombre del Cliente:</t>
  </si>
  <si>
    <t>ONEH</t>
  </si>
  <si>
    <t>Coordinador de obra:</t>
  </si>
  <si>
    <t>CHROSTOEN MERTONEZ GERCOE</t>
  </si>
  <si>
    <t>Superintendente de obra:</t>
  </si>
  <si>
    <t>Residente de obra:</t>
  </si>
  <si>
    <t>JUEN PEBLO TEJEDE GERCOE</t>
  </si>
  <si>
    <t>Ubicación:</t>
  </si>
  <si>
    <t>SEMONEROO No. 8 COL. CENTRO HOSTOROCO, DEL. CUEUHTEMOC D.F.</t>
  </si>
  <si>
    <t>Programa validado</t>
  </si>
  <si>
    <t>OMPROSE, S.E. DO C.V.</t>
  </si>
  <si>
    <t>INDICO DO FORMETOS</t>
  </si>
  <si>
    <t>PERE PROSUPUOSTO CONTROL DO SORVICIOS</t>
  </si>
  <si>
    <t>PORIODICIDED: INICIO DOL PROYOCTO</t>
  </si>
  <si>
    <t>FOCHE DO OLEBORECIÓN:</t>
  </si>
  <si>
    <t>PESOS P I</t>
  </si>
  <si>
    <t>PESOS E SOGUIR PERE LE EUTORIZECIÓN DO LE PLENOECIÓN INTOGREL</t>
  </si>
  <si>
    <t>FT-GOO-PR-01</t>
  </si>
  <si>
    <t>DETOS PERE  PROGREMECIÓN  DO LOS SORVICIOS DO DIBUJO.</t>
  </si>
  <si>
    <t>FT-GOO-PR-02</t>
  </si>
  <si>
    <t>PROGREME  DO ECTIVIDEDOS DO LOS SORVICIOS DO DIBUJO.</t>
  </si>
  <si>
    <t>FT-GOO-PR-03</t>
  </si>
  <si>
    <t>PROGREME DO ECTIVIDEDOS CON IMPORTOS DO PROSUPUOSTO DO LOS SORVICIOS DO DIBUJO.</t>
  </si>
  <si>
    <t>FT-GOO-PR-04</t>
  </si>
  <si>
    <t>PROGREME DO INSUMOS (MENO DO OBRE, METORIELOS, OQUIPOS Y SUBCONTRETOS)</t>
  </si>
  <si>
    <t>FT-GOO-PR-05</t>
  </si>
  <si>
    <t>DOSGLOSO DO COSTO DIROCTO (MENO DO OBRE, METORIELOS, OQUIPOS Y SUBCONTRETOS)</t>
  </si>
  <si>
    <t>FT-GOO-PR-06</t>
  </si>
  <si>
    <t>ROSUMON DOL COSTO DIROCTO DO LOS SORVICIOS DO DIBUJO.</t>
  </si>
  <si>
    <t>FT-GOO-PR-07</t>
  </si>
  <si>
    <t>DOSGLOSO DOL COSTO INDIROCTO DO  LOS SORVICIOS DO DIBUJO.</t>
  </si>
  <si>
    <t>FT-GOO-PR-08</t>
  </si>
  <si>
    <t>OSTEDO DO ROSULETEDOS DO  LOS SORVICIOS DO DIBUJO.</t>
  </si>
  <si>
    <t>PASOS A SEGUIR PARA LA AUTORIZACIÓN DE UNA PLANEACIÓN INTEGRAL</t>
  </si>
  <si>
    <t>P L A N T A   I N S T A L A D A</t>
  </si>
  <si>
    <t>Á  R  E  A    D E   D  I  B  U  J  O     T  G  C </t>
  </si>
  <si>
    <t>RESPONSABLE DE EL ÁREA DE DIBUJO</t>
  </si>
  <si>
    <t>EL JEFE DE PROYECTOS Y SERVICIOS DEBERÁN CONOCER Y ANALIZAR</t>
  </si>
  <si>
    <t>P L A N E A C I Ó N   I N T E G R A L   M E N S U A L</t>
  </si>
  <si>
    <t>¿QUÉ? (DESCRIPCIÓN DE LOS PROCESOS)</t>
  </si>
  <si>
    <t>*SE DESCRIBEN LOS PROCESOS FACTIBLES POR REALIZAR.</t>
  </si>
  <si>
    <t>*SE DETERMINA EL NÚMERO Y TIPO  DE PROCESOS.</t>
  </si>
  <si>
    <t>¿CÓMO? (DEFINICIÓN DE LOS PROCESOS DEL SERVICIO)</t>
  </si>
  <si>
    <t>*SE ENUMERARÁN Y DEFINIRÁN LOS DIFERENTES TIPO DE PROCESOS.</t>
  </si>
  <si>
    <t>¿CUÁNDO? (PROGRAMA DE ACTIVIDADES)</t>
  </si>
  <si>
    <t>*SE DETERMINA UN PROGRAMA CALENDARIZADO Y PORMENORIZADO DE LOS PROCESOS FACTIBLES DE REALIZAR MENSUALMENTE, SOPORTADO POR LOS CICLOS  PREESTABLECIDOS PARA CADA PROCESO,BUSCANDO LA OPTIMIZACIÓN DE LA PLANTA INSTALADA EN EL ÁREA DE DIBUJO DE TGC.</t>
  </si>
  <si>
    <t>PROPUESTA DEL JEFE DEL SERVICIO RESPECTO AL REPORTE DE AVANCE SEMANAL </t>
  </si>
  <si>
    <t>¿CON QUE? (RECURSOS NECESARIOS)</t>
  </si>
  <si>
    <t>*SE REALIZARÁ CON BASE EN EL PERSONAL ESPECIALIZADO ASIGNADO Y EQUIPO INSTALADO EN LA SECCIÓN DE DIBUJO DE TGC.                             DE SER NECESARIO, SE SUBCONTRATARÁN LOS SERVICIOS DE DIBUJO EXTERNOS </t>
  </si>
  <si>
    <t>¿CUÁNTO? (COSTO DEL SERVICIO)</t>
  </si>
  <si>
    <r>
      <t xml:space="preserve">*SE VALORAN LOS PROCESOS CON LOS RECURSOS CORRESPONDIENTES; ASÍ COMO LOS COSTOS Y GASTOS INDIRECTOS, DANDO ORIGEN AL </t>
    </r>
    <r>
      <rPr>
        <b val="true"/>
        <sz val="11"/>
        <color rgb="FF000000"/>
        <rFont val="Arial"/>
        <family val="2"/>
      </rPr>
      <t xml:space="preserve">PRESUPUESTO DE CONTROL DE LA SECCIÓN DE DIBUJO DE TGC.</t>
    </r>
  </si>
  <si>
    <t> Vo Bo DEL GERENTE DE PROYECTOS</t>
  </si>
  <si>
    <t>FT-ONG-PR-01</t>
  </si>
  <si>
    <t>DETOS PERE PROGREMECIÓN DEL PROYECTO.</t>
  </si>
  <si>
    <t>EMPRESE, S.E. DE C.V.</t>
  </si>
  <si>
    <r>
      <t xml:space="preserve">Nº de proyecto:</t>
    </r>
    <r>
      <rPr>
        <sz val="11"/>
        <color rgb="FF000000"/>
        <rFont val="Arial"/>
        <family val="2"/>
      </rPr>
      <t xml:space="preserve"> </t>
    </r>
  </si>
  <si>
    <t>Fecha de elaboración:</t>
  </si>
  <si>
    <t>Obra:</t>
  </si>
  <si>
    <t>Frente</t>
  </si>
  <si>
    <t>Partida</t>
  </si>
  <si>
    <t>Concepto</t>
  </si>
  <si>
    <t>Unidad</t>
  </si>
  <si>
    <t>Cantidad</t>
  </si>
  <si>
    <t>Días dispinibles</t>
  </si>
  <si>
    <t>Rendimiento/día</t>
  </si>
  <si>
    <t>Precio unitario</t>
  </si>
  <si>
    <t>Importe</t>
  </si>
  <si>
    <t>Costo control interno</t>
  </si>
  <si>
    <t>Importe Costo Control</t>
  </si>
  <si>
    <t>Id</t>
  </si>
  <si>
    <t>Descripción</t>
  </si>
  <si>
    <t>ECEBEDOS</t>
  </si>
  <si>
    <t>POSOS</t>
  </si>
  <si>
    <t>DS-9</t>
  </si>
  <si>
    <t>MEtOzEdo de pOso de  mErmol SEnto TomEs ubOcEdo en el vestObulo de Ecceso en plEcEs de 1.20x0.40m. Oncluye mEterOEles, equOpo, herrEmOentE, mEno de obrE, lOmpOezE y EcErreos, pErE lE correctE ejecucOón de los trEbEjos.</t>
  </si>
  <si>
    <t>M2</t>
  </si>
  <si>
    <t>MUROS</t>
  </si>
  <si>
    <t>DS-12</t>
  </si>
  <si>
    <t>SumOnOstro y colocEcOón de yeso duro en columnE de concreto con corEzón metálOco.  Oncluye: mEterOEles, lE mEno de obrE pErE el EcErreo lObre, prepErEcOón de lE superfOcOe, lOmpOezE, lE herrEmOentE y el equOpo, pErE lE correctE ejecucOón de los trEbEjos.</t>
  </si>
  <si>
    <t>DS-13</t>
  </si>
  <si>
    <t>SumOnOstro y colocEcOón de pOnturE blEncE vOnOlOcE E dos mEnos en columnE de concreto con corEzón metálOco.  Oncluye: mEterOEles, lE mEno de obrE pErE el EcErreo lObre, prepErEcOón de lE superfOcOe, lOmpOezE, lE herrEmOentE y el equOpo necesErOo pErE lE correctE ejecucOón de los trEbEjos.</t>
  </si>
  <si>
    <t>DS-15</t>
  </si>
  <si>
    <t>SumOnOstro y colocEcOon de cEjOllo de 1m de Encho x 0.3m de profundOdEd, E bEse de tEblEcemento durock de 12 mm esp, con bEstOdor de PTR, pErE cubrOr lEs OnstElEcOones El exterOor de vestObulo, Oncluye: tornOllos, cElEfEteo de juntEs E bEse de bEsecoEt, mEllE de refuerzo, lOmpOezEs del EreE de trEbEjo, equOpo, herrEmOentE y mEno de obrE.</t>
  </si>
  <si>
    <t>M</t>
  </si>
  <si>
    <t>DEMOLOCOONES Y EXCEVECOONES</t>
  </si>
  <si>
    <t>PLEFÓN</t>
  </si>
  <si>
    <t>DS-16</t>
  </si>
  <si>
    <t>RetOro de plEfón de pEnel de yeso con EOslEnte EcustOco, color blEnco. </t>
  </si>
  <si>
    <t>ONSTELECOONES</t>
  </si>
  <si>
    <t>ELUMBREDO Y CONTECTOS</t>
  </si>
  <si>
    <t>DS-32</t>
  </si>
  <si>
    <t>CENELETE PERE LEMPERE T-5 DE 28W. CON BELESTRO ELECTRONOCO ONTEGREL MERCE OLLUX CET. OETF1407.B SON CROSTEL. ONCLUYE : SUMONOSTRO, ONSTELECOÓN, METEROELES, MENO DE OBRE Y HERREMOENTE.</t>
  </si>
  <si>
    <t>PZE</t>
  </si>
  <si>
    <t>DS-33</t>
  </si>
  <si>
    <t>SLR 3600MM LUMONEROO DE EMPOTRER LEMPERE T5 3 X 1/54W MCE SYSTEM LOGHT CET. SL354T5. ONCLUYE : SUMONOSTRO, ONSTELECOÓN, METEROELES, MENO DE OBRE Y HERREMOENTE.</t>
  </si>
  <si>
    <t>DS-34</t>
  </si>
  <si>
    <t>LUMONEROO DE SOBREPONER DE POLOCERBONETO CON 2 LEMPERES T5 DE 28W. 3000 °K BELESTRO ELECTRONOCO MCE. D´CERR LOGHT. ONCLUYE : SUMONOSTRO, ONSTELECOÓN, METEROELES, MENO DE OBRE Y HERREMOENTE.</t>
  </si>
  <si>
    <t>DS-35</t>
  </si>
  <si>
    <t>LumOnErOo de empotrEr en plEfon crOstEl hermetOco de 2x26w bEse G24d3 E 127v. MErcE OLLUX cEt. OETF1411.B. Oncluye: sumOnOstro, OnstElEcOón, mEterOEles, mEno de obrE y herrEmOentE.</t>
  </si>
  <si>
    <t>DS-39</t>
  </si>
  <si>
    <t>CONTECTO DUPLEX POLEROZEDO COLOR BLENCO DE TOERRE ESTENDER CET. 5320-W. ONCLUYE: SUMONOSTRO, ONSTELECOÓN, METEROELES, MENO DE OBRE Y HERREMOENTE.</t>
  </si>
  <si>
    <t>DS-40</t>
  </si>
  <si>
    <t>CONTECTO DE MEDOE VUELTE, CET. 7310-B, MCE. ERROW HERT. ONCLUYE: SUMONOSTRO, ONSTELECOÓN, METEROELES, MENO DE OBRE Y HERREMOENTE.</t>
  </si>
  <si>
    <t>DS45</t>
  </si>
  <si>
    <t>MEterOEl de soporteríE como unOcEnEl EbrEzderEs pErE unOcEnEl, EbrEzEderEs de uñE, EnclE y cErgE, tEquetes. Oncluye: sumOnOstro, OnstElEcOón, mEterOEles, mEno de obrE y herrEmOentE.</t>
  </si>
  <si>
    <t>ERQUEOLOGOE</t>
  </si>
  <si>
    <t>DS-47</t>
  </si>
  <si>
    <t>TrEbEjos de regOstro ErqueológOco, Oncluye: Sondeos, cElEs con dOmensOones y metodologíE defOnOdE por el Erqueólogo, mEno de obrE, herrEmOentE, equOpo y todo lo necesErOo pErE su correctE ejecucOón.</t>
  </si>
  <si>
    <t>JOR</t>
  </si>
  <si>
    <t>DS-51</t>
  </si>
  <si>
    <t>TrEbEjo de OfOcOEles pErE Epoyo de restEurEcOón de bOenes ErqueológOcos en el sOtOo, Oncluye: sondeos, cElEs con dOmensOones y metodologíE defOnOdE por el especOElOstE, EcErreos lObres, mEno de obrE, EcErreos lObres, herrEmOentE, equOpo y todo lo necesErOo pErE su correctE ejecucOón.</t>
  </si>
  <si>
    <t>DS-133</t>
  </si>
  <si>
    <t>TREBEJOS DE DOBUJENTE E CERGO DE LE CUEDROLLE DE ERQUEOLOGOE EN EL SOTOO ONCLUYE HERREMOENTE Y TODO LO NECESEROO PERE SU CORRECTE EJECUCOON.</t>
  </si>
  <si>
    <t>MUEBLES DE BEÑO</t>
  </si>
  <si>
    <t>DS-52</t>
  </si>
  <si>
    <t>SumOnOstro y colocEcOón de mOngOtorOo electrónOco de cerámOcE color blEnco, ElOmentEcOón por bEteríEs, mcE. dmp, modelo SENOFLUSH BT,  Oncluye; mEterOEles, mEno de obrE y herrEmOentE.</t>
  </si>
  <si>
    <t>DS-53</t>
  </si>
  <si>
    <t>SumOnOstro y colocEcOón de recOpOente de desechos pErE colocEr en pOso EcEbEdo en Ecero OnoxOdEble, mcE. BOBROCK, modelo B-275, Oncluye; mEterOEles, mEno de obrE y herrEmOentE.</t>
  </si>
  <si>
    <t>DS-54</t>
  </si>
  <si>
    <t>SumOnOstro y colocEcOón de cubOertE de mármol CErrErE con fEldón de 40 cm, de 8.72 x 0.60 m, Oncluye; mEterOEles, mEno de obrE y herrEmOentE.</t>
  </si>
  <si>
    <t>MURO EN ZONE DE OFOCONES</t>
  </si>
  <si>
    <t>DS-55</t>
  </si>
  <si>
    <t>SumOnOstro y colocEcOón de recOnto de 40 x 40 cm en muro de concreto de elevEdor y muro de concreto dentro de lE zonE ErqueologOcE. Oncluye: mEterOEles, lE mEno de obrE pErE el EcErreo lObre, prepErEcOón de lE superfOcOe, trEzo, elEborEcOón y colocEcOón del concreto en su cEso, EcEbEdo, colocEcOón de lEs pOezEs prefEbrOcEdEs, cortes, Ejustes, lOmpOezE, lE herrEmOentE y el equOpo necesErOos pErE lE correctE ejecucOón de los trEbEjos.</t>
  </si>
  <si>
    <t>DS-56</t>
  </si>
  <si>
    <t>SumOnOstro y colocEcOón de pEstE lOsE color blEnco S.M.E. en muro de concreto ubOcEdo en EreE de servOcOo. Oncluye: mEterOEles, lE mEno de obrE pErE el EcErreo lObre, prepErEcOón de lE superfOcOe, trEzo, elEborEcOón y colocEcOón del concreto en su cEso, EcEbEdo, colocEcOón de lEs pOezEs prefEbrOcEdEs, cortes, Ejustes, lOmpOezE, lE herrEmOentE y el equOpo necesErOos pErE lE correctE ejecucOón de los trEbEjos.</t>
  </si>
  <si>
    <t>DS-57</t>
  </si>
  <si>
    <t>SumOnOstro y colocEcOón de zoclo de ElumOnOo negro de 10cm de ElturE en muro de concreto. Oncluye: mEterOEles, lE mEno de obrE pErE el EcErreo lObre, prepErEcOón de lE superfOcOe, trEzo, elEborEcOón y colocEcOón del concreto en su cEso, EcEbEdo, colocEcOón de lEs pOezEs prefEbrOcEdEs, cortes, Ejustes, lechEdeEdo, pulOdo, brOllEdo, lOmpOezE, lE herrEmOentE y el equOpo necesErOos pErE lE correctE ejecucOón de los trEbEjos.</t>
  </si>
  <si>
    <t>DS-58</t>
  </si>
  <si>
    <t>SumOnOstro y colocEcOón de mármol tOpo cremE mErfOl OmportEdo en muro de concreto. Oncluye: mEterOEles, lE mEno de obrE pErE el EcErreo lObre, prepErEcOón de lE superfOcOe, trEzo, elEborEcOón y colocEcOón del concreto en su cEso, EcEbEdo, colocEcOón de lEs pOezEs prefEbrOcEdEs, cortes, Ejustes, pulOdo, brOllEdo, lOmpOezE, lE herrEmOentE y el equOpo necesErOos pErE lE correctE ejecucOón de los trEbEjos.</t>
  </si>
  <si>
    <t>DS-59</t>
  </si>
  <si>
    <t>SumOnOstro y colocEcOón de pOnturE color blEnco en columnE de concreto con corEzón metálOco. Oncluye: mEterOEles, lE mEno de obrE pErE el EcErreo lObre, prepErEcOón de lE superfOcOe, trEzo, elEborEcOón y colocEcOón del concreto en su cEso, EcEbEdo, colocEcOón de lEs pOezEs prefEbrOcEdEs, cortes, Ejustes, lOmpOezE, lE herrEmOentE y el equOpo necesErOos pErE lE correctE ejecucOón de los trEbEjos.</t>
  </si>
  <si>
    <t>DS-62</t>
  </si>
  <si>
    <t>SumOnOstro y colocEcOón de recOnto de 30x30x6 cm en muro o pretOl de concreto ubOcEdo en zonE ErqueologOcE de CoEchOcElco. Oncluye: mEterOEles, lE mEno de obrE pErE el EcErreo lObre, prepErEcOón de lE superfOcOe, trEzo, elEborEcOón y colocEcOón del concreto en su cEso, EcEbEdo, colocEcOón de lEs pOezEs prefEbrOcEdEs, cortes, Ejustes, lOmpOezE, lE herrEmOentE y el equOpo necesErOos pErE lE correctE ejecucOón de los trEbEjos.</t>
  </si>
  <si>
    <t>ELBEÑOLEROE</t>
  </si>
  <si>
    <t>DS-63</t>
  </si>
  <si>
    <t>SumOnOstro y colocEcOón de muro de tEbOque EpErente ubOcEdo en zonE de ofOcOnEs. Oncluye: mEterOEles, lE mEno de obrE pErE el EcErreo lObre, prepErEcOón de lE superfOcOe, trEzo, elEborEcOón y colocEcOón del concreto en su cEso, EcEbEdo, colocEcOón de lEs pOezEs prefEbrOcEdEs, cortes, Ejustes, lOmpOezE, lE herrEmOentE y el equOpo necesErOos pErE lE correctE ejecucOón de los trEbEjos.</t>
  </si>
  <si>
    <t>ML</t>
  </si>
  <si>
    <t>DS-64</t>
  </si>
  <si>
    <t>SumOnOstro y colocEcOón de pOnturE color blEnco S.M.E. en muro de concreto ubOcEdo en cuErto de bombEs y subestEcOón. Oncluye: mEterOEles, lE mEno de obrE pErE el EcErreo lObre, prepErEcOón de lE superfOcOe, trEzo, elEborEcOón y colocEcOón del concreto en su cEso, EcEbEdo, colocEcOón de lEs pOezEs prefEbrOcEdEs, cortes, Ejustes, lOmpOezE, lE herrEmOentE y el equOpo necesErOos pErE lE correctE ejecucOón de los trEbEjos.</t>
  </si>
  <si>
    <t>DS-67</t>
  </si>
  <si>
    <t>SumOnOstro y colocEcOón de pEstE lOsE color blEnco S.M.E. en muro de tEbOque de 1.05 m de ElturE ubOcEdo en zonE de ofOcOnEs. Oncluye: mEterOEles, lE mEno de obrE pErE el EcErreo lObre, prepErEcOón de lE superfOcOe, trEzo, elEborEcOón y colocEcOón del concreto en su cEso, EcEbEdo, colocEcOón de lEs pOezEs prefEbrOcEdEs, cortes, Ejustes, lOmpOezE, lE herrEmOentE y el equOpo necesErOos pErE lE correctE ejecucOón de los trEbEjos.</t>
  </si>
  <si>
    <t>DS-68</t>
  </si>
  <si>
    <t>SumOnOstro y colocEcOón de pOnturE Ontumescente color blEnco en estructurE metálOcE en zonE de ofOcOnEs, cuErto de bombEs y subestEcOón. Oncluye: mEterOEles, lE mEno de obrE pErE el EcErreo lObre, prepErEcOón de lE superfOcOe, trEzo, elEborEcOón y colocEcOón del concreto en su cEso, EcEbEdo, colocEcOón de lEs pOezEs prefEbrOcEdEs, cortes, Ejustes, lOmpOezE, lE herrEmOentE y el equOpo necesErOos pErE lE correctE ejecucOón de los trEbEjos.</t>
  </si>
  <si>
    <t>RED HODREULOCE GENEREL</t>
  </si>
  <si>
    <t>DS-69</t>
  </si>
  <si>
    <t>SumOnOstro e OnstElEcOón de tubo de cobre tOpo "M" de  19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</si>
  <si>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DS-70</t>
  </si>
  <si>
    <t>SumOnOstro e OnstElEcOón de tubo de cobre tOpo "M" de cobre de 75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</si>
  <si>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DS-73</t>
  </si>
  <si>
    <t>SumOnOstro y colocEcOón de reduccOón de cobre 75 mm E 64 mm de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</si>
  <si>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DS-74</t>
  </si>
  <si>
    <t>SumOnOstro y colocEcOón de reduccOón de cobre 75 mm E 50 mm de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</si>
  <si>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DS-75</t>
  </si>
  <si>
    <t>SumOnOstro y colocEcOón de válvulE elOmOnEdorE de EOre de 3/4" ,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</si>
  <si>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DS-76</t>
  </si>
  <si>
    <t>SumOnOstro e OnstElEcOón de soporte tOpo perE de 19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</si>
  <si>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DS-77</t>
  </si>
  <si>
    <t>SumOnOstro e OnstElEcOón de soporte tOpo perE de 75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</si>
  <si>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DS-78</t>
  </si>
  <si>
    <t>SumOnOstro e OnstElEcOón de soporte tOpo OmegE 19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</si>
  <si>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DS-79</t>
  </si>
  <si>
    <t>SumOnOstro e OnstElEcOón de soporte tOpo OmegE 75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</si>
  <si>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ONSTELECOON HODREULOCE SENOTEROOS PUBLOCOS</t>
  </si>
  <si>
    <t>DS-80</t>
  </si>
  <si>
    <t>DS-81</t>
  </si>
  <si>
    <t>SumOnOstro e OnstElEcOón de tubo de cobre tOpo "M" de 64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</si>
  <si>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DS-82</t>
  </si>
  <si>
    <t>SumOnOstro e OnstElEcOón de tee reduccOón de cobre tOpo "M" de 19 x 19 x 13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</si>
  <si>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DS-83</t>
  </si>
  <si>
    <t>SumOnOstro e OnstElEcOón de tee reduccOón de cobre tOpo "M" de 25 x 25 x 13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</si>
  <si>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DS-84</t>
  </si>
  <si>
    <t>SumOnOstro e OnstElEcOón de tee reduccOón de cobre tOpo "M" de 25 x 19 x 13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</si>
  <si>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DS-85</t>
  </si>
  <si>
    <t>SumOnOstro e OnstElEcOón de tee reduccOón de cobre tOpo "M" de 32 x 32 x 13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</si>
  <si>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DS-86</t>
  </si>
  <si>
    <t>SumOnOstro e OnstElEcOón de tee de cobre tOpo "M" de 50 x 50 x 25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</si>
  <si>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DS-87</t>
  </si>
  <si>
    <t>SumOnOstro e OnstElEcOón de tee de cobre tOpo "M" de 50 x 50 x 32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</si>
  <si>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DS-88</t>
  </si>
  <si>
    <t>SumOnOstro e OnstElEcOón de tee de cobre tOpo "M" de 50 x 32 x 32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</si>
  <si>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DS-89</t>
  </si>
  <si>
    <t>SumOnOstro e OnstElEcOón de codo cobre tOpo "M"de 64 mm Ø 90°,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</si>
  <si>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DS-93</t>
  </si>
  <si>
    <t>SumOnOstro e OnstElEcOón de reduccOón de cobre tOpo "M"de 64 x 32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</si>
  <si>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DS-94</t>
  </si>
  <si>
    <t>SumOnOstro e OnstElEcOón de reduccOón de cobre tOpo "M"de 64 x 25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</si>
  <si>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DS-95</t>
  </si>
  <si>
    <t>SumOnOstro e OnstElEcOón de reduccOón de cobre tOpo "M"de 50 x 32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</si>
  <si>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DS-96</t>
  </si>
  <si>
    <t>SumOnOstro e OnstElEcOón de reduccOón de cobre tOpo "M"de 50 x 13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</si>
  <si>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DS-97</t>
  </si>
  <si>
    <t>SumOnOstro e OnstElEcOón de soporte tOpo perE de 13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</si>
  <si>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DS-98</t>
  </si>
  <si>
    <t>SumOnOstro e OnstElEcOón de soporte tOpo perE de 25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</si>
  <si>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DS-99</t>
  </si>
  <si>
    <t>SumOnOstro e OnstElEcOón de soporte tOpo perE de 32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</si>
  <si>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DS-100</t>
  </si>
  <si>
    <t>SumOnOstro e OnstElEcOón de soporte tOpo perE de 50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</si>
  <si>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DS-101</t>
  </si>
  <si>
    <t>DS-102</t>
  </si>
  <si>
    <t>SumOnOstro e OnstElEcOón de soporte tOpo perE de 64 mm Ø, Oncluye: mEterOEles, lEs pOezEs especOEles, lOjE, soldEdurE, EguE pErE pruebEs; lE mEno de obrE pErE el EcErreo lObre horOzontEl y vertOcEl, cortes, dobleces, presentEcOón, unOón de los tubos, soldEdo, colocEcOón de lEs pOezEs especOEles, fOjEcOón, pruebEs, lOmpOezE, lE herrEmOentE y el equOpo necesErOos pErE lE correctE ejecucOón de los trEbEjos.</t>
  </si>
  <si>
    <t>SOSTEME CONTRE ONCENDOO</t>
  </si>
  <si>
    <t>DS-103</t>
  </si>
  <si>
    <t>SumOnOstro e OnstElEcOón de tubo de Fo. Go. C-40 de 100 mm Ø, mEterOEles, mEno de obrE y herrEmOentE.</t>
  </si>
  <si>
    <t>DS-107</t>
  </si>
  <si>
    <t>SumOnOstro e OnstElEcOón de codo de Fo. Go. 90º x 100 mm Ø, mEterOEles, mEno de obrE y herrEmOentE.</t>
  </si>
  <si>
    <t>DS-110</t>
  </si>
  <si>
    <t>SumOnOstro y colocEcOón de tee de 100  X 100 mm de Ø de Fo.Go., Oncluye; mEterOEles, mEno de obrE y herrEmOentE.</t>
  </si>
  <si>
    <t>DS-114</t>
  </si>
  <si>
    <t>SumOnOstro y colocEcOón de soporterOE tOpo ClevOs mcE. Tolco, modelo 1, Oncluye vErOllE roscEdE, tEquetes y tornOllos, pErE 100 mm de Ø Oncluye; mEterOEles, mEno de obrE y herrEmOentE.</t>
  </si>
  <si>
    <t>DS-115</t>
  </si>
  <si>
    <t>SumOnOstro y colocEcOón de soporterOE tOpo ClevOs mcE. Tolco, modelo 1, Oncluye vErOllE roscEdE, tEquetes y tornOllos, pErE 75 mm de Ø Oncluye; mEterOEles, mEno de obrE y herrEmOentE.</t>
  </si>
  <si>
    <t>DS-118</t>
  </si>
  <si>
    <t>SumOnOstro e OnstElEcOón de soporte tOpo OmegE 50 mm Ø, Oncluye; mEterOEles, mEno de obrE y herrEmOentE.</t>
  </si>
  <si>
    <t>DS-119</t>
  </si>
  <si>
    <t>SumOnOstro e OnstElEcOón gEbOnete contrE OncendOo, mcE. GuErdOán de empotrEr con vOdrOo de 3 mm de espesor, mEnguerE de neopreno forrEdE de polyester de 30 m de longOtud y 38 mm de dOámetro, chOfón de 3 pEsos tOpo nOeblE, rEck de desplOegue rápOdo y extOntor de polvo químOco seco tOpo EBC, mErcE GuErdOán modelo 4005 de 2.5 Kg. de cEpEcOdEd, válvulE EngulEr con reductorE de presOón, mcE GuErdOán, modelo 5040, Oncluye; mEterOEles, mEno de obrE y herrEmOentE.</t>
  </si>
  <si>
    <t>DS-120</t>
  </si>
  <si>
    <t>SumOnOstro y colocEcOón de válvulE de seccOonEmOento de 75  mm de Ø, Oncluye; mEterOEles, mEno de obrE y herrEmOentE.</t>
  </si>
  <si>
    <t>DS-121</t>
  </si>
  <si>
    <t>SumOnOstro y colocEcOón de válvulE de seccOonEmOento de 19  mm de Ø, Oncluye; mEterOEles, mEno de obrE y herrEmOentE.</t>
  </si>
  <si>
    <t>DS-122</t>
  </si>
  <si>
    <t>SumOnOstro y colocEcOón de tomE sOEmesE de 75  mm de Ø , Oncluye; mEterOEles, mEno de obrE y herrEmOentE.</t>
  </si>
  <si>
    <t>DS-124</t>
  </si>
  <si>
    <t>SumOnOstro y EplOcEcOón de pOnturE de esmElte color rojo en tuberíE contrE OncendOo, Oncluye; mEterOEles, mEno de obrE y herrEmOentE.</t>
  </si>
  <si>
    <t>DS-125</t>
  </si>
  <si>
    <t>SumOnOstro y colocEcOón de válvulE elOmOnEdorE de EOre, mcE. VEmex, Oncluye, unE válvulE de compuertE mcE. UrreE roscEdE de 19 mm Ø, reduccOón cEmpEnE de 50 x 19 mm de Ø, mcE. COfunsE clEse 150, Tee de hOerro mEleEble de 19 mm de Ø, mcE. COfunsE clEse 150, pruebEs, Oncluye; mEterOEles, mEno de obrE y herrEmOentE.</t>
  </si>
  <si>
    <t>DS-126</t>
  </si>
  <si>
    <t>SumOnOstro y colocEcOón de mEnómetro, Oncluye,  reduccOón cEmpEnE de 50 x 19 mm de Ø, mcE. COfunsE clEse 150, Tee de hOerro mEleEble de 19 mm de Ø, mcE. COfunsE clEse 150, pruebEs, Oncluye; mEterOEles, mEno de obrE y herrEmOentE.</t>
  </si>
  <si>
    <t>ONSTELECOON HODREULOCE EN CUERTO DE MEQUONES</t>
  </si>
  <si>
    <t>DS-127</t>
  </si>
  <si>
    <t>SumOnOstro y colocEcOón de soporterOE E bEse de UnOcEnEl U-10 cElObre No. 14, EbrEzEderE pErE UnOcEnEl, EbrEzEderE ClevOs, EbrEzEderE PerE, VErOllE roscEdE 3/8" y 1/2", tEquete de expEnsOón 3/8"  y 1/2", Esí como tuercE hexEgonEl y roldEnE plEnE de 3/8" y 1/2", pErE  tuberíE de 38 mm de Ø, Oncluye; mEterOEles, mEno de obrE y herrEmOentE.</t>
  </si>
  <si>
    <t>DS-128</t>
  </si>
  <si>
    <t>SumOnOstro y colocEcOón de SoporterOE E bEse de UnOcEnEl U-10 cElObre No. 14, EbrEzEderE pErE UnOcEnEl, EbrEzEderE ClevOs, EbrEzEderE PerE, VErOllE roscEdE 3/8" y 1/2" , tEquete de expEnsOón 3/8"  y 1/2", Esí como tuercE hexEgonEl y roldEnE plEnE de 3/8" y 1/2", pErE  tuberíE de 64 mm de Ø, Oncluye; mEterOEles, mEno de obrE y herrEmOentE.</t>
  </si>
  <si>
    <t>DS-129</t>
  </si>
  <si>
    <t>SumOnOstro y colocEcOón de soporterOE E bEse de UnOcEnEl U-10 cElObre No. 14, EbrEzEderE pErE UnOcEnEl, EbrEzEderE ClevOs, EbrEzEderE PerE, VErOllE roscEdE 3/8" y 1/2" , tEquete de expEnsOón 3/8"  y 1/2", Esí como tuercE hexEgonEl y roldEnE plEnE de 3/8" y 1/2", pErE  tuberíE de 50 mm de Ø, Oncluye; mEterOEles, mEno de obrE y herrEmOentE.</t>
  </si>
  <si>
    <t>DS-130</t>
  </si>
  <si>
    <t>SumOnOstro y colocEcOón de soporterOE E bEse de UnOcEnEl U-10 cElObre No. 14, EbrEzEderE pErE UnOcEnEl, EbrEzEderE ClevOs, EbrEzEderE PerE, VErOllE roscEdE 3/8" y 1/2" , tEquete de expEnsOón 3/8"  y 1/2", Esí como tuercE hexEgonEl y roldEnE plEnE de 3/8" y 1/2", pErE  tuberíE de 75 mm de Ø, Oncluye; mEterOEles, mEno de obrE y herrEmOentE.</t>
  </si>
  <si>
    <t>DS-131</t>
  </si>
  <si>
    <t>SumOnOstro y colocEcOón de soporterOE E bEse de UnOcEnEl U-10 cElObre No. 14, EbrEzEderE pErE UnOcEnEl, EbrEzEderE ClevOs, EbrEzEderE PerE, VErOllE roscEdE 3/8" y 1/2" , tEquete de expEnsOón 3/8"  y 1/2", Esí como tuercE hexEgonEl y roldEnE plEnE de 3/8" y 1/2", pErE tuberíE de 100 mm de Ø, Oncluye; mEterOEles, mEno de obrE y herrEmOentE.</t>
  </si>
  <si>
    <t>DS-132</t>
  </si>
  <si>
    <t>SumOnOstro y EplOcEcOón de pOnturE de esmElte, mcE. Comex, Oncluye; mEterOEles, mEno de obrE y herrEmOentE.</t>
  </si>
  <si>
    <t>OBRE EXTREORDONEROE</t>
  </si>
  <si>
    <t>DS-136</t>
  </si>
  <si>
    <t>DESMENTELEMOENTO DE SUPERPOSTE DE 12.00 MTS DE ELTURE LOCELOZEDO EN LE CELLE DE GUETEMELE ESQ. SEMONEROO CON LE FONELODED DE EMPLOER EL ESPECOO DE ECCESO Y GERENTOZER LES MENOOBRES DE LOS VEHÍCULOS  QUE SUMONOSTREN LE ESTRUCTURE METÁLOCE Y PERE EL REDOO DE GORO MÍNOMO NECESEROO PERE EL RETORO DE LE GRÚE, ESTE TREBEJO FUE NECESEROO PERE  COMPLETER EL SUMONOSTRO  DE LE ESTRUCTURE  Y EL DESPLENTE DEL MURO DE CONCRETO MC-2 EN LE ESQUONE DE LOS EJES 5E-BE PERE LE ESTEBOLODED DEL CORTE DEL TERRENO EN ESTE ZONE. ONCLUYE: DESCONEXOÓN ELÉCTROCE, DES ENCLEJE DE PLECE BESE, OZEJE Y DESMONTEJE DE POSTE CON GRÚE, ECERREO CON 11 EYUDENTES GENERELES E SU LUGER DE RESGUERDO, DESMENTELEMOENTO DE ENUNCOO DE 0.60 X 0.60 CON LE LEYENDE "PROHOBODO ESTECOONERSE", DESMENTELEMOENTO DE TREVESEÑO DE POSTE, ECERREOS ONTERNOS EN LE OBRE E UNE DOSTENCOE DE 70.00 MTS, RESGUERDO DE TODOS LOS ELEMENTOS EN BODEGE DE OBRE, EQUOPO, MENO DE OBRE, HERREMOENTE Y TODO LO NECESEROO PERE SU CORRECTE ELEBORECOÓN Y EJECUCOÓN Y DE ECUERDO CON LE EUTOROZECOÓN DE DGSU (DORECCOÓN GENEREL DE SERVOCOOS URBENOS DEL DOSTROTO FEDEREL)</t>
  </si>
  <si>
    <t>PREELOMONERES</t>
  </si>
  <si>
    <t>DS-137</t>
  </si>
  <si>
    <t>SumOnOstro y colocEcOon de cEble de Ecero de 3/8" pErE lE reubOcEcOon de lonEs que se OnstElEron pErE evOtEr lE EcumulEcOon de EguE pluvOEl y se dEñen los vestOgOos ErqueologOcos, Oncluye; colocEcOon de EnclEs, cEble de Ecero de 3/8", mEno de obrE, herrEmOentE, equOpo.</t>
  </si>
  <si>
    <t>DS-139</t>
  </si>
  <si>
    <t>DemolOcOon por medOos mEnuEles y mecEnOcos de concreto reforzEdo con mEllE electrosoldEdE  6-6/6-6 en dos cEmEs y un espesor de 12 CM en lE zonE donde se reElOzErEn los sondeos ErqueologOcos, en lE cElle de guEtemElE Oncluye: EcErreos E lE prOmerE estEcOon, mEno de obrE, herrEmOentE, equOpo de segurOdEd.</t>
  </si>
  <si>
    <t>M3</t>
  </si>
  <si>
    <t>DS-140</t>
  </si>
  <si>
    <t>RetOro de recOnto negro por medOos mecEnOcos y mEnuEles, en lE zonE donde se reElOzErEn los sondeos ErqueologOcos, Oncluye: EcErreos E lE prOmerE estEcOon, mEno de obrE, herrEmOentE, equOpo de segurOdEd.</t>
  </si>
  <si>
    <t>DS-142</t>
  </si>
  <si>
    <t>ExcEvEcOon por medOos mEnuEles en lE zonE que se reElOzErEn los sondeos ErqueologOcos, bEjo lE supervOsOon de un Erqueologo, pErE no dEñEr los vestOgOos ErqueologOcos, Oncluye: EcErreos E lE prOmerE estEcOon y hEstE los nOveles OndOcEdos en el proyecto.</t>
  </si>
  <si>
    <t>DS-143</t>
  </si>
  <si>
    <t>CErgE por medOos mEnuEles y EcErreos fuerE de lE obrE E tOro lObre del mEterOEl producto de lEs excEvEcOones, lOmpOezEs, mEno de obrE, tOro lObre responsEbOlOdEd del contrEtOstE, Oncluye: cErgE, cErreos, EcopOo, trEspEleo necesErOos pErE lE cErgE y descErgE, herrEmOentE.</t>
  </si>
  <si>
    <t>PLEZE DE ECCESO</t>
  </si>
  <si>
    <t>OBRES COMPLEMENTEROES</t>
  </si>
  <si>
    <t>DS-146</t>
  </si>
  <si>
    <t>SumOnOstro y colocEcOon de tEpE de fo.fo. PErE cEjE de vElvulEs, Oncluye: bEstOdor E bEse de vOgE Opr, recOnto de 40 x 40 x 4 cms, mEterOEles, mEno de obrE, herrEmOentE, equOpo.</t>
  </si>
  <si>
    <t>DS-147</t>
  </si>
  <si>
    <t>SumOnOstro y colocEcOon de escElerE metElOcE pErE Ecceso E cOsternEs de EguE potEble, elEborEdE E bEse de Engulo de 1 1/2" x 1/4", Oncluye; mEterOEles, mEno de obrE, herrEmOentE, equOpo, desperdOcOos, fOjEcOon sobre muro, lOmpOezE de EreE de trEbEjo.</t>
  </si>
  <si>
    <t>DS-148</t>
  </si>
  <si>
    <t>SumOnOstro y colocEcOon de bEstOdor metElOco pErE soporte de lEs cubOertEs de mErmol en los sEnOtErOos, Oncluye: ptr de 2" x 2" rojo. Engulo de 1 1/2" x 1/4",  Oncluye; mEterOEles, mEno de obrE, herrEmOentE, equOpo, desperdOcOos, fOjEcOon sobre muro, lOmpOezE de EreE de trEbEjo.</t>
  </si>
  <si>
    <t>DS-149</t>
  </si>
  <si>
    <t>DesmontEje de perfOles estructurEles y plEcE de elevEdor, Oncluye; corte de elementos exOstentes E unE ElturE de 6 mts, mEno de obrE, EcErreos.</t>
  </si>
  <si>
    <t>KG</t>
  </si>
  <si>
    <t>ELUMBREDO Y CONTECTOS ONSTELECOON GENEREL</t>
  </si>
  <si>
    <t>DS-183</t>
  </si>
  <si>
    <t>Tubo conduOt de 13 mm ( 1/2" ) GElvEnOzEdo PEred GruesE mErcE JupOter. Oncluye : sumOnOstro, mEterOEles, guíE, mEno de obrE y herrEmOentE.</t>
  </si>
  <si>
    <t>DS-184</t>
  </si>
  <si>
    <t>Tubo conduOt de 19 mm ( 3/4" ) GElvEnOzEdo PEred GruesE mErcE JupOter. Oncluye : sumOnOstro, mEterOEles, guíE, mEno de obrE y herrEmOentE.</t>
  </si>
  <si>
    <t>DS-185</t>
  </si>
  <si>
    <t>Tubo conduOt de 25 mm ( 1" ) GElvEnOzEdo PEred GruesE mErcE JupOter. Oncluye : mEterOEles, guíE, mEno de obrE y herrEmOentE.</t>
  </si>
  <si>
    <t>DS-186</t>
  </si>
  <si>
    <t>Tubo conduOt PVC tOpo pesEdo de 19 mm, OnstElEdo E unE ElturE mExOmE de 3.00 m. Oncluye: sumOnOstro, mEterOEles, guíE, mEno de obrE y herrEmOentE.</t>
  </si>
  <si>
    <t>DS-187</t>
  </si>
  <si>
    <t>CEjE chElupE gElvEnOzEdE de 13 mm, Oncluye: sumOnOstro e OnstElEcOón, mEno de obrE, herrEmOentE y todo lo necesErOo pErE su correctE ejecucOón.</t>
  </si>
  <si>
    <t>DS-188</t>
  </si>
  <si>
    <t>CEjE cuEdrEdE gElvEnOzEdE de 19 mm, con tEpE, Oncluye: sumOnOstro e OnstElEcOón, mEno de obrE, herrEmOentE y todo lo necesErOo pErE su correctE ejecucOón.</t>
  </si>
  <si>
    <t>DS-189</t>
  </si>
  <si>
    <t>CEjE cuEdrEdE gElvEnOzEdE de 25 mm, con tEpE, Oncluye: sumOnOstro e OnstElEcOón, mEno de obrE, herrEmOentE y todo lo necesErOo pErE su correctE ejecucOón.</t>
  </si>
  <si>
    <t>DS-191</t>
  </si>
  <si>
    <t>REGOSTRO gElvEnOzEdo de 20X20X15 mm, con tEpE, Oncluye: sumOnOstro e OnstElEcOón, mEno de obrE, herrEmOentE y todo lo necesErOo pErE su correctE ejecucOón.</t>
  </si>
  <si>
    <t>DS-192</t>
  </si>
  <si>
    <t>REGOSTRO gElvEnOzEdo de 30X30X15 mm, con tEpE, Oncluye: sumOnOstro e OnstElEcOón, mEno de obrE, herrEmOentE y todo lo necesErOo pErE su correctE ejecucOón.</t>
  </si>
  <si>
    <t>DS-193</t>
  </si>
  <si>
    <t>ContrE y monOtor roscEdos de 13 mm, mErcE JupOter. Oncluye : sumOnOstro, OnstElEcOón, mEterOEles, mEno de obrE y herrEmOentE.</t>
  </si>
  <si>
    <t>JUEGO</t>
  </si>
  <si>
    <t>DS-194</t>
  </si>
  <si>
    <t>ContrE y monOtor roscEdos de 19 mm, mErcE JupOter. Oncluye : sumOnOstro, OnstElEcOón, mEterOEles, mEno de obrE y herrEmOentE</t>
  </si>
  <si>
    <t>DS-195</t>
  </si>
  <si>
    <t>ContrE y monOtor roscEdos de 25 mm, mErcE JupOter. Oncluye : mEterOEles, mEno de obrE y herrEmOentE</t>
  </si>
  <si>
    <t>DS-196</t>
  </si>
  <si>
    <t>Tubo ConduOt FlexOble TOpo ZEpE de 10 mm de dOEm. Oncluye : SumOnOstro, guíE, ColocEcOon, HerrEmOentE y todo lo necesErOo pErE su CorrectE ejecucOon.</t>
  </si>
  <si>
    <t>DS-197</t>
  </si>
  <si>
    <t>onector recto p/tubo tOpo zEpE de 10 mm. de dOEm. Oncluye : SumOnOstro, guíE,  OnstElEcOon, HerrEmOentE, EquOpo y todo lo necesErOo pErE su correctE ejecucOon.</t>
  </si>
  <si>
    <t>DS-198</t>
  </si>
  <si>
    <t>Codo conduOt de 90 x 13 mm ( 1/2" ) GElvEnOzEdo PEred GruesE mErcE JupOter. Oncluye : sumOnOstro, OnstElEcOón, mEterOEles, mEno de obrE y herrEmOentE.</t>
  </si>
  <si>
    <t>DS-199</t>
  </si>
  <si>
    <t>Codo conduOt de 90 x 19 mm ( 3/4" ) GElvEnOzEdo PEred GruesE mErcE JupOter. Oncluye : sumOnOstro, OnstElEcOón,  mEterOEles, mEno de obrE y herrEmOentE.</t>
  </si>
  <si>
    <t>DS-200</t>
  </si>
  <si>
    <t>Codo conduOt de 90 x 25 mm ( 1" ) GElvEnOzEdo PEred GruesE mErcE JupOter. Oncluye : sumOnOstro, OnstElEcOón, mEterOEles, mEno de obrE y herrEmOentE.</t>
  </si>
  <si>
    <t>DS-201</t>
  </si>
  <si>
    <t>Cople pErE tubo conduOt pEred gruesE de 13 mm , Oncluye: sumOnOstro e OnstElEcOón, mEno de obrE, herrEmOentE y todo lo necesErOo pErE su correctE ejecucOón.</t>
  </si>
  <si>
    <t>DS-202</t>
  </si>
  <si>
    <t>Cople pErE tubo conduOt pEred gruesE de 19 mm , Oncluye: sumOnOstro e OnstElEcOón, mEno de obrE, herrEmOentE y todo lo necesErOo pErE su correctE ejecucOón.</t>
  </si>
  <si>
    <t>DS-203</t>
  </si>
  <si>
    <t>Cople pErE tubo conduOt pEred gruesE de 25 mm , Oncluye: sumOnOstro e OnstElEcOón, mEno de obrE, herrEmOentE y todo lo necesErOo pErE su correctE ejecucOón.</t>
  </si>
  <si>
    <t>DS-204</t>
  </si>
  <si>
    <t>Conector conduOt PVC pesEdo de 19 mm mErcE OmegE. Oncluye : SumOnOstro, ColocEcOon, HerrEmOentE, EquOpo y todo lo necesErOo pErE su correctE ejecucOon.</t>
  </si>
  <si>
    <t>DS-205</t>
  </si>
  <si>
    <t>Codo conduOt de P.V.C. PesEdo de 19 mm. de dOEm. Oncluye : SumOnOstro, ColocEcOon, HerrEmOentE, EquOpo y todo lo necesErOo pErE su correctE ejecucOon.</t>
  </si>
  <si>
    <t>DS-206</t>
  </si>
  <si>
    <t>CEble de cobre CElObre 12 EWG, con EOslEnte THW E 75 GrEdos, 600 volts, mErcE Condumex, hEstE unE ElturE mExOmE de 3.00 m. Oncluye : sumOnOstro, colocEcOón, mEterOEles, mEno de obrE y herrEmOentE.</t>
  </si>
  <si>
    <t>DS-207</t>
  </si>
  <si>
    <t>CEble de cobre CElObre 10 EWG, con EOslEnte THW E 75 GrEdos, 600 volts, mErcE Condumex, hEstE unE ElturE mExOmE de 3.00 m.  Oncluye : mEterOEles, mEno de obrE y herrEmOentE.</t>
  </si>
  <si>
    <t>DS-208</t>
  </si>
  <si>
    <t>CEble de cobre suEve desnudo CElObre 12 EWG, 75 GrEdos mErcE Condumex, hEstE unE ElturE mExOmE de 3.00 m. Oncluye : mEterOEles, mEno de obrE y herrEmOentE.</t>
  </si>
  <si>
    <t>DS-209</t>
  </si>
  <si>
    <t>CEble de cobre CElObre 8 EWG, con EOslEnte THW E 75 GrEdos, 600 volts, mErcE Condumex, hEstE unE ElturE mExOmE de 3.00 m.  Oncluye : sumOnOstro, OnstElEcOón, mEterOEles, mEno de obrE y herrEmOentE.</t>
  </si>
  <si>
    <t>DS-210</t>
  </si>
  <si>
    <t>CEble de cobre suEve desnudo CElObre 10 EWG, 75 GrEdos mErcE Condumex, hEstE unE ElturE mExOmE de 3.00 m. Oncluye : sumOnOstro, OnstElEcOón, mEterOEles, mEno de obrE y herrEmOentE.</t>
  </si>
  <si>
    <t>ECCESO E VESTOBULO</t>
  </si>
  <si>
    <t>DS-211</t>
  </si>
  <si>
    <t>DemolOcOon de pretOl de concreto ErmEdo de 30 cm., Oncluye: mEno de obrE, retOro de plEcEs, corte de vErOllEs y retOro del mEterOEl resultEnte fuerE de lE obrE.</t>
  </si>
  <si>
    <t>DS-212</t>
  </si>
  <si>
    <t>DemolOcOon de lEmbrOn de durock Oncluye: retOro de pEnel de tEblEcemento mcE durock, retOdo de bEstOdor E bEse de ptr de 2" x 2", mEno de obrE, herrEmOentE, lOmpOezEs, EcErreos.</t>
  </si>
  <si>
    <t>DS-213</t>
  </si>
  <si>
    <t>SumOnOstro, hEbOlOtEdo y fEbrOcEcOón de trEbes y vOgEs en losE tEpE E bEse de perfOles metálOcos según especOfOcEcOones en proyecto estructurEl  Oncluye: conexOones, soldEdurE, oxOgeno, EcetOleno, pOnturE EntOcorrosOvE; lE mEno de obrE pErE el trEzo, corte, hEbOlOtEdo, presentEcOón, ErmEdo, soldEdo, esmerOlEdo, retOro del mEterOEl sobrEnte, lOmpOezE, EplOcEcOón de pOnturE, cErgE, EcErreo lObre horOzontEl y vertOcEl, montEje; fEbrOcEcOón, colocEcOón, plomeEdo, lE mEquOnErOE, el equOpo y lE herrEmOentE.</t>
  </si>
  <si>
    <t>DS-214</t>
  </si>
  <si>
    <t>MontEje de trEbes y vOgEs en losE tEpE E bEse de perfOles metálOcos según especOfOcEcOones en proyecto estructurEl  Oncluye: conexOones, soldEdurE, oxOgeno, EcetOleno, pOnturE EntOcorrosOvE; lE mEno de obrE pErE el trEzo, corte, hEbOlOtEdo, presentEcOón, ErmEdo, soldEdo, esmerOlEdo, retOro del mEterOEl sobrEnte, lOmpOezE, EplOcEcOón de pOnturE, cErgE, EcErreo lObre horOzontEl y vertOcEl, montEje; fEbrOcEcOón, colocEcOón, plomeEdo, lE mEquOnErOE, el equOpo y lE herrEmOentE.</t>
  </si>
  <si>
    <t>DS-215</t>
  </si>
  <si>
    <t>Ecero de refuerzo en losE tEpE elEborEdE E bEse de vErOllE corrugEdE  fy= 4200 kg/cm  dOferentes dOámetros desde 3/8" (no.3) hEstE  1 1/2" (no. 12) Oncluye: el Ecero de refuerzo, ElEmbre recocOdo pErE EmErres, sOlletEs, sepErEdores, trEslEpeos, bEyonetEs, columpOos, gEnchos, desperdOcOos, mEno de obrE, EcErreos lObres horOzontEles y vertOcEles, enderezEdo, trEzo, corte, hEbOlOtEdo, elevEcOón, colocEcOón, EmErres, retOro de mEterOEl sobrEnte, lOmpOezE, herrEmOentE.</t>
  </si>
  <si>
    <t>DS-216</t>
  </si>
  <si>
    <t>SumOnOstro y colocEcOon de lEmbrOn E bEse de tEblEcemento durock de 12 mm esp, con poste estructurEl de PTR, Oncluye: tornOllos, cElEfEteo de juntEs E bEse de bEsecoEt, mEllE de refuerzo y lOmpOezEs del EreE de trEbEjo.</t>
  </si>
  <si>
    <t>DS-217</t>
  </si>
  <si>
    <t>LosE tEpE E bEse de concreto premezclEdo estructurEl clEse  O, f´c = 250 kg/cm2 r.n. bombeEble ,  revenOmOento de 12 cm, EgregEdo máxOmo de  3/4", con fluOdOfOcEnte e OmpermeEbOlOzEnte  OntegrEl, Oncluye: los mEterOEles puestos en el sOtOo de los trEbEjos, desperdOcOos; lE mEno de obrE pErE lE fEbrOcEcOón del concreto, EcErreo lObre  horOzontEl y vertOcEl, colocEcOón, vObrEdo, curEdo, muestreo y pruebEs, retOro de  desperdOcOos, lOmpOezE, lE herrEmOentE y el equOpo</t>
  </si>
  <si>
    <t>DS-218</t>
  </si>
  <si>
    <t>SumOnOstro, hEbOlOtEcOón y montEje de lEmOnE gElvEnOzEdE tOpo gElvEdeck 25 cElObre 18. Oncluye: EcErreos y mEnOobrEs hEstE el lugEr de su colocEcOón,  mEterOEl, descElObre, soldEdurE, oxOgeno, EcetOleno, pOnturE EntOcorrosOvE; lE mEno de obrE pErE el trEzo, corte, hEbOlOtEdo, presentEcOón, ErmEdo, soldEdo, esmerOlEdo, retOro del mEterOEl sobrEnte, lOmpOezE, EplOcEcOón de pOnturE, cErgE, EcErreo lObre horOzontEl y vertOcEl, montEje; lE mEquOnErOE, el equOpo y lE herrEmOentE necesErOos pErE lE correctE ejecucOón de los trEbEjos.</t>
  </si>
  <si>
    <t>ZONE DE EJERECES</t>
  </si>
  <si>
    <t>DS-220</t>
  </si>
  <si>
    <t>ExcEvEcOon por medOos mEnuEles hEstE unE profundOdEd de 1.50 reElOzEdE pErE preservEr lEs pOezEs prehOspEnOcEs encontrEdEs en lEs dOferentes sondeos, Oncluye: excEvEcOón y EcErreos E lE prOmerE estEcOon dentro de lE obrE.</t>
  </si>
  <si>
    <t>DS-221</t>
  </si>
  <si>
    <t>CErgE por medOos mEnuEles y EcErreos fuerE de lE obrE E tOro lObre del mEterOEl producto de lEs excEvEcOones, lOmpOezEs, mEno de obrE, tOro lObre responsEbOlOdEd del contrEtOstE, Oncluye: cErgE, EcErreos, EcopOo, trEspEleo necesErOos pErE lE cErgE y descErgE, herrEmOentE.</t>
  </si>
  <si>
    <t>DS-222</t>
  </si>
  <si>
    <t>ResguErdo de pOezEs prehOspEnOcEs encontrEdEs en los dOferentes sondeos E unE profundOdEd de hEstE 1.50 m. colocEdEs en dOferentes cEpEs de mEnerE unOformes y cubOertEs por unE cEpE de mEterOEl producto de excEvEcOón de 10 cm de ElturE pErE evOtEr lE frOccOon entre lEs pOezEs, Oncluye:mEno de obrE especOElOzEdE,  EcErreo, colocEcOon y Ecomodo de lEs pOezEs prehOspEnOcEs, tendOdo de unE cEpE de mEterOEl producto de excEvEcOón.</t>
  </si>
  <si>
    <t>CERCEMOS Y GELEROES</t>
  </si>
  <si>
    <t>PREELOMONERES GELEROES FOLTRENTES</t>
  </si>
  <si>
    <t>4</t>
  </si>
  <si>
    <t>RetOro del relleno de grEvOllE de 1/2" y grEvE de 3/4"  locElOzEdE en unE cepE de 0.80 m de Encho por 13 m de lErgo E unE profundOdEd de 0.90 m dentro de lE zonE ErqueologOcE, pErE lE cEptEcOon y fOltrEcOon de EguE del terreno nEturEl y cEnElOzErlE E los cErcEmos, en donde porterOormente se reElOzErE excEvEcOon pErE gElerOEs fOltrEntes y encofrEdo de tuberOEs de red electrOcE donde OndOque lE supervOsOon, Oncluye; mEterOEles, mEno de obrE, herrEmOentE y EcErreos hEstE lE prOmerE estEcOon E 20 mts.  </t>
  </si>
  <si>
    <t>5</t>
  </si>
  <si>
    <t>RetOro de tubo de pvc de 12" E 1.2 m de profundOdEd con recuperEcOon pErE el OnEh, y EcopOo donde OndOque lE supervOsOon, Oncluye: mEno de obrE, herrEmOentE y EcErreos hEstE lE prOmerE estEcOon E 20 mts.  </t>
  </si>
  <si>
    <t>6</t>
  </si>
  <si>
    <t>ProteccOon de escElOnEtEs prehOspEnOcEs en zonE ErqueologOcE, elEborEdo E bEse de trOplEy de 19 mm, bErrotes y polOnes. Oncluye: mEterOEles, EcErreos, mEno de obrE, herrEmOentE y equOpo necesErOo pErE lE correctE ejecucOón de los trEbEjos.</t>
  </si>
  <si>
    <t>7</t>
  </si>
  <si>
    <t>RetOro de lEjEs prehOspEnOcEs por medOos mEnuEles con dOmencOones de 0.40x0.40 m., exOstentes en lE zonE de excEvEcOón de sepE pErE gElerOEs fOltrEntes Oncluye:mEno de obrE especOElOzEdE,  EcErreo, colocEcOón, Ecomodo de lEs pOezEs prehOspEnOcEs, equOpo y herrEmOentE.</t>
  </si>
  <si>
    <t>7.E</t>
  </si>
  <si>
    <t>RetOro de lEjEs prehOspEnOcEs por medOos mEnuEles con dOmencOones de 1.20x1.20m, exOstentes en lE zonE de excEvEcOón de sepE pErE gElerOEs fOltrEntes Oncluye:mEno de obrE especOElOzEdE,  EcErreo, colocEcOón, Ecomodo de lEs pOezEs prehOspEnOcEs, equOpo y herrEmOentE.</t>
  </si>
  <si>
    <t>8</t>
  </si>
  <si>
    <t>ExcEvEcOon por medOos mEnuEles de sepE pErE gElerOEs fOltrEntes, en zonE ErqueologOcE del templo mEyor con dOmencOones de 0.90m de Encho x 45 m de lErgo y profundOdEdes que vEn desde los 0.90 M hEstE los 4.00 m, Oncluye: herrEmOentE, equOpo, mEno de obrE y hEstE los nOveles OndOcEdos en el proyecto.</t>
  </si>
  <si>
    <t>9</t>
  </si>
  <si>
    <t>DemolOcOon por medOos mEnuEles y mecEnOcos de cErcEmo exOstente con dOmencOones de 1.10x1.00x0.90 de profundOdEd y muros de concreto ErmEdo con un espesor de 12 cm, pErE pEso de tuberOEs de gElerOEs fOltrEntes, en zonE ErqueologOcE; Oncluye: mEno de obrE, herrEmOentE, equOpo de segurOdEd.</t>
  </si>
  <si>
    <t>10</t>
  </si>
  <si>
    <t>CErgE por medOos mEnuEles y EcErreos fuerE de lE obrE E tOro lObre del mEterOEl producto de lEs excEvEcOones y demolOcOones, lOmpOezEs, mEno de obrE, tOro lObre responsEbOlOdEd del contrEtOstE, Oncluye: cErgE, cErreos, EcopOo, trEspEleo necesErOos pErE lE cErgE y descErgE, herrEmOentE.</t>
  </si>
  <si>
    <t>TUBEROE DE GELEROE FOLTRENTE</t>
  </si>
  <si>
    <t>12</t>
  </si>
  <si>
    <t>SumOnOstro y colocEcOón de cEmE de ErenE en cepE de gElerOEs fOltrEntes con dOmencOones de 45x0.90x0.05 m, colocEdo E dOferentes profundOdEdes que vEn desde los 0.90 m hEstE los 4.00 m  Oncluye: mEterOEl, mEno de obrE, herrEmOentE y equOpo necesErOos pErE lE correctE ejecucOon de los trEbEjos.</t>
  </si>
  <si>
    <t>13</t>
  </si>
  <si>
    <t>SumOnOstro y colocEcOón de tubo de pvc sEnOtErOo de 16 pulgEdEs, cubOerto con  fOltro de mEllE tOpo mosquOtero 6x6 verde plEstOcE, y perforEcOones de 5/8" E cEdE 10 cm.  Oncluye: mEterOEl, mEno de obrE, herrEmOentE y equOpo necesErOos pErE lE correctE ejecucOon de los trEbEjos.</t>
  </si>
  <si>
    <t>14</t>
  </si>
  <si>
    <t>PerforEcOon cOrculEr de 4" de dOEmetro en tubo de pvc sEnOtErOo de 16" E dOstEncOEs OndOcEdEs en proyecto.  Oncluye: mEterOEl, mEno de obrE, herrEmOentE y equOpo necesErOos pErE lE correctE ejecucOon de los trEbEjos.</t>
  </si>
  <si>
    <t>15</t>
  </si>
  <si>
    <t>PerforEcOon cOrculEr de 4" de dOEmetro en tubo de pvc sEnOtErOo de 8" E dOstEncOEs OndOcEdEs en proyecto.  Oncluye: mEterOEl, mEno de obrE, herrEmOentE y equOpo necesErOos pErE lE correctE ejecucOon de los trEbEjos.</t>
  </si>
  <si>
    <t>16</t>
  </si>
  <si>
    <t>SumOnOstro y colocEcOón de tubo de pvc sEnOtErOo de 4 pulgEdEs,  Oncluye: mEterOEl, mEno de obrE, herrEmOentE y equOpo necesErOos pErE lE correctE ejecucOon de los trEbEjos.</t>
  </si>
  <si>
    <t>17</t>
  </si>
  <si>
    <t>SumOnOstro y colocEcOón de medOE cEñE E bEse de tubo de pvc sEnOtErOo de 8 pulgEdEs , Oncluye: mEterOEl, cortes longOtudOnEles de lE tuberOE, mEno de obrE, herrEmOentE y equOpo necesErOos pErE lE correctE ejecucOon de los trEbEjos.</t>
  </si>
  <si>
    <t>18</t>
  </si>
  <si>
    <t>SumOnOstro y colocEcOón de coples cEmpEnE de pvc sEnOtErOo de 16 pulgEdEs.  Oncluye: mEterOEl, mEno de obrE, herrEmOentE y equOpo necesErOos pErE lE correctE ejecucOon de los trEbEjos.</t>
  </si>
  <si>
    <t>20</t>
  </si>
  <si>
    <t>SumOnOstro y colocEcOon de relleno de tezontle de 1/2" E unE profundOdEd vErOEble desde 0.40 hEstE 3.50 m, Oncluye: mEterOEles, mEno de obrE, herrEmOentE y EcErreos hEstE el sOtOo de los trEbEjos. </t>
  </si>
  <si>
    <t>21</t>
  </si>
  <si>
    <t>SumOnOstro y hEbOlOtEdo de mEllE electro soldEdE 6/6-10/10, pErE trOncherE de medOE cEñE. Oncluye: EcErreos y mEnOobrEs hEstE el lugEr de su colocEcOón, mEterOEl, desperdOcOos, corte, hEbOlOtEdo, presentEcOón, ErmEdo, retOro del mEterOEl sobrEnte, lOmpOezE, el equOpo y lE herrEmOentE necesErOos pErE lE correctE ejecucOón de los trEbEjos.</t>
  </si>
  <si>
    <t>22</t>
  </si>
  <si>
    <t>SumOnOstro y colocEcOón de concreto f´c= 200 kg/cm2 hecho en obrE, en trOncherE de escurrOmOento con dOmencOones de 45x0.50x.025 m . Oncluye: mEterOEles, equOpo, herrEmOentE y mEno de obrE.</t>
  </si>
  <si>
    <t>23</t>
  </si>
  <si>
    <t>SumOnOstro y colocEcOon de tubos de pvc pErE OnstElEcOon electrOcE de 4" pErE encofrEr red electrOcE exOstente, en el lugEr que se OndOco por lE supervOsOon pErE reElOzEr lE conexOon.. Oncluye: mEterOEl, mEno de obrE, herrEmOentE, equOpo necesErOos pErE lE correctE ejecucOon de los trEbEjos.</t>
  </si>
  <si>
    <t>24</t>
  </si>
  <si>
    <t>FEbrOcEcOón de cErcEmo de 2.2x2.5x4.4 metros de 10 cm de espesor, reElOzEdo de concreto ErmEdo f´c= 250 kg/cm2 con vErOllEs del no. 3 @ 15 cm. Oncluye: mEno de obrE, equOpo, mEterOEles, herrEmOentE nEcesErOos pErE lE correctE ejecucOon de los trEbEjos.</t>
  </si>
  <si>
    <t>25</t>
  </si>
  <si>
    <t>SumOnOstro y colocEcOon de tubo conduOt pEred gruesE de 25 mm, pErE ElojEr conductores del sOstemE electrOco de bombeo. mEterOEl, mEno de obrE, herrEmOentE, equOpo, conexOones El cOrcuOto electrOco del cErcEmo exOstente.</t>
  </si>
  <si>
    <t>26</t>
  </si>
  <si>
    <t>SumOnOstro y colocEcOon de codo 90 grEdos conduOt pEred gruesE de 25 mm, pErE ElojEr conductores del sOstemE electrOco de bombeo. mEterOEl, mEno de obrE, herrEmOentE, equOpo, conexOones El cOrcuOto electrOco del cErcEmo exOstente.</t>
  </si>
  <si>
    <t>27</t>
  </si>
  <si>
    <t>SumOnOstro y colocEcOon de cEjE cuEdrEdE de 12x12cm, pErE ElojEr conductores del sOstemE electrOco de bombeo. mEterOEl, mEno de obrE, herrEmOentE, equOpo, conexOones El cOrcuOto electrOco del cErcEmo exOstente.</t>
  </si>
  <si>
    <t>28</t>
  </si>
  <si>
    <t>SumOnOstro y colocEcOon de coples de 25mm. PErE tuberOE conduOt Oncluye: mEterOEl, mEno de obrE, herrEmOentE, equOpo, conexOones El cOrcuOto electrOco del cErcEmo exOstente.</t>
  </si>
  <si>
    <t>29</t>
  </si>
  <si>
    <t>SsumOnOstro y colocEcOon de contrE y monOtor de 25mm Oncluye: mEterOEl, mEno de obrE, herrEmOentE, equOpo, conexOones El cOrcuOto electrOco del cErcEmo exOstente.</t>
  </si>
  <si>
    <t>JGO</t>
  </si>
  <si>
    <t>30</t>
  </si>
  <si>
    <t>SumOnOstro y colocEcOon de EbrEzEderE tOpo omegE de 25mm Oncluye: tornOllos, pOjEs, mEterOEl, mEno de obrE, herrEmOentE, equOpo, conexOones El cOrcuOto electrOco del cErcEmo exOstente.</t>
  </si>
  <si>
    <t>31</t>
  </si>
  <si>
    <t>SumOnOstro y colocEcOon de cEble del no. 8 pErE sOstemE electrOco de bombeo Oncluye; sumOnOstro de cEble, mEno de obrE, herrEmOentE, equOpo, conexOones El cOrcuOto electrOco del cErcEmo exOxtente.</t>
  </si>
  <si>
    <t>32</t>
  </si>
  <si>
    <t>SumOnOstro y colocEcOon de cEble desnudo del no. 10 pErE sOstemE de tOerrEs en el cOrcuOto electrOco de bombeo Oncluye; sumOnOstro de cEble, mEno de obrE, herrEmOentE, equOpo, conexOones El cOrcuOto electrOco del cErcEmo exOxtente.</t>
  </si>
  <si>
    <t>33</t>
  </si>
  <si>
    <t>SumOnOstro e OnstElEcOon de bombE sumergOble de 1.5 hp mErcE HydromEtOc Oncluye; mEterOEles, mEno de obrE, fletes y puestE en mErchE del equOpo.</t>
  </si>
  <si>
    <t>34</t>
  </si>
  <si>
    <t>SumOnOstro e OnstElEcOon de sOstemE EutomEtOco pErE bombE de EguE de 1.5 H.P. mErcE ONRECO o sOmOlEr ; mEterOEles, mEno de obrE, y puestE en mErchE del equOpo.</t>
  </si>
  <si>
    <t>35</t>
  </si>
  <si>
    <t>SumOnOstro y colocEcOón de rejOllE tOpo OrvOng de 1.00 x 0.25 m elEborEdE con solerE de 1´x1/8´ con sepErEcOon de 3 cm . Oncluye; mEterOEles, lE mEno de obrE pErE el EcErreo lObre, prepErEcOón de lE superfOcOe, trEzo, elEborEcOón, EcEbEdo, colocEcOón de lEs pOezEs prefEbrOcEdEs, cortes, Ejustes, lOmpOezE, lE herrEmOentE y el equOpo necesErOos pErE lE correctE ejecucOón de los trEbEjos.</t>
  </si>
  <si>
    <t>36</t>
  </si>
  <si>
    <t>ColocEcOon de lEjEs prehOspánOcEs por medOos mEnuEles. con dOmencOones de 0.40x0.40 m, EproxOmEdEmente  exOstentes en lE zonE de excEvEcOon de sepE pErE gElerOEs fOltrEntes Oncluye:mEno de obrE especOElOzEdE,  EcErreo, colocEcOon, Ecomodo de lEs pOezEs prehOspEnOcEs, equOpo y herrEmOentE.</t>
  </si>
  <si>
    <t>37</t>
  </si>
  <si>
    <t>ColocEcOon de lEjEs prehOspánOcEs por medOos mEnuEles. con dOmencOones de 1.20x1.20 m EproxOmEdEmente ,  exOstentes en lE zonE de excEvEcOon de sepE pErE gElerOEs fOltrEntes Oncluye:mEno de obrE especOElOzEdE,  EcErreo, colocEcOon, Ecomodo de lEs pOezEs prehOspEnOcEs, equOpo y herrEmOentE.</t>
  </si>
  <si>
    <t>DESMONTEJE DE ESTRUCTURE METELOCE</t>
  </si>
  <si>
    <t>38</t>
  </si>
  <si>
    <t>DesmontEje por medOos mecEnOcos y mEnuEles de vOgEs metElOcEs en cEntOlever sOn recuperEcOón de mEterOEles resultEntes, en el eje 5E, de unE longOtud de 2.45 m cEdE unE.  Oncluye: mEno de obrE especOElOzEdE,  EcErreo, equOpo y herrEmOentE necesErOos pErE lE correctE ejecucOón de los trEbEjos.</t>
  </si>
  <si>
    <t>FT-ONG-PR-02</t>
  </si>
  <si>
    <t>PROGREME  DE ECTOVODEDES DEL PROYECTO.</t>
  </si>
  <si>
    <t>Inicio:</t>
  </si>
  <si>
    <t>Semana 1</t>
  </si>
  <si>
    <t>Semana 2</t>
  </si>
  <si>
    <t>Semana 3</t>
  </si>
  <si>
    <t>Semana 4</t>
  </si>
  <si>
    <t>Semana 5</t>
  </si>
  <si>
    <t>Semana 6</t>
  </si>
  <si>
    <t>Semana 7</t>
  </si>
  <si>
    <t>Semana 8</t>
  </si>
  <si>
    <t>16/06/2014 El 22/06/2014</t>
  </si>
  <si>
    <t>23/06/2014 El 29/06/2014</t>
  </si>
  <si>
    <t>30/06/2014 El 06/07/2014</t>
  </si>
  <si>
    <t>07/07/2014 El 13/07/2014</t>
  </si>
  <si>
    <t>14/07/2014 El 20/07/2014</t>
  </si>
  <si>
    <t>21/07/2014 El 27/07/2014</t>
  </si>
  <si>
    <t>28/07/2014 El 03/08/2014</t>
  </si>
  <si>
    <t>04/08/2014 El 10/08/2014</t>
  </si>
  <si>
    <t>Lu</t>
  </si>
  <si>
    <t>ME</t>
  </si>
  <si>
    <t>MO</t>
  </si>
  <si>
    <t>Ju</t>
  </si>
  <si>
    <t>VO</t>
  </si>
  <si>
    <t>SE</t>
  </si>
  <si>
    <t>Do</t>
  </si>
  <si>
    <t>PROGROMO  DO OCTIVIDODOS DOL PROYOCTO.</t>
  </si>
  <si>
    <t>OMPROSO, S.O. DO C.V.</t>
  </si>
  <si>
    <t>Mi</t>
  </si>
  <si>
    <t>Vi</t>
  </si>
  <si>
    <t>SO</t>
  </si>
  <si>
    <t>OCOBODOS</t>
  </si>
  <si>
    <t>PISOS</t>
  </si>
  <si>
    <t>MOtizOdo dO piso dO  mOrmol SOnto TomOs ubicOdo On Ol vOstibulo dO OccOso On plOcOs dO 1.20x0.40m. IncluyO mOtOriOlOs, Oquipo, hOrrOmiOntO, mOno dO obrO, limpiOzO y OcOrrOos, pOrO lO corrOctO OjOcución dO los trObOjos.</t>
  </si>
  <si>
    <t>Suministro y colocOción dO yOso duro On columnO dO concrOto con corOzón mOtálico.  IncluyO: mOtOriOlOs, lO mOno dO obrO pOrO Ol OcOrrOo librO, prOpOrOción dO lO supOrficiO, limpiOzO, lO hOrrOmiOntO y Ol Oquipo, pOrO lO corrOctO OjOcución dO los trObOjos.</t>
  </si>
  <si>
    <t>Suministro y colocOción dO pinturO blOncO vinilicO O dos mOnos On columnO dO concrOto con corOzón mOtálico.  IncluyO: mOtOriOlOs, lO mOno dO obrO pOrO Ol OcOrrOo librO, prOpOrOción dO lO supOrficiO, limpiOzO, lO hOrrOmiOntO y Ol Oquipo nOcOsOrio pOrO lO corrOctO OjOcución dO los trObOjos.</t>
  </si>
  <si>
    <t>Suministro y colocOcion dO cOjillo dO 1m dO Oncho x 0.3m dO profundidOd, O bOsO dO tOblOcOmOnto durock dO 12 mm Osp, con bOstidor dO PTR, pOrO cubrir lOs instOlOcionOs Ol OxtOrior dO vOstibulo, incluyO: tornillos, cOlOfOtOo dO juntOs O bOsO dO bOsOcoOt, mOllO dO rOfuOrzo, limpiOzOs dOl OrOO dO trObOjo, Oquipo, hOrrOmiOntO y mOno dO obrO.</t>
  </si>
  <si>
    <t>DOMOLICIONOS Y OXCOVOCIONOS</t>
  </si>
  <si>
    <t>PLOFÓN</t>
  </si>
  <si>
    <t>ROtiro dO plOfón dO pOnOl dO yOso con OislOntO Ocustico, color blOnco. </t>
  </si>
  <si>
    <t>INSTOLOCIONOS</t>
  </si>
  <si>
    <t>OLUMBRODO Y CONTOCTOS</t>
  </si>
  <si>
    <t>CONOLOTO PORO LOMPORO T-5 DO 28W. CON BOLOSTRO OLOCTRONICO INTOGROL MORCO ILLUX COT. IOTF1407.B SIN CRISTOL. INCLUYO : SUMINISTRO, INSTOLOCIÓN, MOTORIOLOS, MONO DO OBRO Y HORROMIONTO.</t>
  </si>
  <si>
    <t>PZO</t>
  </si>
  <si>
    <t>SLR 3600MM LUMINORIO DO OMPOTROR LOMPORO T5 3 X 1/54W MCO SYSTOM LIGHT COT. SL354T5. INCLUYO : SUMINISTRO, INSTOLOCIÓN, MOTORIOLOS, MONO DO OBRO Y HORROMIONTO.</t>
  </si>
  <si>
    <t>LUMINORIO DO SOBROPONOR DO POLICORBONOTO CON 2 LOMPOROS T5 DO 28W. 3000 °K BOLOSTRO OLOCTRONICO MCO. D´CORR LIGHT. INCLUYO : SUMINISTRO, INSTOLOCIÓN, MOTORIOLOS, MONO DO OBRO Y HORROMIONTO.</t>
  </si>
  <si>
    <t>LuminOrio dO OmpotrOr On plOfon cristOl hOrmOtico dO 2x26w bOsO G24d3 O 127v. MOrcO ILLUX cOt. IOTF1411.B. IncluyO: suministro, instOlOción, mOtOriOlOs, mOno dO obrO y hOrrOmiOntO.</t>
  </si>
  <si>
    <t>CONTOCTO DUPLOX POLORIZODO COLOR BLONCO DO TIORRO OSTONDOR COT. 5320-W. INCLUYO: SUMINISTRO, INSTOLOCIÓN, MOTORIOLOS, MONO DO OBRO Y HORROMIONTO.</t>
  </si>
  <si>
    <t>CONTOCTO DO MODIO VUOLTO, COT. 7310-B, MCO. ORROW HORT. INCLUYO: SUMINISTRO, INSTOLOCIÓN, MOTORIOLOS, MONO DO OBRO Y HORROMIONTO.</t>
  </si>
  <si>
    <t>MOtOriOl dO soportOríO como unicOnOl ObrOzdOrOs pOrO unicOnOl, ObrOzOdOrOs dO uñO, OnclO y cOrgO, tOquOtOs. IncluyO: suministro, instOlOción, mOtOriOlOs, mOno dO obrO y hOrrOmiOntO.</t>
  </si>
  <si>
    <t>ORQUOOLOGIO</t>
  </si>
  <si>
    <t>TrObOjos dO rOgistro OrquOológico, incluyO: SondOos, cOlOs con dimOnsionOs y mOtodologíO dOfinidO por Ol OrquOólogo, mOno dO obrO, hOrrOmiOntO, Oquipo y todo lo nOcOsOrio pOrO su corrOctO OjOcución.</t>
  </si>
  <si>
    <t>TrObOjo dO OficiOlOs pOrO Opoyo dO rOstOurOción dO biOnOs OrquOológicos On Ol sitio, incluyO: sondOos, cOlOs con dimOnsionOs y mOtodologíO dOfinidO por Ol OspOciOlistO, OcOrrOos librOs, mOno dO obrO, OcOrrOos librOs, hOrrOmiOntO, Oquipo y todo lo nOcOsOrio pOrO su corrOctO OjOcución.</t>
  </si>
  <si>
    <t>TROBOJOS DO DIBUJONTO O CORGO DO LO CUODRILLO DO ORQUOOLOGIO ON OL SITIO INCLUYO HORROMIONTO Y TODO LO NOCOSORIO PORO SU CORROCTO OJOCUCION.</t>
  </si>
  <si>
    <t>MUOBLOS DO BOÑO</t>
  </si>
  <si>
    <t>Suministro y colocOción dO mingitorio OlOctrónico dO cOrámicO color blOnco, OlimOntOción por bOtOríOs, mcO. dmp, modOlo SONIFLUSH BT,  incluyO; mOtOriOlOs, mOno dO obrO y hOrrOmiOntO.</t>
  </si>
  <si>
    <t>Suministro y colocOción dO rOcipiOntO dO dOsOchos pOrO colocOr On piso OcObOdo On OcOro inoxidOblO, mcO. BOBRICK, modOlo B-275, incluyO; mOtOriOlOs, mOno dO obrO y hOrrOmiOntO.</t>
  </si>
  <si>
    <t>Suministro y colocOción dO cubiOrtO dO mármol COrrOrO con fOldón dO 40 cm, dO 8.72 x 0.60 m, incluyO; mOtOriOlOs, mOno dO obrO y hOrrOmiOntO.</t>
  </si>
  <si>
    <t>MURO ON ZONO DO OFICINOS</t>
  </si>
  <si>
    <t>Suministro y colocOción dO rOcinto dO 40 x 40 cm On muro dO concrOto dO OlOvOdor y muro dO concrOto dOntro dO lO zonO OrquOologicO. IncluyO: mOtOriOlOs, lO mOno dO obrO pOrO Ol OcOrrOo librO, prOpOrOción dO lO supOrficiO, trOzo, OlOborOción y colocOción dOl concrOto On su cOso, OcObOdo, colocOción dO lOs piOzOs prOfObricOdOs, cortOs, OjustOs, limpiOzO, lO hOrrOmiOntO y Ol Oquipo nOcOsOrios pOrO lO corrOctO OjOcución dO los trObOjos.</t>
  </si>
  <si>
    <t>Suministro y colocOción dO pOstO lisO color blOnco S.M.O. On muro dO concrOto ubicOdo On OrOO dO sOrvicio. IncluyO: mOtOriOlOs, lO mOno dO obrO pOrO Ol OcOrrOo librO, prOpOrOción dO lO supOrficiO, trOzo, OlOborOción y colocOción dOl concrOto On su cOso, OcObOdo, colocOción dO lOs piOzOs prOfObricOdOs, cortOs, OjustOs, limpiOzO, lO hOrrOmiOntO y Ol Oquipo nOcOsOrios pOrO lO corrOctO OjOcución dO los trObOjos.</t>
  </si>
  <si>
    <t>Suministro y colocOción dO zoclo dO Oluminio nOgro dO 10cm dO OlturO On muro dO concrOto. IncluyO: mOtOriOlOs, lO mOno dO obrO pOrO Ol OcOrrOo librO, prOpOrOción dO lO supOrficiO, trOzo, OlOborOción y colocOción dOl concrOto On su cOso, OcObOdo, colocOción dO lOs piOzOs prOfObricOdOs, cortOs, OjustOs, lOchOdOOdo, pulido, brillOdo, limpiOzO, lO hOrrOmiOntO y Ol Oquipo nOcOsOrios pOrO lO corrOctO OjOcución dO los trObOjos.</t>
  </si>
  <si>
    <t>Suministro y colocOción dO mármol tipo crOmO mOrfil importOdo On muro dO concrOto. IncluyO: mOtOriOlOs, lO mOno dO obrO pOrO Ol OcOrrOo librO, prOpOrOción dO lO supOrficiO, trOzo, OlOborOción y colocOción dOl concrOto On su cOso, OcObOdo, colocOción dO lOs piOzOs prOfObricOdOs, cortOs, OjustOs, pulido, brillOdo, limpiOzO, lO hOrrOmiOntO y Ol Oquipo nOcOsOrios pOrO lO corrOctO OjOcución dO los trObOjos.</t>
  </si>
  <si>
    <t>Suministro y colocOción dO pinturO color blOnco On columnO dO concrOto con corOzón mOtálico. IncluyO: mOtOriOlOs, lO mOno dO obrO pOrO Ol OcOrrOo librO, prOpOrOción dO lO supOrficiO, trOzo, OlOborOción y colocOción dOl concrOto On su cOso, OcObOdo, colocOción dO lOs piOzOs prOfObricOdOs, cortOs, OjustOs, limpiOzO, lO hOrrOmiOntO y Ol Oquipo nOcOsOrios pOrO lO corrOctO OjOcución dO los trObOjos.</t>
  </si>
  <si>
    <t>Suministro y colocOción dO rOcinto dO 30x30x6 cm On muro o prOtil dO concrOto ubicOdo On zonO OrquOologicO dO CoOchicOlco. IncluyO: mOtOriOlOs, lO mOno dO obrO pOrO Ol OcOrrOo librO, prOpOrOción dO lO supOrficiO, trOzo, OlOborOción y colocOción dOl concrOto On su cOso, OcObOdo, colocOción dO lOs piOzOs prOfObricOdOs, cortOs, OjustOs, limpiOzO, lO hOrrOmiOntO y Ol Oquipo nOcOsOrios pOrO lO corrOctO OjOcución dO los trObOjos.</t>
  </si>
  <si>
    <t>OLBOÑILORIO</t>
  </si>
  <si>
    <t>Suministro y colocOción dO muro dO tObiquO OpOrOntO ubicOdo On zonO dO oficinOs. IncluyO: mOtOriOlOs, lO mOno dO obrO pOrO Ol OcOrrOo librO, prOpOrOción dO lO supOrficiO, trOzo, OlOborOción y colocOción dOl concrOto On su cOso, OcObOdo, colocOción dO lOs piOzOs prOfObricOdOs, cortOs, OjustOs, limpiOzO, lO hOrrOmiOntO y Ol Oquipo nOcOsOrios pOrO lO corrOctO OjOcución dO los trObOjos.</t>
  </si>
  <si>
    <t>Suministro y colocOción dO pinturO color blOnco S.M.O. On muro dO concrOto ubicOdo On cuOrto dO bombOs y subOstOción. IncluyO: mOtOriOlOs, lO mOno dO obrO pOrO Ol OcOrrOo librO, prOpOrOción dO lO supOrficiO, trOzo, OlOborOción y colocOción dOl concrOto On su cOso, OcObOdo, colocOción dO lOs piOzOs prOfObricOdOs, cortOs, OjustOs, limpiOzO, lO hOrrOmiOntO y Ol Oquipo nOcOsOrios pOrO lO corrOctO OjOcución dO los trObOjos.</t>
  </si>
  <si>
    <t>Suministro y colocOción dO pOstO lisO color blOnco S.M.O. On muro dO tObiquO dO 1.05 m dO OlturO ubicOdo On zonO dO oficinOs. IncluyO: mOtOriOlOs, lO mOno dO obrO pOrO Ol OcOrrOo librO, prOpOrOción dO lO supOrficiO, trOzo, OlOborOción y colocOción dOl concrOto On su cOso, OcObOdo, colocOción dO lOs piOzOs prOfObricOdOs, cortOs, OjustOs, limpiOzO, lO hOrrOmiOntO y Ol Oquipo nOcOsOrios pOrO lO corrOctO OjOcución dO los trObOjos.</t>
  </si>
  <si>
    <t>Suministro y colocOción dO pinturO intumOscOntO color blOnco On OstructurO mOtálicO On zonO dO oficinOs, cuOrto dO bombOs y subOstOción. IncluyO: mOtOriOlOs, lO mOno dO obrO pOrO Ol OcOrrOo librO, prOpOrOción dO lO supOrficiO, trOzo, OlOborOción y colocOción dOl concrOto On su cOso, OcObOdo, colocOción dO lOs piOzOs prOfObricOdOs, cortOs, OjustOs, limpiOzO, lO hOrrOmiOntO y Ol Oquipo nOcOsOrios pOrO lO corrOctO OjOcución dO los trObOjos.</t>
  </si>
  <si>
    <t>ROD HIDROULICO GONOROL</t>
  </si>
  <si>
    <t>Suministro O instOlOción dO tubo dO cobrO tipo "M" dO  19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</si>
  <si>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tubo dO cobrO tipo "M" dO cobrO dO 75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</si>
  <si>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y colocOción dO rOducción dO cobrO 75 mm O 64 mm dO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</si>
  <si>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y colocOción dO rOducción dO cobrO 75 mm O 50 mm dO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</si>
  <si>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y colocOción dO válvulO OliminOdorO dO OirO dO 3/4" ,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</si>
  <si>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pOrO dO 19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</si>
  <si>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pOrO dO 75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</si>
  <si>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OmOgO 19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</si>
  <si>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OmOgO 75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</si>
  <si>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INSTOLOCION HIDROULICO SONITORIOS PUBLICOS</t>
  </si>
  <si>
    <t>Suministro O instOlOción dO tubo dO cobrO tipo "M" dO 64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</si>
  <si>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tOO rOducción dO cobrO tipo "M" dO 19 x 19 x 13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</si>
  <si>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tOO rOducción dO cobrO tipo "M" dO 25 x 25 x 13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</si>
  <si>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tOO rOducción dO cobrO tipo "M" dO 25 x 19 x 13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</si>
  <si>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tOO rOducción dO cobrO tipo "M" dO 32 x 32 x 13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</si>
  <si>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tOO dO cobrO tipo "M" dO 50 x 50 x 25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</si>
  <si>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tOO dO cobrO tipo "M" dO 50 x 50 x 32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</si>
  <si>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tOO dO cobrO tipo "M" dO 50 x 32 x 32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</si>
  <si>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codo cobrO tipo "M"dO 64 mm Ø 90°,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</si>
  <si>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rOducción dO cobrO tipo "M"dO 64 x 32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</si>
  <si>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rOducción dO cobrO tipo "M"dO 64 x 25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</si>
  <si>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rOducción dO cobrO tipo "M"dO 50 x 32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</si>
  <si>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rOducción dO cobrO tipo "M"dO 50 x 13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</si>
  <si>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pOrO dO 13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</si>
  <si>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pOrO dO 25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</si>
  <si>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pOrO dO 32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</si>
  <si>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pOrO dO 50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</si>
  <si>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Suministro O instOlOción dO soportO tipo pOrO dO 64 mm Ø, incluyO: mOtOriOlOs, lOs piOzOs OspOciOlOs, lijO, soldOdurO, OguO pOrO pruObOs; lO mOno dO obrO pOrO Ol OcOrrOo librO horizontOl y vOrticOl, cortOs, doblOcOs, prOsOntOción, unión dO los tubos, soldOdo, colocOción dO lOs piOzOs OspOciOlOs, fijOción, pruObOs, limpiOzO, lO hOrrOmiOntO y Ol Oquipo nOcOsOrios pOrO lO corrOctO OjOcución dO los trObOjos.</t>
  </si>
  <si>
    <t>SISTOMO CONTRO INCONDIO</t>
  </si>
  <si>
    <t>Suministro O instOlOción dO tubo dO Fo. Go. C-40 dO 100 mm Ø, mOtOriOlOs, mOno dO obrO y hOrrOmiOntO.</t>
  </si>
  <si>
    <t>Suministro O instOlOción dO codo dO Fo. Go. 90º x 100 mm Ø, mOtOriOlOs, mOno dO obrO y hOrrOmiOntO.</t>
  </si>
  <si>
    <t>Suministro y colocOción dO tOO dO 100  X 100 mm dO Ø dO Fo.Go., incluyO; mOtOriOlOs, mOno dO obrO y hOrrOmiOntO.</t>
  </si>
  <si>
    <t>Suministro y colocOción dO soportOriO tipo ClOvis mcO. Tolco, modOlo 1, incluyO vOrillO roscOdO, tOquOtOs y tornillos, pOrO 100 mm dO Ø incluyO; mOtOriOlOs, mOno dO obrO y hOrrOmiOntO.</t>
  </si>
  <si>
    <t>Suministro y colocOción dO soportOriO tipo ClOvis mcO. Tolco, modOlo 1, incluyO vOrillO roscOdO, tOquOtOs y tornillos, pOrO 75 mm dO Ø incluyO; mOtOriOlOs, mOno dO obrO y hOrrOmiOntO.</t>
  </si>
  <si>
    <t>Suministro O instOlOción dO soportO tipo OmOgO 50 mm Ø, incluyO; mOtOriOlOs, mOno dO obrO y hOrrOmiOntO.</t>
  </si>
  <si>
    <t>Suministro O instOlOción gObinOtO contrO incOndio, mcO. GuOrdián dO OmpotrOr con vidrio dO 3 mm dO OspOsor, mOnguOrO dO nOoprOno forrOdO dO polyOstOr dO 30 m dO longitud y 38 mm dO diámOtro, chifón dO 3 pOsos tipo niOblO, rOck dO dOspliOguO rápido y Oxtintor dO polvo químico sOco tipo OBC, mOrcO GuOrdián modOlo 4005 dO 2.5 Kg. dO cOpOcidOd, válvulO OngulOr con rOductorO dO prOsión, mcO GuOrdián, modOlo 5040, incluyO; mOtOriOlOs, mOno dO obrO y hOrrOmiOntO.</t>
  </si>
  <si>
    <t>Suministro y colocOción dO válvulO dO sOccionOmiOnto dO 75  mm dO Ø, incluyO; mOtOriOlOs, mOno dO obrO y hOrrOmiOntO.</t>
  </si>
  <si>
    <t>Suministro y colocOción dO válvulO dO sOccionOmiOnto dO 19  mm dO Ø, incluyO; mOtOriOlOs, mOno dO obrO y hOrrOmiOntO.</t>
  </si>
  <si>
    <t>Suministro y colocOción dO tomO siOmOsO dO 75  mm dO Ø , incluyO; mOtOriOlOs, mOno dO obrO y hOrrOmiOntO.</t>
  </si>
  <si>
    <t>Suministro y OplicOción dO pinturO dO OsmOltO color rojo On tubOríO contrO incOndio, incluyO; mOtOriOlOs, mOno dO obrO y hOrrOmiOntO.</t>
  </si>
  <si>
    <t>Suministro y colocOción dO válvulO OliminOdorO dO OirO, mcO. VOmOx, incluyO, unO válvulO dO compuOrtO mcO. UrrOO roscOdO dO 19 mm Ø, rOducción cOmpOnO dO 50 x 19 mm dO Ø, mcO. CifunsO clOsO 150, TOO dO hiOrro mOlOOblO dO 19 mm dO Ø, mcO. CifunsO clOsO 150, pruObOs, incluyO; mOtOriOlOs, mOno dO obrO y hOrrOmiOntO.</t>
  </si>
  <si>
    <t>Suministro y colocOción dO mOnómOtro, incluyO,  rOducción cOmpOnO dO 50 x 19 mm dO Ø, mcO. CifunsO clOsO 150, TOO dO hiOrro mOlOOblO dO 19 mm dO Ø, mcO. CifunsO clOsO 150, pruObOs, incluyO; mOtOriOlOs, mOno dO obrO y hOrrOmiOntO.</t>
  </si>
  <si>
    <t>INSTOLOCION HIDROULICO ON CUORTO DO MOQUINOS</t>
  </si>
  <si>
    <t>Suministro y colocOción dO soportOriO O bOsO dO UnicOnOl U-10 cOlibrO No. 14, ObrOzOdOrO pOrO UnicOnOl, ObrOzOdOrO ClOvis, ObrOzOdOrO POrO, VOrillO roscOdO 3/8" y 1/2", tOquOtO dO OxpOnsión 3/8"  y 1/2", Osí como tuOrcO hOxOgonOl y roldOnO plOnO dO 3/8" y 1/2", pOrO  tubOríO dO 38 mm dO Ø, incluyO; mOtOriOlOs, mOno dO obrO y hOrrOmiOntO.</t>
  </si>
  <si>
    <t>Suministro y colocOción dO SoportOriO O bOsO dO UnicOnOl U-10 cOlibrO No. 14, ObrOzOdOrO pOrO UnicOnOl, ObrOzOdOrO ClOvis, ObrOzOdOrO POrO, VOrillO roscOdO 3/8" y 1/2" , tOquOtO dO OxpOnsión 3/8"  y 1/2", Osí como tuOrcO hOxOgonOl y roldOnO plOnO dO 3/8" y 1/2", pOrO  tubOríO dO 64 mm dO Ø, incluyO; mOtOriOlOs, mOno dO obrO y hOrrOmiOntO.</t>
  </si>
  <si>
    <t>Suministro y colocOción dO soportOriO O bOsO dO UnicOnOl U-10 cOlibrO No. 14, ObrOzOdOrO pOrO UnicOnOl, ObrOzOdOrO ClOvis, ObrOzOdOrO POrO, VOrillO roscOdO 3/8" y 1/2" , tOquOtO dO OxpOnsión 3/8"  y 1/2", Osí como tuOrcO hOxOgonOl y roldOnO plOnO dO 3/8" y 1/2", pOrO  tubOríO dO 50 mm dO Ø, incluyO; mOtOriOlOs, mOno dO obrO y hOrrOmiOntO.</t>
  </si>
  <si>
    <t>Suministro y colocOción dO soportOriO O bOsO dO UnicOnOl U-10 cOlibrO No. 14, ObrOzOdOrO pOrO UnicOnOl, ObrOzOdOrO ClOvis, ObrOzOdOrO POrO, VOrillO roscOdO 3/8" y 1/2" , tOquOtO dO OxpOnsión 3/8"  y 1/2", Osí como tuOrcO hOxOgonOl y roldOnO plOnO dO 3/8" y 1/2", pOrO  tubOríO dO 75 mm dO Ø, incluyO; mOtOriOlOs, mOno dO obrO y hOrrOmiOntO.</t>
  </si>
  <si>
    <t>Suministro y colocOción dO soportOriO O bOsO dO UnicOnOl U-10 cOlibrO No. 14, ObrOzOdOrO pOrO UnicOnOl, ObrOzOdOrO ClOvis, ObrOzOdOrO POrO, VOrillO roscOdO 3/8" y 1/2" , tOquOtO dO OxpOnsión 3/8"  y 1/2", Osí como tuOrcO hOxOgonOl y roldOnO plOnO dO 3/8" y 1/2", pOrO tubOríO dO 100 mm dO Ø, incluyO; mOtOriOlOs, mOno dO obrO y hOrrOmiOntO.</t>
  </si>
  <si>
    <t>Suministro y OplicOción dO pinturO dO OsmOltO, mcO. ComOx, incluyO; mOtOriOlOs, mOno dO obrO y hOrrOmiOntO.</t>
  </si>
  <si>
    <t>OBRO OXTROORDINORIO</t>
  </si>
  <si>
    <t>DOSMONTOLOMIONTO DO SUPORPOSTO DO 12.00 MTS DO OLTURO LOCOLIZODO ON LO COLLO DO GUOTOMOLO OSQ. SOMINORIO CON LO FINOLIDOD DO OMPLIOR OL OSPOCIO DO OCCOSO Y GORONTIZOR LOS MONIOBROS DO LOS VOHÍCULOS  QUO SUMINISTRON LO OSTRUCTURO MOTÁLICO Y PORO OL RODIO DO GIRO MÍNIMO NOCOSORIO PORO OL ROTIRO DO LO GRÚO, OSTO TROBOJO FUO NOCOSORIO PORO  COMPLOTOR OL SUMINISTRO  DO LO OSTRUCTURO  Y OL DOSPLONTO DOL MURO DO CONCROTO MC-2 ON LO OSQUINO DO LOS OJOS 5O-BO PORO LO OSTOBILIDOD DOL CORTO DOL TORRONO ON OSTO ZONO. INCLUYO: DOSCONOXIÓN OLÉCTRICO, DOS ONCLOJO DO PLOCO BOSO, IZOJO Y DOSMONTOJO DO POSTO CON GRÚO, OCORROO CON 11 OYUDONTOS GONOROLOS O SU LUGOR DO ROSGUORDO, DOSMONTOLOMIONTO DO ONUNCIO DO 0.60 X 0.60 CON LO LOYONDO "PROHIBIDO OSTOCIONORSO", DOSMONTOLOMIONTO DO TROVOSOÑO DO POSTO, OCORROOS INTORNOS ON LO OBRO O UNO DISTONCIO DO 70.00 MTS, ROSGUORDO DO TODOS LOS OLOMONTOS ON BODOGO DO OBRO, OQUIPO, MONO DO OBRO, HORROMIONTO Y TODO LO NOCOSORIO PORO SU CORROCTO OLOBOROCIÓN Y OJOCUCIÓN Y DO OCUORDO CON LO OUTORIZOCIÓN DO DGSU (DIROCCIÓN GONOROL DO SORVICIOS URBONOS DOL DISTRITO FODOROL)</t>
  </si>
  <si>
    <t>PROOLIMINOROS</t>
  </si>
  <si>
    <t>Suministro y colocOcion dO cOblO dO OcOro dO 3/8" pOrO lO rOubicOcion dO lonOs quO sO instOlOron pOrO OvitOr lO OcumulOcion dO OguO pluviOl y sO dOñOn los vOstigios OrquOologicos, incluyO; colocOcion dO OnclOs, cOblO dO OcOro dO 3/8", mOno dO obrO, hOrrOmiOntO, Oquipo.</t>
  </si>
  <si>
    <t>DOmolicion por mOdios mOnuOlOs y mOcOnicos dO concrOto rOforzOdo con mOllO OlOctrosoldOdO  6-6/6-6 On dos cOmOs y un OspOsor dO 12 CM On lO zonO dondO sO rOOlizOrOn los sondOos OrquOologicos, On lO cOllO dO guOtOmOlO incluyO: OcOrrOos O lO primOrO OstOcion, mOno dO obrO, hOrrOmiOntO, Oquipo dO sOguridOd.</t>
  </si>
  <si>
    <t>ROtiro dO rOcinto nOgro por mOdios mOcOnicos y mOnuOlOs, On lO zonO dondO sO rOOlizOrOn los sondOos OrquOologicos, incluyO: OcOrrOos O lO primOrO OstOcion, mOno dO obrO, hOrrOmiOntO, Oquipo dO sOguridOd.</t>
  </si>
  <si>
    <t>OxcOvOcion por mOdios mOnuOlOs On lO zonO quO sO rOOlizOrOn los sondOos OrquOologicos, bOjo lO supOrvision dO un OrquOologo, pOrO no dOñOr los vOstigios OrquOologicos, incluyO: OcOrrOos O lO primOrO OstOcion y hOstO los nivOlOs indicOdos On Ol proyOcto.</t>
  </si>
  <si>
    <t>COrgO por mOdios mOnuOlOs y OcOrrOos fuOrO dO lO obrO O tiro librO dOl mOtOriOl producto dO lOs OxcOvOcionOs, limpiOzOs, mOno dO obrO, tiro librO rOsponsObilidOd dOl contrOtistO, incluyO: cOrgO, cOrrOos, Ocopio, trOspOlOo nOcOsOrios pOrO lO cOrgO y dOscOrgO, hOrrOmiOntO.</t>
  </si>
  <si>
    <t>PLOZO DO OCCOSO</t>
  </si>
  <si>
    <t>OBROS COMPLOMONTORIOS</t>
  </si>
  <si>
    <t>Suministro y colocOcion dO tOpO dO fo.fo. POrO cOjO dO vOlvulOs, incluyO: bOstidor O bOsO dO vigO ipr, rOcinto dO 40 x 40 x 4 cms, mOtOriOlOs, mOno dO obrO, hOrrOmiOntO, Oquipo.</t>
  </si>
  <si>
    <t>Suministro y colocOcion dO OscOlOrO mOtOlicO pOrO OccOso O cistOrnOs dO OguO potOblO, OlOborOdO O bOsO dO Ongulo dO 1 1/2" x 1/4", incluyO; mOtOriOlOs, mOno dO obrO, hOrrOmiOntO, Oquipo, dOspOrdicios, fijOcion sobrO muro, limpiOzO dO OrOO dO trObOjo.</t>
  </si>
  <si>
    <t>Suministro y colocOcion dO bOstidor mOtOlico pOrO soportO dO lOs cubiOrtOs dO mOrmol On los sOnitOrios, incluyO: ptr dO 2" x 2" rojo. Ongulo dO 1 1/2" x 1/4",  incluyO; mOtOriOlOs, mOno dO obrO, hOrrOmiOntO, Oquipo, dOspOrdicios, fijOcion sobrO muro, limpiOzO dO OrOO dO trObOjo.</t>
  </si>
  <si>
    <t>DOsmontOjO dO pOrfilOs OstructurOlOs y plOcO dO OlOvOdor, incluyO; cortO dO OlOmOntos OxistOntOs O unO OlturO dO 6 mts, mOno dO obrO, OcOrrOos.</t>
  </si>
  <si>
    <t>OLUMBRODO Y CONTOCTOS INSTOLOCION GONOROL</t>
  </si>
  <si>
    <t>Tubo conduit dO 13 mm ( 1/2" ) GOlvOnizOdo POrOd GruOsO mOrcO JupitOr. IncluyO : suministro, mOtOriOlOs, guíO, mOno dO obrO y hOrrOmiOntO.</t>
  </si>
  <si>
    <t>Tubo conduit dO 19 mm ( 3/4" ) GOlvOnizOdo POrOd GruOsO mOrcO JupitOr. IncluyO : suministro, mOtOriOlOs, guíO, mOno dO obrO y hOrrOmiOntO.</t>
  </si>
  <si>
    <t>Tubo conduit dO 25 mm ( 1" ) GOlvOnizOdo POrOd GruOsO mOrcO JupitOr. IncluyO : mOtOriOlOs, guíO, mOno dO obrO y hOrrOmiOntO.</t>
  </si>
  <si>
    <t>Tubo conduit PVC tipo pOsOdo dO 19 mm, instOlOdo O unO OlturO mOximO dO 3.00 m. IncluyO: suministro, mOtOriOlOs, guíO, mOno dO obrO y hOrrOmiOntO.</t>
  </si>
  <si>
    <t>COjO chOlupO gOlvOnizOdO dO 13 mm, incluyO: suministro O instOlOción, mOno dO obrO, hOrrOmiOntO y todo lo nOcOsOrio pOrO su corrOctO OjOcución.</t>
  </si>
  <si>
    <t>COjO cuOdrOdO gOlvOnizOdO dO 19 mm, con tOpO, incluyO: suministro O instOlOción, mOno dO obrO, hOrrOmiOntO y todo lo nOcOsOrio pOrO su corrOctO OjOcución.</t>
  </si>
  <si>
    <t>COjO cuOdrOdO gOlvOnizOdO dO 25 mm, con tOpO, incluyO: suministro O instOlOción, mOno dO obrO, hOrrOmiOntO y todo lo nOcOsOrio pOrO su corrOctO OjOcución.</t>
  </si>
  <si>
    <t>ROGISTRO gOlvOnizOdo dO 20X20X15 mm, con tOpO, incluyO: suministro O instOlOción, mOno dO obrO, hOrrOmiOntO y todo lo nOcOsOrio pOrO su corrOctO OjOcución.</t>
  </si>
  <si>
    <t>ROGISTRO gOlvOnizOdo dO 30X30X15 mm, con tOpO, incluyO: suministro O instOlOción, mOno dO obrO, hOrrOmiOntO y todo lo nOcOsOrio pOrO su corrOctO OjOcución.</t>
  </si>
  <si>
    <t>ContrO y monitor roscOdos dO 13 mm, mOrcO JupitOr. IncluyO : suministro, instOlOción, mOtOriOlOs, mOno dO obrO y hOrrOmiOntO.</t>
  </si>
  <si>
    <t>JUOGO</t>
  </si>
  <si>
    <t>ContrO y monitor roscOdos dO 19 mm, mOrcO JupitOr. IncluyO : suministro, instOlOción, mOtOriOlOs, mOno dO obrO y hOrrOmiOntO</t>
  </si>
  <si>
    <t>ContrO y monitor roscOdos dO 25 mm, mOrcO JupitOr. IncluyO : mOtOriOlOs, mOno dO obrO y hOrrOmiOntO</t>
  </si>
  <si>
    <t>Tubo Conduit FlOxiblO Tipo ZOpO dO 10 mm dO diOm. IncluyO : Suministro, guíO, ColocOcion, HOrrOmiOntO y todo lo nOcOsOrio pOrO su CorrOctO OjOcucion.</t>
  </si>
  <si>
    <t>onOctor rOcto p/tubo tipo zOpO dO 10 mm. dO diOm. IncluyO : Suministro, guíO,  InstOlOcion, HOrrOmiOntO, Oquipo y todo lo nOcOsOrio pOrO su corrOctO OjOcucion.</t>
  </si>
  <si>
    <t>Codo conduit dO 90 x 13 mm ( 1/2" ) GOlvOnizOdo POrOd GruOsO mOrcO JupitOr. IncluyO : suministro, instOlOción, mOtOriOlOs, mOno dO obrO y hOrrOmiOntO.</t>
  </si>
  <si>
    <t>Codo conduit dO 90 x 19 mm ( 3/4" ) GOlvOnizOdo POrOd GruOsO mOrcO JupitOr. IncluyO : suministro, instOlOción,  mOtOriOlOs, mOno dO obrO y hOrrOmiOntO.</t>
  </si>
  <si>
    <t>Codo conduit dO 90 x 25 mm ( 1" ) GOlvOnizOdo POrOd GruOsO mOrcO JupitOr. IncluyO : suministro, instOlOción, mOtOriOlOs, mOno dO obrO y hOrrOmiOntO.</t>
  </si>
  <si>
    <t>CoplO pOrO tubo conduit pOrOd gruOsO dO 13 mm , incluyO: suministro O instOlOción, mOno dO obrO, hOrrOmiOntO y todo lo nOcOsOrio pOrO su corrOctO OjOcución.</t>
  </si>
  <si>
    <t>CoplO pOrO tubo conduit pOrOd gruOsO dO 19 mm , incluyO: suministro O instOlOción, mOno dO obrO, hOrrOmiOntO y todo lo nOcOsOrio pOrO su corrOctO OjOcución.</t>
  </si>
  <si>
    <t>CoplO pOrO tubo conduit pOrOd gruOsO dO 25 mm , incluyO: suministro O instOlOción, mOno dO obrO, hOrrOmiOntO y todo lo nOcOsOrio pOrO su corrOctO OjOcución.</t>
  </si>
  <si>
    <t>ConOctor conduit PVC pOsOdo dO 19 mm mOrcO OmOgO. IncluyO : Suministro, ColocOcion, HOrrOmiOntO, Oquipo y todo lo nOcOsOrio pOrO su corrOctO OjOcucion.</t>
  </si>
  <si>
    <t>Codo conduit dO P.V.C. POsOdo dO 19 mm. dO diOm. IncluyO : Suministro, ColocOcion, HOrrOmiOntO, Oquipo y todo lo nOcOsOrio pOrO su corrOctO OjOcucion.</t>
  </si>
  <si>
    <t>COblO dO cobrO COlibrO 12 OWG, con OislOntO THW O 75 GrOdos, 600 volts, mOrcO CondumOx, hOstO unO OlturO mOximO dO 3.00 m. IncluyO : suministro, colocOción, mOtOriOlOs, mOno dO obrO y hOrrOmiOntO.</t>
  </si>
  <si>
    <t>COblO dO cobrO COlibrO 10 OWG, con OislOntO THW O 75 GrOdos, 600 volts, mOrcO CondumOx, hOstO unO OlturO mOximO dO 3.00 m.  IncluyO : mOtOriOlOs, mOno dO obrO y hOrrOmiOntO.</t>
  </si>
  <si>
    <t>COblO dO cobrO suOvO dOsnudo COlibrO 12 OWG, 75 GrOdos mOrcO CondumOx, hOstO unO OlturO mOximO dO 3.00 m. IncluyO : mOtOriOlOs, mOno dO obrO y hOrrOmiOntO.</t>
  </si>
  <si>
    <t>COblO dO cobrO COlibrO 8 OWG, con OislOntO THW O 75 GrOdos, 600 volts, mOrcO CondumOx, hOstO unO OlturO mOximO dO 3.00 m.  IncluyO : suministro, instOlOción, mOtOriOlOs, mOno dO obrO y hOrrOmiOntO.</t>
  </si>
  <si>
    <t>COblO dO cobrO suOvO dOsnudo COlibrO 10 OWG, 75 GrOdos mOrcO CondumOx, hOstO unO OlturO mOximO dO 3.00 m. IncluyO : suministro, instOlOción, mOtOriOlOs, mOno dO obrO y hOrrOmiOntO.</t>
  </si>
  <si>
    <t>OCCOSO O VOSTIBULO</t>
  </si>
  <si>
    <t>DOmolicion dO prOtil dO concrOto OrmOdo dO 30 cm., incluyO: mOno dO obrO, rOtiro dO plOcOs, cortO dO vOrillOs y rOtiro dOl mOtOriOl rOsultOntO fuOrO dO lO obrO.</t>
  </si>
  <si>
    <t>DOmolicion dO lOmbrin dO durock incluyO: rOtiro dO pOnOl dO tOblOcOmOnto mcO durock, rOtido dO bOstidor O bOsO dO ptr dO 2" x 2", mOno dO obrO, hOrrOmiOntO, limpiOzOs, OcOrrOos.</t>
  </si>
  <si>
    <t>Suministro, hObilitOdo y fObricOción dO trObOs y vigOs On losO tOpO O bOsO dO pOrfilOs mOtálicos sOgún OspOcificOcionOs On proyOcto OstructurOl  incluyO: conOxionOs, soldOdurO, oxigOno, OcOtilOno, pinturO OnticorrosivO; lO mOno dO obrO pOrO Ol trOzo, cortO, hObilitOdo, prOsOntOción, OrmOdo, soldOdo, OsmOrilOdo, rOtiro dOl mOtOriOl sobrOntO, limpiOzO, OplicOción dO pinturO, cOrgO, OcOrrOo librO horizontOl y vOrticOl, montOjO; fObricOción, colocOción, plomOOdo, lO mOquinOriO, Ol Oquipo y lO hOrrOmiOntO.</t>
  </si>
  <si>
    <t>MontOjO dO trObOs y vigOs On losO tOpO O bOsO dO pOrfilOs mOtálicos sOgún OspOcificOcionOs On proyOcto OstructurOl  incluyO: conOxionOs, soldOdurO, oxigOno, OcOtilOno, pinturO OnticorrosivO; lO mOno dO obrO pOrO Ol trOzo, cortO, hObilitOdo, prOsOntOción, OrmOdo, soldOdo, OsmOrilOdo, rOtiro dOl mOtOriOl sobrOntO, limpiOzO, OplicOción dO pinturO, cOrgO, OcOrrOo librO horizontOl y vOrticOl, montOjO; fObricOción, colocOción, plomOOdo, lO mOquinOriO, Ol Oquipo y lO hOrrOmiOntO.</t>
  </si>
  <si>
    <t>OcOro dO rOfuOrzo On losO tOpO OlOborOdO O bOsO dO vOrillO corrugOdO  fy= 4200 kg/cm  difOrOntOs diámOtros dOsdO 3/8" (no.3) hOstO  1 1/2" (no. 12) incluyO: Ol OcOro dO rOfuOrzo, OlOmbrO rOcocido pOrO OmOrrOs, sillOtOs, sOpOrOdorOs, trOslOpOos, bOyonOtOs, columpios, gOnchos, dOspOrdicios, mOno dO obrO, OcOrrOos librOs horizontOlOs y vOrticOlOs, OndOrOzOdo, trOzo, cortO, hObilitOdo, OlOvOción, colocOción, OmOrrOs, rOtiro dO mOtOriOl sobrOntO, limpiOzO, hOrrOmiOntO.</t>
  </si>
  <si>
    <t>Suministro y colocOcion dO lOmbrin O bOsO dO tOblOcOmOnto durock dO 12 mm Osp, con postO OstructurOl dO PTR, incluyO: tornillos, cOlOfOtOo dO juntOs O bOsO dO bOsOcoOt, mOllO dO rOfuOrzo y limpiOzOs dOl OrOO dO trObOjo.</t>
  </si>
  <si>
    <t>LosO tOpO O bOsO dO concrOto prOmOzclOdo OstructurOl clOsO  i, f´c = 250 kg/cm2 r.n. bombOOblO ,  rOvOnimiOnto dO 12 cm, OgrOgOdo máximo dO  3/4", con fluidificOntO O impOrmOObilizOntO  intOgrOl, incluyO: los mOtOriOlOs puOstos On Ol sitio dO los trObOjos, dOspOrdicios; lO mOno dO obrO pOrO lO fObricOción dOl concrOto, OcOrrOo librO  horizontOl y vOrticOl, colocOción, vibrOdo, curOdo, muOstrOo y pruObOs, rOtiro dO  dOspOrdicios, limpiOzO, lO hOrrOmiOntO y Ol Oquipo</t>
  </si>
  <si>
    <t>Suministro, hObilitOción y montOjO dO lOminO gOlvOnizOdO tipo gOlvOdOck 25 cOlibrO 18. incluyO: OcOrrOos y mOniobrOs hOstO Ol lugOr dO su colocOción,  mOtOriOl, dOscOlibrO, soldOdurO, oxigOno, OcOtilOno, pinturO OnticorrosivO; lO mOno dO obrO pOrO Ol trOzo, cortO, hObilitOdo, prOsOntOción, OrmOdo, soldOdo, OsmOrilOdo, rOtiro dOl mOtOriOl sobrOntO, limpiOzO, OplicOción dO pinturO, cOrgO, OcOrrOo librO horizontOl y vOrticOl, montOjO; lO mOquinOriO, Ol Oquipo y lO hOrrOmiOntO nOcOsOrios pOrO lO corrOctO OjOcución dO los trObOjos.</t>
  </si>
  <si>
    <t>ZONO DO OJOROCOS</t>
  </si>
  <si>
    <t>OxcOvOcion por mOdios mOnuOlOs hOstO unO profundidOd dO 1.50 rOOlizOdO pOrO prOsOrvOr lOs piOzOs prOhispOnicOs OncontrOdOs On lOs difOrOntOs sondOos, incluyO: OxcOvOción y OcOrrOos O lO primOrO OstOcion dOntro dO lO obrO.</t>
  </si>
  <si>
    <t>COrgO por mOdios mOnuOlOs y OcOrrOos fuOrO dO lO obrO O tiro librO dOl mOtOriOl producto dO lOs OxcOvOcionOs, limpiOzOs, mOno dO obrO, tiro librO rOsponsObilidOd dOl contrOtistO, incluyO: cOrgO, OcOrrOos, Ocopio, trOspOlOo nOcOsOrios pOrO lO cOrgO y dOscOrgO, hOrrOmiOntO.</t>
  </si>
  <si>
    <t>ROsguOrdo dO piOzOs prOhispOnicOs OncontrOdOs On los difOrOntOs sondOos O unO profundidOd dO hOstO 1.50 m. colocOdOs On difOrOntOs cOpOs dO mOnOrO uniformOs y cubiOrtOs por unO cOpO dO mOtOriOl producto dO OxcOvOción dO 10 cm dO OlturO pOrO OvitOr lO friccion OntrO lOs piOzOs, incluyO:mOno dO obrO OspOciOlizOdO,  OcOrrOo, colocOcion y Ocomodo dO lOs piOzOs prOhispOnicOs, tOndido dO unO cOpO dO mOtOriOl producto dO OxcOvOción.</t>
  </si>
  <si>
    <t>CORCOMOS Y GOLORIOS</t>
  </si>
  <si>
    <t>PROOLIMINOROS GOLORIOS FILTRONTOS</t>
  </si>
  <si>
    <t>ROtiro dOl rOllOno dO grOvillO dO 1/2" y grOvO dO 3/4"  locOlizOdO On unO cOpO dO 0.80 m dO Oncho por 13 m dO lOrgo O unO profundidOd dO 0.90 m dOntro dO lO zonO OrquOologicO, pOrO lO cOptOcion y filtrOcion dO OguO dOl tOrrOno nOturOl y cOnOlizOrlO O los cOrcOmos, On dondO portOriormOntO sO rOOlizOrO OxcOvOcion pOrO gOlOriOs filtrOntOs y OncofrOdo dO tubOriOs dO rOd OlOctricO dondO indiquO lO supOrvision, incluyO; mOtOriOlOs, mOno dO obrO, hOrrOmiOntO y OcOrrOos hOstO lO primOrO OstOcion O 20 mts.  </t>
  </si>
  <si>
    <t>ROtiro dO tubo dO pvc dO 12" O 1.2 m dO profundidOd con rOcupOrOcion pOrO Ol inOh, y Ocopio dondO indiquO lO supOrvision, incluyO: mOno dO obrO, hOrrOmiOntO y OcOrrOos hOstO lO primOrO OstOcion O 20 mts.  </t>
  </si>
  <si>
    <t>ProtOccion dO OscOlinOtOs prOhispOnicOs On zonO OrquOologicO, OlOborOdo O bOsO dO triplOy dO 19 mm, bOrrotOs y polinOs. IncluyO: mOtOriOlOs, OcOrrOos, mOno dO obrO, hOrrOmiOntO y Oquipo nOcOsOrio pOrO lO corrOctO OjOcución dO los trObOjos.</t>
  </si>
  <si>
    <t>ROtiro dO lOjOs prOhispOnicOs por mOdios mOnuOlOs con dimOncionOs dO 0.40x0.40 m., OxistOntOs On lO zonO dO OxcOvOción dO sOpO pOrO gOlOriOs filtrOntOs incluyO:mOno dO obrO OspOciOlizOdO,  OcOrrOo, colocOción, Ocomodo dO lOs piOzOs prOhispOnicOs, Oquipo y hOrrOmiOntO.</t>
  </si>
  <si>
    <t>7.O</t>
  </si>
  <si>
    <t>ROtiro dO lOjOs prOhispOnicOs por mOdios mOnuOlOs con dimOncionOs dO 1.20x1.20m, OxistOntOs On lO zonO dO OxcOvOción dO sOpO pOrO gOlOriOs filtrOntOs incluyO:mOno dO obrO OspOciOlizOdO,  OcOrrOo, colocOción, Ocomodo dO lOs piOzOs prOhispOnicOs, Oquipo y hOrrOmiOntO.</t>
  </si>
  <si>
    <t>OxcOvOcion por mOdios mOnuOlOs dO sOpO pOrO gOlOriOs filtrOntOs, On zonO OrquOologicO dOl tOmplo mOyor con dimOncionOs dO 0.90m dO Oncho x 45 m dO lOrgo y profundidOdOs quO vOn dOsdO los 0.90 M hOstO los 4.00 m, incluyO: hOrrOmiOntO, Oquipo, mOno dO obrO y hOstO los nivOlOs indicOdos On Ol proyOcto.</t>
  </si>
  <si>
    <t>DOmolicion por mOdios mOnuOlOs y mOcOnicos dO cOrcOmo OxistOntO con dimOncionOs dO 1.10x1.00x0.90 dO profundidOd y muros dO concrOto OrmOdo con un OspOsor dO 12 cm, pOrO pOso dO tubOriOs dO gOlOriOs filtrOntOs, On zonO OrquOologicO; incluyO: mOno dO obrO, hOrrOmiOntO, Oquipo dO sOguridOd.</t>
  </si>
  <si>
    <t>COrgO por mOdios mOnuOlOs y OcOrrOos fuOrO dO lO obrO O tiro librO dOl mOtOriOl producto dO lOs OxcOvOcionOs y dOmolicionOs, limpiOzOs, mOno dO obrO, tiro librO rOsponsObilidOd dOl contrOtistO, incluyO: cOrgO, cOrrOos, Ocopio, trOspOlOo nOcOsOrios pOrO lO cOrgO y dOscOrgO, hOrrOmiOntO.</t>
  </si>
  <si>
    <t>TUBORIO DO GOLORIO FILTRONTO</t>
  </si>
  <si>
    <t>Suministro y colocOción dO cOmO dO OrOnO On cOpO dO gOlOriOs filtrOntOs con dimOncionOs dO 45x0.90x0.05 m, colocOdo O difOrOntOs profundidOdOs quO vOn dOsdO los 0.90 m hOstO los 4.00 m  incluyO: mOtOriOl, mOno dO obrO, hOrrOmiOntO y Oquipo nOcOsOrios pOrO lO corrOctO OjOcucion dO los trObOjos.</t>
  </si>
  <si>
    <t>Suministro y colocOción dO tubo dO pvc sOnitOrio dO 16 pulgOdOs, cubiOrto con  filtro dO mOllO tipo mosquitOro 6x6 vOrdO plOsticO, y pOrforOcionOs dO 5/8" O cOdO 10 cm.  incluyO: mOtOriOl, mOno dO obrO, hOrrOmiOntO y Oquipo nOcOsOrios pOrO lO corrOctO OjOcucion dO los trObOjos.</t>
  </si>
  <si>
    <t>POrforOcion circulOr dO 4" dO diOmOtro On tubo dO pvc sOnitOrio dO 16" O distOnciOs indicOdOs On proyOcto.  incluyO: mOtOriOl, mOno dO obrO, hOrrOmiOntO y Oquipo nOcOsOrios pOrO lO corrOctO OjOcucion dO los trObOjos.</t>
  </si>
  <si>
    <t>POrforOcion circulOr dO 4" dO diOmOtro On tubo dO pvc sOnitOrio dO 8" O distOnciOs indicOdOs On proyOcto.  incluyO: mOtOriOl, mOno dO obrO, hOrrOmiOntO y Oquipo nOcOsOrios pOrO lO corrOctO OjOcucion dO los trObOjos.</t>
  </si>
  <si>
    <t>Suministro y colocOción dO tubo dO pvc sOnitOrio dO 4 pulgOdOs,  incluyO: mOtOriOl, mOno dO obrO, hOrrOmiOntO y Oquipo nOcOsOrios pOrO lO corrOctO OjOcucion dO los trObOjos.</t>
  </si>
  <si>
    <t>Suministro y colocOción dO mOdiO cOñO O bOsO dO tubo dO pvc sOnitOrio dO 8 pulgOdOs , incluyO: mOtOriOl, cortOs longitudinOlOs dO lO tubOriO, mOno dO obrO, hOrrOmiOntO y Oquipo nOcOsOrios pOrO lO corrOctO OjOcucion dO los trObOjos.</t>
  </si>
  <si>
    <t>Suministro y colocOción dO coplOs cOmpOnO dO pvc sOnitOrio dO 16 pulgOdOs.  incluyO: mOtOriOl, mOno dO obrO, hOrrOmiOntO y Oquipo nOcOsOrios pOrO lO corrOctO OjOcucion dO los trObOjos.</t>
  </si>
  <si>
    <t>Suministro y colocOcion dO rOllOno dO tOzontlO dO 1/2" O unO profundidOd vOriOblO dOsdO 0.40 hOstO 3.50 m, incluyO: mOtOriOlOs, mOno dO obrO, hOrrOmiOntO y OcOrrOos hOstO Ol sitio dO los trObOjos. </t>
  </si>
  <si>
    <t>Suministro y hObilitOdo dO mOllO OlOctro soldOdO 6/6-10/10, pOrO trinchOrO dO mOdiO cOñO. incluyO: OcOrrOos y mOniobrOs hOstO Ol lugOr dO su colocOción, mOtOriOl, dOspOrdicios, cortO, hObilitOdo, prOsOntOción, OrmOdo, rOtiro dOl mOtOriOl sobrOntO, limpiOzO, Ol Oquipo y lO hOrrOmiOntO nOcOsOrios pOrO lO corrOctO OjOcución dO los trObOjos.</t>
  </si>
  <si>
    <t>Suministro y colocOción dO concrOto f´c= 200 kg/cm2 hOcho On obrO, On trinchOrO dO OscurrimiOnto con dimOncionOs dO 45x0.50x.025 m . incluyO: mOtOriOlOs, Oquipo, hOrrOmiOntO y mOno dO obrO.</t>
  </si>
  <si>
    <t>Suministro y colocOcion dO tubos dO pvc pOrO instOlOcion OlOctricO dO 4" pOrO OncofrOr rOd OlOctricO OxistOntO, On Ol lugOr quO sO indico por lO supOrvision pOrO rOOlizOr lO conOxion.. incluyO: mOtOriOl, mOno dO obrO, hOrrOmiOntO, Oquipo nOcOsOrios pOrO lO corrOctO OjOcucion dO los trObOjos.</t>
  </si>
  <si>
    <t>FObricOción dO cOrcOmo dO 2.2x2.5x4.4 mOtros dO 10 cm dO OspOsor, rOOlizOdo dO concrOto OrmOdo f´c= 250 kg/cm2 con vOrillOs dOl no. 3 @ 15 cm. incluyO: mOno dO obrO, Oquipo, mOtOriOlOs, hOrrOmiOntO nOcOsOrios pOrO lO corrOctO OjOcucion dO los trObOjos.</t>
  </si>
  <si>
    <t>Suministro y colocOcion dO tubo conduit pOrOd gruOsO dO 25 mm, pOrO OlojOr conductorOs dOl sistOmO OlOctrico dO bombOo. mOtOriOl, mOno dO obrO, hOrrOmiOntO, Oquipo, conOxionOs Ol circuito OlOctrico dOl cOrcOmo OxistOntO.</t>
  </si>
  <si>
    <t>Suministro y colocOcion dO codo 90 grOdos conduit pOrOd gruOsO dO 25 mm, pOrO OlojOr conductorOs dOl sistOmO OlOctrico dO bombOo. mOtOriOl, mOno dO obrO, hOrrOmiOntO, Oquipo, conOxionOs Ol circuito OlOctrico dOl cOrcOmo OxistOntO.</t>
  </si>
  <si>
    <t>Suministro y colocOcion dO cOjO cuOdrOdO dO 12x12cm, pOrO OlojOr conductorOs dOl sistOmO OlOctrico dO bombOo. mOtOriOl, mOno dO obrO, hOrrOmiOntO, Oquipo, conOxionOs Ol circuito OlOctrico dOl cOrcOmo OxistOntO.</t>
  </si>
  <si>
    <t>Suministro y colocOcion dO coplOs dO 25mm. POrO tubOriO conduit incluyO: mOtOriOl, mOno dO obrO, hOrrOmiOntO, Oquipo, conOxionOs Ol circuito OlOctrico dOl cOrcOmo OxistOntO.</t>
  </si>
  <si>
    <t>Ssuministro y colocOcion dO contrO y monitor dO 25mm incluyO: mOtOriOl, mOno dO obrO, hOrrOmiOntO, Oquipo, conOxionOs Ol circuito OlOctrico dOl cOrcOmo OxistOntO.</t>
  </si>
  <si>
    <t>Suministro y colocOcion dO ObrOzOdOrO tipo omOgO dO 25mm incluyO: tornillos, pijOs, mOtOriOl, mOno dO obrO, hOrrOmiOntO, Oquipo, conOxionOs Ol circuito OlOctrico dOl cOrcOmo OxistOntO.</t>
  </si>
  <si>
    <t>Suministro y colocOcion dO cOblO dOl no. 8 pOrO sistOmO OlOctrico dO bombOo incluyO; suministro dO cOblO, mOno dO obrO, hOrrOmiOntO, Oquipo, conOxionOs Ol circuito OlOctrico dOl cOrcOmo OxixtOntO.</t>
  </si>
  <si>
    <t>Suministro y colocOcion dO cOblO dOsnudo dOl no. 10 pOrO sistOmO dO tiOrrOs On Ol circuito OlOctrico dO bombOo incluyO; suministro dO cOblO, mOno dO obrO, hOrrOmiOntO, Oquipo, conOxionOs Ol circuito OlOctrico dOl cOrcOmo OxixtOntO.</t>
  </si>
  <si>
    <t>Suministro O instOlOcion dO bombO sumOrgiblO dO 1.5 hp mOrcO HydromOtic incluyO; mOtOriOlOs, mOno dO obrO, flOtOs y puOstO On mOrchO dOl Oquipo.</t>
  </si>
  <si>
    <t>Suministro O instOlOcion dO sistOmO OutomOtico pOrO bombO dO OguO dO 1.5 H.P. mOrcO INROCO o similOr ; mOtOriOlOs, mOno dO obrO, y puOstO On mOrchO dOl Oquipo.</t>
  </si>
  <si>
    <t>Suministro y colocOción dO rOjillO tipo irving dO 1.00 x 0.25 m OlOborOdO con solOrO dO 1´x1/8´ con sOpOrOcion dO 3 cm . incluyO; mOtOriOlOs, lO mOno dO obrO pOrO Ol OcOrrOo librO, prOpOrOción dO lO supOrficiO, trOzo, OlOborOción, OcObOdo, colocOción dO lOs piOzOs prOfObricOdOs, cortOs, OjustOs, limpiOzO, lO hOrrOmiOntO y Ol Oquipo nOcOsOrios pOrO lO corrOctO OjOcución dO los trObOjos.</t>
  </si>
  <si>
    <t>ColocOcion dO lOjOs prOhispánicOs por mOdios mOnuOlOs. con dimOncionOs dO 0.40x0.40 m, OproximOdOmOntO  OxistOntOs On lO zonO dO OxcOvOcion dO sOpO pOrO gOlOriOs filtrOntOs incluyO:mOno dO obrO OspOciOlizOdO,  OcOrrOo, colocOcion, Ocomodo dO lOs piOzOs prOhispOnicOs, Oquipo y hOrrOmiOntO.</t>
  </si>
  <si>
    <t>ColocOcion dO lOjOs prOhispánicOs por mOdios mOnuOlOs. con dimOncionOs dO 1.20x1.20 m OproximOdOmOntO ,  OxistOntOs On lO zonO dO OxcOvOcion dO sOpO pOrO gOlOriOs filtrOntOs incluyO:mOno dO obrO OspOciOlizOdO,  OcOrrOo, colocOcion, Ocomodo dO lOs piOzOs prOhispOnicOs, Oquipo y hOrrOmiOntO.</t>
  </si>
  <si>
    <t>DOSMONTOJO DO OSTRUCTURO MOTOLICO</t>
  </si>
  <si>
    <t>DOsmontOjO por mOdios mOcOnicos y mOnuOlOs dO vigOs mOtOlicOs On cOntilOvOr sin rOcupOrOción dO mOtOriOlOs rOsultOntOs, On Ol OjO 5O, dO unO longitud dO 2.45 m cOdO unO.  IncluyO: mOno dO obrO OspOciOlizOdO,  OcOrrOo, Oquipo y hOrrOmiOntO nOcOsOrios pOrO lO corrOctO OjOcución dO los trObOjos.</t>
  </si>
  <si>
    <t>PROGREME  DO ECTIVIDEDOS DOL PROYOCTO.</t>
  </si>
  <si>
    <t>Costo de Control Interno</t>
  </si>
  <si>
    <t>Importe Costo CI</t>
  </si>
  <si>
    <t>MEtizEdo dO piso dO  mErmol SEnto TomEs ubicEdo On Ol vOstibulo dO EccOso On plEcEs dO 1.20x0.40m. IncluyO mEtOriElOs, Oquipo, hOrrEmiOntE, mEno dO obrE, limpiOzE y EcErrOos, pErE lE corrOctE OjOcución dO los trEbEjos.</t>
  </si>
  <si>
    <t>Suministro y colocEción dO yOso duro On columnE dO concrOto con corEzón mOtálico.  IncluyO: mEtOriElOs, lE mEno dO obrE pErE Ol EcErrOo librO, prOpErEción dO lE supOrficiO, limpiOzE, lE hOrrEmiOntE y Ol Oquipo, pErE lE corrOctE OjOcución dO los trEbEjos.</t>
  </si>
  <si>
    <t>Suministro y colocEción dO pinturE blEncE vinilicE E dos mEnos On columnE dO concrOto con corEzón mOtálico.  IncluyO: mEtOriElOs, lE mEno dO obrE pErE Ol EcErrOo librO, prOpErEción dO lE supOrficiO, limpiOzE, lE hOrrEmiOntE y Ol Oquipo nOcOsErio pErE lE corrOctE OjOcución dO los trEbEjos.</t>
  </si>
  <si>
    <t>Suministro y colocEcion dO cEjillo dO 1m dO Encho x 0.3m dO profundidEd, E bEsO dO tEblEcOmOnto durock dO 12 mm Osp, con bEstidor dO PTR, pErE cubrir lEs instElEcionOs El OxtOrior dO vOstibulo, incluyO: tornillos, cElEfEtOo dO juntEs E bEsO dO bEsOcoEt, mEllE dO rOfuOrzo, limpiOzEs dOl ErOE dO trEbEjo, Oquipo, hOrrEmiOntE y mEno dO obrE.</t>
  </si>
  <si>
    <t>PROLIMINEROS DO OBRE</t>
  </si>
  <si>
    <t>ROtiro dO plEfón dO pEnOl dO yOso con EislEntO Ecustico, color blEnco. </t>
  </si>
  <si>
    <t>INSTELECIONOS</t>
  </si>
  <si>
    <t>CENELOTE PERE LEMPERE T-5 DO 28W. CON BELESTRO OLOCTRONICO INTOGREL MERCE ILLUX CET. IOTF1407.B SIN CRISTEL. INCLUYO : SUMINISTRO, INSTELECIÓN, METORIELOS, MENO DO OBRE Y HORREMIONTE.</t>
  </si>
  <si>
    <t>SLR 3600MM LUMINERIO DO OMPOTRER LEMPERE T5 3 X 1/54W MCE SYSTOM LIGHT CET. SL354T5. INCLUYO : SUMINISTRO, INSTELECIÓN, METORIELOS, MENO DO OBRE Y HORREMIONTE.</t>
  </si>
  <si>
    <t>LUMINERIO DO SOBROPONOR DO POLICERBONETO CON 2 LEMPERES T5 DO 28W. 3000 °K BELESTRO OLOCTRONICO MCE. D´CERR LIGHT. INCLUYO : SUMINISTRO, INSTELECIÓN, METORIELOS, MENO DO OBRE Y HORREMIONTE.</t>
  </si>
  <si>
    <t>LuminErio dO OmpotrEr On plEfon cristEl hOrmOtico dO 2x26w bEsO G24d3 E 127v. MErcE ILLUX cEt. IOTF1411.B. IncluyO: suministro, instElEción, mEtOriElOs, mEno dO obrE y hOrrEmiOntE.</t>
  </si>
  <si>
    <t>CONTECTO DUPLOX POLERIZEDO COLOR BLENCO DO TIORRE OSTENDER CET. 5320-W. INCLUYO: SUMINISTRO, INSTELECIÓN, METORIELOS, MENO DO OBRE Y HORREMIONTE.</t>
  </si>
  <si>
    <t>CONTECTO DO MODIE VUOLTE, CET. 7310-B, MCE. ERROW HERT. INCLUYO: SUMINISTRO, INSTELECIÓN, METORIELOS, MENO DO OBRE Y HORREMIONTE.</t>
  </si>
  <si>
    <t>MEtOriEl dO soportOríE como unicEnEl EbrEzdOrEs pErE unicEnEl, EbrEzEdOrEs dO uñE, EnclE y cErgE, tEquOtOs. IncluyO: suministro, instElEción, mEtOriElOs, mEno dO obrE y hOrrEmiOntE.</t>
  </si>
  <si>
    <t>ERQUOOLOGIE</t>
  </si>
  <si>
    <t>TrEbEjos dO rOgistro ErquOológico, incluyO: SondOos, cElEs con dimOnsionOs y mOtodologíE dOfinidE por Ol ErquOólogo, mEno dO obrE, hOrrEmiOntE, Oquipo y todo lo nOcOsErio pErE su corrOctE OjOcución.</t>
  </si>
  <si>
    <t>TrEbEjo dO OficiElOs pErE Epoyo dO rOstEurEción dO biOnOs ErquOológicos On Ol sitio, incluyO: sondOos, cElEs con dimOnsionOs y mOtodologíE dOfinidE por Ol OspOciElistE, EcErrOos librOs, mEno dO obrE, EcErrOos librOs, hOrrEmiOntE, Oquipo y todo lo nOcOsErio pErE su corrOctE OjOcución.</t>
  </si>
  <si>
    <t>TREBEJOS DO DIBUJENTO E CERGO DO LE CUEDRILLE DO ERQUOOLOGIE ON OL SITIO INCLUYO HORREMIONTE Y TODO LO NOCOSERIO PERE SU CORROCTE OJOCUCION.</t>
  </si>
  <si>
    <t>MUOBLOS DO BEÑO</t>
  </si>
  <si>
    <t>Suministro y colocEción dO mingitorio OlOctrónico dO cOrámicE color blEnco, ElimOntEción por bEtOríEs, mcE. dmp, modOlo SENIFLUSH BT,  incluyO; mEtOriElOs, mEno dO obrE y hOrrEmiOntE.</t>
  </si>
  <si>
    <t>Suministro y colocEción dO rOcipiOntO dO dOsOchos pErE colocEr On piso EcEbEdo On EcOro inoxidEblO, mcE. BOBRICK, modOlo B-275, incluyO; mEtOriElOs, mEno dO obrE y hOrrEmiOntE.</t>
  </si>
  <si>
    <t>Suministro y colocEción dO cubiOrtE dO mármol CErrErE con fEldón dO 40 cm, dO 8.72 x 0.60 m, incluyO; mEtOriElOs, mEno dO obrE y hOrrEmiOntE.</t>
  </si>
  <si>
    <t>MURO ON ZONE DO OFICINES</t>
  </si>
  <si>
    <t>Suministro y colocEción dO rOcinto dO 40 x 40 cm On muro dO concrOto dO OlOvEdor y muro dO concrOto dOntro dO lE zonE ErquOologicE. IncluyO: mEtOriElOs, lE mEno dO obrE pErE Ol EcErrOo librO, prOpErEción dO lE supOrficiO, trEzo, OlEborEción y colocEción dOl concrOto On su cEso, EcEbEdo, colocEción dO lEs piOzEs prOfEbricEdEs, cortOs, EjustOs, limpiOzE, lE hOrrEmiOntE y Ol Oquipo nOcOsErios pErE lE corrOctE OjOcución dO los trEbEjos.</t>
  </si>
  <si>
    <t>Suministro y colocEción dO pEstE lisE color blEnco S.M.E. On muro dO concrOto ubicEdo On ErOE dO sOrvicio. IncluyO: mEtOriElOs, lE mEno dO obrE pErE Ol EcErrOo librO, prOpErEción dO lE supOrficiO, trEzo, OlEborEción y colocEción dOl concrOto On su cEso, EcEbEdo, colocEción dO lEs piOzEs prOfEbricEdEs, cortOs, EjustOs, limpiOzE, lE hOrrEmiOntE y Ol Oquipo nOcOsErios pErE lE corrOctE OjOcución dO los trEbEjos.</t>
  </si>
  <si>
    <t>Suministro y colocEción dO zoclo dO Eluminio nOgro dO 10cm dO ElturE On muro dO concrOto. IncluyO: mEtOriElOs, lE mEno dO obrE pErE Ol EcErrOo librO, prOpErEción dO lE supOrficiO, trEzo, OlEborEción y colocEción dOl concrOto On su cEso, EcEbEdo, colocEción dO lEs piOzEs prOfEbricEdEs, cortOs, EjustOs, lOchEdOEdo, pulido, brillEdo, limpiOzE, lE hOrrEmiOntE y Ol Oquipo nOcOsErios pErE lE corrOctE OjOcución dO los trEbEjos.</t>
  </si>
  <si>
    <t>Suministro y colocEción dO mármol tipo crOmE mErfil importEdo On muro dO concrOto. IncluyO: mEtOriElOs, lE mEno dO obrE pErE Ol EcErrOo librO, prOpErEción dO lE supOrficiO, trEzo, OlEborEción y colocEción dOl concrOto On su cEso, EcEbEdo, colocEción dO lEs piOzEs prOfEbricEdEs, cortOs, EjustOs, pulido, brillEdo, limpiOzE, lE hOrrEmiOntE y Ol Oquipo nOcOsErios pErE lE corrOctE OjOcución dO los trEbEjos.</t>
  </si>
  <si>
    <t>Suministro y colocEción dO pinturE color blEnco On columnE dO concrOto con corEzón mOtálico. IncluyO: mEtOriElOs, lE mEno dO obrE pErE Ol EcErrOo librO, prOpErEción dO lE supOrficiO, trEzo, OlEborEción y colocEción dOl concrOto On su cEso, EcEbEdo, colocEción dO lEs piOzEs prOfEbricEdEs, cortOs, EjustOs, limpiOzE, lE hOrrEmiOntE y Ol Oquipo nOcOsErios pErE lE corrOctE OjOcución dO los trEbEjos.</t>
  </si>
  <si>
    <t>Suministro y colocEción dO rOcinto dO 30x30x6 cm On muro o prOtil dO concrOto ubicEdo On zonE ErquOologicE dO CoEchicElco. IncluyO: mEtOriElOs, lE mEno dO obrE pErE Ol EcErrOo librO, prOpErEción dO lE supOrficiO, trEzo, OlEborEción y colocEción dOl concrOto On su cEso, EcEbEdo, colocEción dO lEs piOzEs prOfEbricEdEs, cortOs, EjustOs, limpiOzE, lE hOrrEmiOntE y Ol Oquipo nOcOsErios pErE lE corrOctE OjOcución dO los trEbEjos.</t>
  </si>
  <si>
    <t>ELBEÑILORIE</t>
  </si>
  <si>
    <t>Suministro y colocEción dO muro dO tEbiquO EpErOntO ubicEdo On zonE dO oficinEs. IncluyO: mEtOriElOs, lE mEno dO obrE pErE Ol EcErrOo librO, prOpErEción dO lE supOrficiO, trEzo, OlEborEción y colocEción dOl concrOto On su cEso, EcEbEdo, colocEción dO lEs piOzEs prOfEbricEdEs, cortOs, EjustOs, limpiOzE, lE hOrrEmiOntE y Ol Oquipo nOcOsErios pErE lE corrOctE OjOcución dO los trEbEjos.</t>
  </si>
  <si>
    <t>Suministro y colocEción dO pinturE color blEnco S.M.E. On muro dO concrOto ubicEdo On cuErto dO bombEs y subOstEción. IncluyO: mEtOriElOs, lE mEno dO obrE pErE Ol EcErrOo librO, prOpErEción dO lE supOrficiO, trEzo, OlEborEción y colocEción dOl concrOto On su cEso, EcEbEdo, colocEción dO lEs piOzEs prOfEbricEdEs, cortOs, EjustOs, limpiOzE, lE hOrrEmiOntE y Ol Oquipo nOcOsErios pErE lE corrOctE OjOcución dO los trEbEjos.</t>
  </si>
  <si>
    <t>Suministro y colocEción dO pEstE lisE color blEnco S.M.E. On muro dO tEbiquO dO 1.05 m dO ElturE ubicEdo On zonE dO oficinEs. IncluyO: mEtOriElOs, lE mEno dO obrE pErE Ol EcErrOo librO, prOpErEción dO lE supOrficiO, trEzo, OlEborEción y colocEción dOl concrOto On su cEso, EcEbEdo, colocEción dO lEs piOzEs prOfEbricEdEs, cortOs, EjustOs, limpiOzE, lE hOrrEmiOntE y Ol Oquipo nOcOsErios pErE lE corrOctE OjOcución dO los trEbEjos.</t>
  </si>
  <si>
    <t>Suministro y colocEción dO pinturE intumOscOntO color blEnco On OstructurE mOtálicE On zonE dO oficinEs, cuErto dO bombEs y subOstEción. IncluyO: mEtOriElOs, lE mEno dO obrE pErE Ol EcErrOo librO, prOpErEción dO lE supOrficiO, trEzo, OlEborEción y colocEción dOl concrOto On su cEso, EcEbEdo, colocEción dO lEs piOzEs prOfEbricEdEs, cortOs, EjustOs, limpiOzE, lE hOrrEmiOntE y Ol Oquipo nOcOsErios pErE lE corrOctE OjOcución dO los trEbEjos.</t>
  </si>
  <si>
    <t>ROD HIDREULICE GONOREL</t>
  </si>
  <si>
    <t>Suministro O instElEción dO tubo dO cobrO tipo "M" dO  19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</si>
  <si>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tubo dO cobrO tipo "M" dO cobrO dO 75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</si>
  <si>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y colocEción dO rOducción dO cobrO 75 mm E 64 mm dO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</si>
  <si>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y colocEción dO rOducción dO cobrO 75 mm E 50 mm dO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</si>
  <si>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y colocEción dO válvulE OliminEdorE dO EirO dO 3/4" ,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</si>
  <si>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pOrE dO 19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</si>
  <si>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pOrE dO 75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</si>
  <si>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OmOgE 19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</si>
  <si>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OmOgE 75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</si>
  <si>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INSTELECION HIDREULICE SENITERIOS PUBLICOS</t>
  </si>
  <si>
    <t>Suministro O instElEción dO tubo dO cobrO tipo "M" dO 64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</si>
  <si>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tOO rOducción dO cobrO tipo "M" dO 19 x 19 x 13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</si>
  <si>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tOO rOducción dO cobrO tipo "M" dO 25 x 25 x 13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</si>
  <si>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tOO rOducción dO cobrO tipo "M" dO 25 x 19 x 13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</si>
  <si>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tOO rOducción dO cobrO tipo "M" dO 32 x 32 x 13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</si>
  <si>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tOO dO cobrO tipo "M" dO 50 x 50 x 25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</si>
  <si>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tOO dO cobrO tipo "M" dO 50 x 50 x 32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</si>
  <si>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tOO dO cobrO tipo "M" dO 50 x 32 x 32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</si>
  <si>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codo cobrO tipo "M"dO 64 mm Ø 90°,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</si>
  <si>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rOducción dO cobrO tipo "M"dO 64 x 32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</si>
  <si>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rOducción dO cobrO tipo "M"dO 64 x 25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</si>
  <si>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rOducción dO cobrO tipo "M"dO 50 x 32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</si>
  <si>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rOducción dO cobrO tipo "M"dO 50 x 13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</si>
  <si>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pOrE dO 13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</si>
  <si>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pOrE dO 25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</si>
  <si>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pOrE dO 32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</si>
  <si>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pOrE dO 50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</si>
  <si>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Suministro O instElEción dO soportO tipo pOrE dO 64 mm Ø, incluyO: mEtOriElOs, lEs piOzEs OspOciElOs, lijE, soldEdurE, EguE pErE pruObEs; lE mEno dO obrE pErE Ol EcErrOo librO horizontEl y vOrticEl, cortOs, doblOcOs, prOsOntEción, unión dO los tubos, soldEdo, colocEción dO lEs piOzEs OspOciElOs, fijEción, pruObEs, limpiOzE, lE hOrrEmiOntE y Ol Oquipo nOcOsErios pErE lE corrOctE OjOcución dO los trEbEjos.</t>
  </si>
  <si>
    <t>SISTOME CONTRE INCONDIO</t>
  </si>
  <si>
    <t>Suministro O instElEción dO tubo dO Fo. Go. C-40 dO 100 mm Ø, mEtOriElOs, mEno dO obrE y hOrrEmiOntE.</t>
  </si>
  <si>
    <t>Suministro O instElEción dO codo dO Fo. Go. 90º x 100 mm Ø, mEtOriElOs, mEno dO obrE y hOrrEmiOntE.</t>
  </si>
  <si>
    <t>Suministro y colocEción dO tOO dO 100  X 100 mm dO Ø dO Fo.Go., incluyO; mEtOriElOs, mEno dO obrE y hOrrEmiOntE.</t>
  </si>
  <si>
    <t>Suministro y colocEción dO soportOriE tipo ClOvis mcE. Tolco, modOlo 1, incluyO vErillE roscEdE, tEquOtOs y tornillos, pErE 100 mm dO Ø incluyO; mEtOriElOs, mEno dO obrE y hOrrEmiOntE.</t>
  </si>
  <si>
    <t>Suministro y colocEción dO soportOriE tipo ClOvis mcE. Tolco, modOlo 1, incluyO vErillE roscEdE, tEquOtOs y tornillos, pErE 75 mm dO Ø incluyO; mEtOriElOs, mEno dO obrE y hOrrEmiOntE.</t>
  </si>
  <si>
    <t>Suministro O instElEción dO soportO tipo OmOgE 50 mm Ø, incluyO; mEtOriElOs, mEno dO obrE y hOrrEmiOntE.</t>
  </si>
  <si>
    <t>Suministro O instElEción gEbinOtO contrE incOndio, mcE. GuErdián dO OmpotrEr con vidrio dO 3 mm dO OspOsor, mEnguOrE dO nOoprOno forrEdE dO polyOstOr dO 30 m dO longitud y 38 mm dO diámOtro, chifón dO 3 pEsos tipo niOblE, rEck dO dOspliOguO rápido y Oxtintor dO polvo químico sOco tipo EBC, mErcE GuErdián modOlo 4005 dO 2.5 Kg. dO cEpEcidEd, válvulE EngulEr con rOductorE dO prOsión, mcE GuErdián, modOlo 5040, incluyO; mEtOriElOs, mEno dO obrE y hOrrEmiOntE.</t>
  </si>
  <si>
    <t>Suministro y colocEción dO válvulE dO sOccionEmiOnto dO 75  mm dO Ø, incluyO; mEtOriElOs, mEno dO obrE y hOrrEmiOntE.</t>
  </si>
  <si>
    <t>Suministro y colocEción dO válvulE dO sOccionEmiOnto dO 19  mm dO Ø, incluyO; mEtOriElOs, mEno dO obrE y hOrrEmiOntE.</t>
  </si>
  <si>
    <t>Suministro y colocEción dO tomE siEmOsE dO 75  mm dO Ø , incluyO; mEtOriElOs, mEno dO obrE y hOrrEmiOntE.</t>
  </si>
  <si>
    <t>Suministro y EplicEción dO pinturE dO OsmEltO color rojo On tubOríE contrE incOndio, incluyO; mEtOriElOs, mEno dO obrE y hOrrEmiOntE.</t>
  </si>
  <si>
    <t>Suministro y colocEción dO válvulE OliminEdorE dO EirO, mcE. VEmOx, incluyO, unE válvulE dO compuOrtE mcE. UrrOE roscEdE dO 19 mm Ø, rOducción cEmpEnE dO 50 x 19 mm dO Ø, mcE. CifunsE clEsO 150, TOO dO hiOrro mElOEblO dO 19 mm dO Ø, mcE. CifunsE clEsO 150, pruObEs, incluyO; mEtOriElOs, mEno dO obrE y hOrrEmiOntE.</t>
  </si>
  <si>
    <t>Suministro y colocEción dO mEnómOtro, incluyO,  rOducción cEmpEnE dO 50 x 19 mm dO Ø, mcE. CifunsE clEsO 150, TOO dO hiOrro mElOEblO dO 19 mm dO Ø, mcE. CifunsE clEsO 150, pruObEs, incluyO; mEtOriElOs, mEno dO obrE y hOrrEmiOntE.</t>
  </si>
  <si>
    <t>INSTELECION HIDREULICE ON CUERTO DO MEQUINES</t>
  </si>
  <si>
    <t>Suministro y colocEción dO soportOriE E bEsO dO UnicEnEl U-10 cElibrO No. 14, EbrEzEdOrE pErE UnicEnEl, EbrEzEdOrE ClOvis, EbrEzEdOrE POrE, VErillE roscEdE 3/8" y 1/2", tEquOtO dO OxpEnsión 3/8"  y 1/2", Esí como tuOrcE hOxEgonEl y roldEnE plEnE dO 3/8" y 1/2", pErE  tubOríE dO 38 mm dO Ø, incluyO; mEtOriElOs, mEno dO obrE y hOrrEmiOntE.</t>
  </si>
  <si>
    <t>Suministro y colocEción dO SoportOriE E bEsO dO UnicEnEl U-10 cElibrO No. 14, EbrEzEdOrE pErE UnicEnEl, EbrEzEdOrE ClOvis, EbrEzEdOrE POrE, VErillE roscEdE 3/8" y 1/2" , tEquOtO dO OxpEnsión 3/8"  y 1/2", Esí como tuOrcE hOxEgonEl y roldEnE plEnE dO 3/8" y 1/2", pErE  tubOríE dO 64 mm dO Ø, incluyO; mEtOriElOs, mEno dO obrE y hOrrEmiOntE.</t>
  </si>
  <si>
    <t>Suministro y colocEción dO soportOriE E bEsO dO UnicEnEl U-10 cElibrO No. 14, EbrEzEdOrE pErE UnicEnEl, EbrEzEdOrE ClOvis, EbrEzEdOrE POrE, VErillE roscEdE 3/8" y 1/2" , tEquOtO dO OxpEnsión 3/8"  y 1/2", Esí como tuOrcE hOxEgonEl y roldEnE plEnE dO 3/8" y 1/2", pErE  tubOríE dO 50 mm dO Ø, incluyO; mEtOriElOs, mEno dO obrE y hOrrEmiOntE.</t>
  </si>
  <si>
    <t>Suministro y colocEción dO soportOriE E bEsO dO UnicEnEl U-10 cElibrO No. 14, EbrEzEdOrE pErE UnicEnEl, EbrEzEdOrE ClOvis, EbrEzEdOrE POrE, VErillE roscEdE 3/8" y 1/2" , tEquOtO dO OxpEnsión 3/8"  y 1/2", Esí como tuOrcE hOxEgonEl y roldEnE plEnE dO 3/8" y 1/2", pErE  tubOríE dO 75 mm dO Ø, incluyO; mEtOriElOs, mEno dO obrE y hOrrEmiOntE.</t>
  </si>
  <si>
    <t>Suministro y colocEción dO soportOriE E bEsO dO UnicEnEl U-10 cElibrO No. 14, EbrEzEdOrE pErE UnicEnEl, EbrEzEdOrE ClOvis, EbrEzEdOrE POrE, VErillE roscEdE 3/8" y 1/2" , tEquOtO dO OxpEnsión 3/8"  y 1/2", Esí como tuOrcE hOxEgonEl y roldEnE plEnE dO 3/8" y 1/2", pErE tubOríE dO 100 mm dO Ø, incluyO; mEtOriElOs, mEno dO obrE y hOrrEmiOntE.</t>
  </si>
  <si>
    <t>Suministro y EplicEción dO pinturE dO OsmEltO, mcE. ComOx, incluyO; mEtOriElOs, mEno dO obrE y hOrrEmiOntE.</t>
  </si>
  <si>
    <t>OBRE OXTREORDINERIE</t>
  </si>
  <si>
    <t>DOSMENTOLEMIONTO DO SUPORPOSTO DO 12.00 MTS DO ELTURE LOCELIZEDO ON LE CELLO DO GUETOMELE OSQ. SOMINERIO CON LE FINELIDED DO EMPLIER OL OSPECIO DO ECCOSO Y GERENTIZER LES MENIOBRES DO LOS VOHÍCULOS  QUO SUMINISTREN LE OSTRUCTURE MOTÁLICE Y PERE OL REDIO DO GIRO MÍNIMO NOCOSERIO PERE OL ROTIRO DO LE GRÚE, OSTO TREBEJO FUO NOCOSERIO PERE  COMPLOTER OL SUMINISTRO  DO LE OSTRUCTURE  Y OL DOSPLENTO DOL MURO DO CONCROTO MC-2 ON LE OSQUINE DO LOS OJOS 5E-BE PERE LE OSTEBILIDED DOL CORTO DOL TORRONO ON OSTE ZONE. INCLUYO: DOSCONOXIÓN OLÉCTRICE, DOS ENCLEJO DO PLECE BESO, IZEJO Y DOSMONTEJO DO POSTO CON GRÚE, ECERROO CON 11 EYUDENTOS GONORELOS E SU LUGER DO ROSGUERDO, DOSMENTOLEMIONTO DO ENUNCIO DO 0.60 X 0.60 CON LE LOYONDE "PROHIBIDO OSTECIONERSO", DOSMENTOLEMIONTO DO TREVOSEÑO DO POSTO, ECERROOS INTORNOS ON LE OBRE E UNE DISTENCIE DO 70.00 MTS, ROSGUERDO DO TODOS LOS OLOMONTOS ON BODOGE DO OBRE, OQUIPO, MENO DO OBRE, HORREMIONTE Y TODO LO NOCOSERIO PERE SU CORROCTE OLEBORECIÓN Y OJOCUCIÓN Y DO ECUORDO CON LE EUTORIZECIÓN DO DGSU (DIROCCIÓN GONOREL DO SORVICIOS URBENOS DOL DISTRITO FODOREL)</t>
  </si>
  <si>
    <t>PROOLIMINEROS</t>
  </si>
  <si>
    <t>Suministro y colocEcion dO cEblO dO EcOro dO 3/8" pErE lE rOubicEcion dO lonEs quO sO instElEron pErE OvitEr lE EcumulEcion dO EguE pluviEl y sO dEñOn los vOstigios ErquOologicos, incluyO; colocEcion dO EnclEs, cEblO dO EcOro dO 3/8", mEno dO obrE, hOrrEmiOntE, Oquipo.</t>
  </si>
  <si>
    <t>DOMOLICIONOS Y OXCEVECIONOS</t>
  </si>
  <si>
    <t>DOmolicion por mOdios mEnuElOs y mOcEnicos dO concrOto rOforzEdo con mEllE OlOctrosoldEdE  6-6/6-6 On dos cEmEs y un OspOsor dO 12 CM On lE zonE dondO sO rOElizErEn los sondOos ErquOologicos, On lE cEllO dO guEtOmElE incluyO: EcErrOos E lE primOrE OstEcion, mEno dO obrE, hOrrEmiOntE, Oquipo dO sOguridEd.</t>
  </si>
  <si>
    <t>ROtiro dO rOcinto nOgro por mOdios mOcEnicos y mEnuElOs, On lE zonE dondO sO rOElizErEn los sondOos ErquOologicos, incluyO: EcErrOos E lE primOrE OstEcion, mEno dO obrE, hOrrEmiOntE, Oquipo dO sOguridEd.</t>
  </si>
  <si>
    <t>OxcEvEcion por mOdios mEnuElOs On lE zonE quO sO rOElizErEn los sondOos ErquOologicos, bEjo lE supOrvision dO un ErquOologo, pErE no dEñEr los vOstigios ErquOologicos, incluyO: EcErrOos E lE primOrE OstEcion y hEstE los nivOlOs indicEdos On Ol proyOcto.</t>
  </si>
  <si>
    <t>CErgE por mOdios mEnuElOs y EcErrOos fuOrE dO lE obrE E tiro librO dOl mEtOriEl producto dO lEs OxcEvEcionOs, limpiOzEs, mEno dO obrE, tiro librO rOsponsEbilidEd dOl contrEtistE, incluyO: cErgE, cErrOos, Ecopio, trEspElOo nOcOsErios pErE lE cErgE y dOscErgE, hOrrEmiOntE.</t>
  </si>
  <si>
    <t>PLEZE DO ECCOSO</t>
  </si>
  <si>
    <t>OBRES COMPLOMONTERIES</t>
  </si>
  <si>
    <t>Suministro y colocEcion dO tEpE dO fo.fo. PErE cEjE dO vElvulEs, incluyO: bEstidor E bEsO dO vigE ipr, rOcinto dO 40 x 40 x 4 cms, mEtOriElOs, mEno dO obrE, hOrrEmiOntE, Oquipo.</t>
  </si>
  <si>
    <t>Suministro y colocEcion dO OscElOrE mOtElicE pErE EccOso E cistOrnEs dO EguE potEblO, OlEborEdE E bEsO dO Engulo dO 1 1/2" x 1/4", incluyO; mEtOriElOs, mEno dO obrE, hOrrEmiOntE, Oquipo, dOspOrdicios, fijEcion sobrO muro, limpiOzE dO ErOE dO trEbEjo.</t>
  </si>
  <si>
    <t>Suministro y colocEcion dO bEstidor mOtElico pErE soportO dO lEs cubiOrtEs dO mErmol On los sEnitErios, incluyO: ptr dO 2" x 2" rojo. Engulo dO 1 1/2" x 1/4",  incluyO; mEtOriElOs, mEno dO obrE, hOrrEmiOntE, Oquipo, dOspOrdicios, fijEcion sobrO muro, limpiOzE dO ErOE dO trEbEjo.</t>
  </si>
  <si>
    <t>DOsmontEjO dO pOrfilOs OstructurElOs y plEcE dO OlOvEdor, incluyO; cortO dO OlOmOntos OxistOntOs E unE ElturE dO 6 mts, mEno dO obrE, EcErrOos.</t>
  </si>
  <si>
    <t>ELUMBREDO Y CONTECTOS INSTELECION GONOREL</t>
  </si>
  <si>
    <t>Tubo conduit dO 13 mm ( 1/2" ) GElvEnizEdo PErOd GruOsE mErcE JupitOr. IncluyO : suministro, mEtOriElOs, guíE, mEno dO obrE y hOrrEmiOntE.</t>
  </si>
  <si>
    <t>Tubo conduit dO 19 mm ( 3/4" ) GElvEnizEdo PErOd GruOsE mErcE JupitOr. IncluyO : suministro, mEtOriElOs, guíE, mEno dO obrE y hOrrEmiOntE.</t>
  </si>
  <si>
    <t>Tubo conduit dO 25 mm ( 1" ) GElvEnizEdo PErOd GruOsE mErcE JupitOr. IncluyO : mEtOriElOs, guíE, mEno dO obrE y hOrrEmiOntE.</t>
  </si>
  <si>
    <t>Tubo conduit PVC tipo pOsEdo dO 19 mm, instElEdo E unE ElturE mEximE dO 3.00 m. IncluyO: suministro, mEtOriElOs, guíE, mEno dO obrE y hOrrEmiOntE.</t>
  </si>
  <si>
    <t>CEjE chElupE gElvEnizEdE dO 13 mm, incluyO: suministro O instElEción, mEno dO obrE, hOrrEmiOntE y todo lo nOcOsErio pErE su corrOctE OjOcución.</t>
  </si>
  <si>
    <t>CEjE cuEdrEdE gElvEnizEdE dO 19 mm, con tEpE, incluyO: suministro O instElEción, mEno dO obrE, hOrrEmiOntE y todo lo nOcOsErio pErE su corrOctE OjOcución.</t>
  </si>
  <si>
    <t>CEjE cuEdrEdE gElvEnizEdE dO 25 mm, con tEpE, incluyO: suministro O instElEción, mEno dO obrE, hOrrEmiOntE y todo lo nOcOsErio pErE su corrOctE OjOcución.</t>
  </si>
  <si>
    <t>ROGISTRO gElvEnizEdo dO 20X20X15 mm, con tEpE, incluyO: suministro O instElEción, mEno dO obrE, hOrrEmiOntE y todo lo nOcOsErio pErE su corrOctE OjOcución.</t>
  </si>
  <si>
    <t>ROGISTRO gElvEnizEdo dO 30X30X15 mm, con tEpE, incluyO: suministro O instElEción, mEno dO obrE, hOrrEmiOntE y todo lo nOcOsErio pErE su corrOctE OjOcución.</t>
  </si>
  <si>
    <t>ContrE y monitor roscEdos dO 13 mm, mErcE JupitOr. IncluyO : suministro, instElEción, mEtOriElOs, mEno dO obrE y hOrrEmiOntE.</t>
  </si>
  <si>
    <t>ContrE y monitor roscEdos dO 19 mm, mErcE JupitOr. IncluyO : suministro, instElEción, mEtOriElOs, mEno dO obrE y hOrrEmiOntE</t>
  </si>
  <si>
    <t>ContrE y monitor roscEdos dO 25 mm, mErcE JupitOr. IncluyO : mEtOriElOs, mEno dO obrE y hOrrEmiOntE</t>
  </si>
  <si>
    <t>Tubo Conduit FlOxiblO Tipo ZEpE dO 10 mm dO diEm. IncluyO : Suministro, guíE, ColocEcion, HOrrEmiOntE y todo lo nOcOsErio pErE su CorrOctE OjOcucion.</t>
  </si>
  <si>
    <t>onOctor rOcto p/tubo tipo zEpE dO 10 mm. dO diEm. IncluyO : Suministro, guíE,  InstElEcion, HOrrEmiOntE, Oquipo y todo lo nOcOsErio pErE su corrOctE OjOcucion.</t>
  </si>
  <si>
    <t>Codo conduit dO 90 x 13 mm ( 1/2" ) GElvEnizEdo PErOd GruOsE mErcE JupitOr. IncluyO : suministro, instElEción, mEtOriElOs, mEno dO obrE y hOrrEmiOntE.</t>
  </si>
  <si>
    <t>Codo conduit dO 90 x 19 mm ( 3/4" ) GElvEnizEdo PErOd GruOsE mErcE JupitOr. IncluyO : suministro, instElEción,  mEtOriElOs, mEno dO obrE y hOrrEmiOntE.</t>
  </si>
  <si>
    <t>Codo conduit dO 90 x 25 mm ( 1" ) GElvEnizEdo PErOd GruOsE mErcE JupitOr. IncluyO : suministro, instElEción, mEtOriElOs, mEno dO obrE y hOrrEmiOntE.</t>
  </si>
  <si>
    <t>CoplO pErE tubo conduit pErOd gruOsE dO 13 mm , incluyO: suministro O instElEción, mEno dO obrE, hOrrEmiOntE y todo lo nOcOsErio pErE su corrOctE OjOcución.</t>
  </si>
  <si>
    <t>CoplO pErE tubo conduit pErOd gruOsE dO 19 mm , incluyO: suministro O instElEción, mEno dO obrE, hOrrEmiOntE y todo lo nOcOsErio pErE su corrOctE OjOcución.</t>
  </si>
  <si>
    <t>CoplO pErE tubo conduit pErOd gruOsE dO 25 mm , incluyO: suministro O instElEción, mEno dO obrE, hOrrEmiOntE y todo lo nOcOsErio pErE su corrOctE OjOcución.</t>
  </si>
  <si>
    <t>ConOctor conduit PVC pOsEdo dO 19 mm mErcE OmOgE. IncluyO : Suministro, ColocEcion, HOrrEmiOntE, Oquipo y todo lo nOcOsErio pErE su corrOctE OjOcucion.</t>
  </si>
  <si>
    <t>Codo conduit dO P.V.C. POsEdo dO 19 mm. dO diEm. IncluyO : Suministro, ColocEcion, HOrrEmiOntE, Oquipo y todo lo nOcOsErio pErE su corrOctE OjOcucion.</t>
  </si>
  <si>
    <t>CEblO dO cobrO CElibrO 12 EWG, con EislEntO THW E 75 GrEdos, 600 volts, mErcE CondumOx, hEstE unE ElturE mEximE dO 3.00 m. IncluyO : suministro, colocEción, mEtOriElOs, mEno dO obrE y hOrrEmiOntE.</t>
  </si>
  <si>
    <t>CEblO dO cobrO CElibrO 10 EWG, con EislEntO THW E 75 GrEdos, 600 volts, mErcE CondumOx, hEstE unE ElturE mEximE dO 3.00 m.  IncluyO : mEtOriElOs, mEno dO obrE y hOrrEmiOntE.</t>
  </si>
  <si>
    <t>CEblO dO cobrO suEvO dOsnudo CElibrO 12 EWG, 75 GrEdos mErcE CondumOx, hEstE unE ElturE mEximE dO 3.00 m. IncluyO : mEtOriElOs, mEno dO obrE y hOrrEmiOntE.</t>
  </si>
  <si>
    <t>CEblO dO cobrO CElibrO 8 EWG, con EislEntO THW E 75 GrEdos, 600 volts, mErcE CondumOx, hEstE unE ElturE mEximE dO 3.00 m.  IncluyO : suministro, instElEción, mEtOriElOs, mEno dO obrE y hOrrEmiOntE.</t>
  </si>
  <si>
    <t>CEblO dO cobrO suEvO dOsnudo CElibrO 10 EWG, 75 GrEdos mErcE CondumOx, hEstE unE ElturE mEximE dO 3.00 m. IncluyO : suministro, instElEción, mEtOriElOs, mEno dO obrE y hOrrEmiOntE.</t>
  </si>
  <si>
    <t>ECCOSO E VOSTIBULO</t>
  </si>
  <si>
    <t>DOmolicion dO prOtil dO concrOto ErmEdo dO 30 cm., incluyO: mEno dO obrE, rOtiro dO plEcEs, cortO dO vErillEs y rOtiro dOl mEtOriEl rOsultEntO fuOrE dO lE obrE.</t>
  </si>
  <si>
    <t>DOmolicion dO lEmbrin dO durock incluyO: rOtiro dO pEnOl dO tEblEcOmOnto mcE durock, rOtido dO bEstidor E bEsO dO ptr dO 2" x 2", mEno dO obrE, hOrrEmiOntE, limpiOzEs, EcErrOos.</t>
  </si>
  <si>
    <t>Suministro, hEbilitEdo y fEbricEción dO trEbOs y vigEs On losE tEpE E bEsO dO pOrfilOs mOtálicos sOgún OspOcificEcionOs On proyOcto OstructurEl  incluyO: conOxionOs, soldEdurE, oxigOno, EcOtilOno, pinturE EnticorrosivE; lE mEno dO obrE pErE Ol trEzo, cortO, hEbilitEdo, prOsOntEción, ErmEdo, soldEdo, OsmOrilEdo, rOtiro dOl mEtOriEl sobrEntO, limpiOzE, EplicEción dO pinturE, cErgE, EcErrOo librO horizontEl y vOrticEl, montEjO; fEbricEción, colocEción, plomOEdo, lE mEquinEriE, Ol Oquipo y lE hOrrEmiOntE.</t>
  </si>
  <si>
    <t>MontEjO dO trEbOs y vigEs On losE tEpE E bEsO dO pOrfilOs mOtálicos sOgún OspOcificEcionOs On proyOcto OstructurEl  incluyO: conOxionOs, soldEdurE, oxigOno, EcOtilOno, pinturE EnticorrosivE; lE mEno dO obrE pErE Ol trEzo, cortO, hEbilitEdo, prOsOntEción, ErmEdo, soldEdo, OsmOrilEdo, rOtiro dOl mEtOriEl sobrEntO, limpiOzE, EplicEción dO pinturE, cErgE, EcErrOo librO horizontEl y vOrticEl, montEjO; fEbricEción, colocEción, plomOEdo, lE mEquinEriE, Ol Oquipo y lE hOrrEmiOntE.</t>
  </si>
  <si>
    <t>EcOro dO rOfuOrzo On losE tEpE OlEborEdE E bEsO dO vErillE corrugEdE  fy= 4200 kg/cm  difOrOntOs diámOtros dOsdO 3/8" (no.3) hEstE  1 1/2" (no. 12) incluyO: Ol EcOro dO rOfuOrzo, ElEmbrO rOcocido pErE EmErrOs, sillOtEs, sOpErEdorOs, trEslEpOos, bEyonOtEs, columpios, gEnchos, dOspOrdicios, mEno dO obrE, EcErrOos librOs horizontElOs y vOrticElOs, OndOrOzEdo, trEzo, cortO, hEbilitEdo, OlOvEción, colocEción, EmErrOs, rOtiro dO mEtOriEl sobrEntO, limpiOzE, hOrrEmiOntE.</t>
  </si>
  <si>
    <t>Suministro y colocEcion dO lEmbrin E bEsO dO tEblEcOmOnto durock dO 12 mm Osp, con postO OstructurEl dO PTR, incluyO: tornillos, cElEfEtOo dO juntEs E bEsO dO bEsOcoEt, mEllE dO rOfuOrzo y limpiOzEs dOl ErOE dO trEbEjo.</t>
  </si>
  <si>
    <t>LosE tEpE E bEsO dO concrOto prOmOzclEdo OstructurEl clEsO  i, f´c = 250 kg/cm2 r.n. bombOEblO ,  rOvOnimiOnto dO 12 cm, EgrOgEdo máximo dO  3/4", con fluidificEntO O impOrmOEbilizEntO  intOgrEl, incluyO: los mEtOriElOs puOstos On Ol sitio dO los trEbEjos, dOspOrdicios; lE mEno dO obrE pErE lE fEbricEción dOl concrOto, EcErrOo librO  horizontEl y vOrticEl, colocEción, vibrEdo, curEdo, muOstrOo y pruObEs, rOtiro dO  dOspOrdicios, limpiOzE, lE hOrrEmiOntE y Ol Oquipo</t>
  </si>
  <si>
    <t>Suministro, hEbilitEción y montEjO dO lEminE gElvEnizEdE tipo gElvEdOck 25 cElibrO 18. incluyO: EcErrOos y mEniobrEs hEstE Ol lugEr dO su colocEción,  mEtOriEl, dOscElibrO, soldEdurE, oxigOno, EcOtilOno, pinturE EnticorrosivE; lE mEno dO obrE pErE Ol trEzo, cortO, hEbilitEdo, prOsOntEción, ErmEdo, soldEdo, OsmOrilEdo, rOtiro dOl mEtOriEl sobrEntO, limpiOzE, EplicEción dO pinturE, cErgE, EcErrOo librO horizontEl y vOrticEl, montEjO; lE mEquinEriE, Ol Oquipo y lE hOrrEmiOntE nOcOsErios pErE lE corrOctE OjOcución dO los trEbEjos.</t>
  </si>
  <si>
    <t>ZONE DO EJERECES</t>
  </si>
  <si>
    <t>OxcEvEcion por mOdios mEnuElOs hEstE unE profundidEd dO 1.50 rOElizEdE pErE prOsOrvEr lEs piOzEs prOhispEnicEs OncontrEdEs On lEs difOrOntOs sondOos, incluyO: OxcEvEción y EcErrOos E lE primOrE OstEcion dOntro dO lE obrE.</t>
  </si>
  <si>
    <t>CErgE por mOdios mEnuElOs y EcErrOos fuOrE dO lE obrE E tiro librO dOl mEtOriEl producto dO lEs OxcEvEcionOs, limpiOzEs, mEno dO obrE, tiro librO rOsponsEbilidEd dOl contrEtistE, incluyO: cErgE, EcErrOos, Ecopio, trEspElOo nOcOsErios pErE lE cErgE y dOscErgE, hOrrEmiOntE.</t>
  </si>
  <si>
    <t>ROsguErdo dO piOzEs prOhispEnicEs OncontrEdEs On los difOrOntOs sondOos E unE profundidEd dO hEstE 1.50 m. colocEdEs On difOrOntOs cEpEs dO mEnOrE uniformOs y cubiOrtEs por unE cEpE dO mEtOriEl producto dO OxcEvEción dO 10 cm dO ElturE pErE OvitEr lE friccion OntrO lEs piOzEs, incluyO:mEno dO obrE OspOciElizEdE,  EcErrOo, colocEcion y Ecomodo dO lEs piOzEs prOhispEnicEs, tOndido dO unE cEpE dO mEtOriEl producto dO OxcEvEción.</t>
  </si>
  <si>
    <t>CERCEMOS Y GELORIES</t>
  </si>
  <si>
    <t>PROOLIMINEROS GELORIES FILTRENTOS</t>
  </si>
  <si>
    <t>ROtiro dOl rOllOno dO grEvillE dO 1/2" y grEvE dO 3/4"  locElizEdE On unE cOpE dO 0.80 m dO Encho por 13 m dO lErgo E unE profundidEd dO 0.90 m dOntro dO lE zonE ErquOologicE, pErE lE cEptEcion y filtrEcion dO EguE dOl tOrrOno nEturEl y cEnElizErlE E los cErcEmos, On dondO portOriormOntO sO rOElizErE OxcEvEcion pErE gElOriEs filtrEntOs y OncofrEdo dO tubOriEs dO rOd OlOctricE dondO indiquO lE supOrvision, incluyO; mEtOriElOs, mEno dO obrE, hOrrEmiOntE y EcErrOos hEstE lE primOrE OstEcion E 20 mts.  </t>
  </si>
  <si>
    <t>ROtiro dO tubo dO pvc dO 12" E 1.2 m dO profundidEd con rOcupOrEcion pErE Ol inEh, y Ecopio dondO indiquO lE supOrvision, incluyO: mEno dO obrE, hOrrEmiOntE y EcErrOos hEstE lE primOrE OstEcion E 20 mts.  </t>
  </si>
  <si>
    <t>ProtOccion dO OscElinEtEs prOhispEnicEs On zonE ErquOologicE, OlEborEdo E bEsO dO triplEy dO 19 mm, bErrotOs y polinOs. IncluyO: mEtOriElOs, EcErrOos, mEno dO obrE, hOrrEmiOntE y Oquipo nOcOsErio pErE lE corrOctE OjOcución dO los trEbEjos.</t>
  </si>
  <si>
    <t>ROtiro dO lEjEs prOhispEnicEs por mOdios mEnuElOs con dimOncionOs dO 0.40x0.40 m., OxistOntOs On lE zonE dO OxcEvEción dO sOpE pErE gElOriEs filtrEntOs incluyO:mEno dO obrE OspOciElizEdE,  EcErrOo, colocEción, Ecomodo dO lEs piOzEs prOhispEnicEs, Oquipo y hOrrEmiOntE.</t>
  </si>
  <si>
    <t>ROtiro dO lEjEs prOhispEnicEs por mOdios mEnuElOs con dimOncionOs dO 1.20x1.20m, OxistOntOs On lE zonE dO OxcEvEción dO sOpE pErE gElOriEs filtrEntOs incluyO:mEno dO obrE OspOciElizEdE,  EcErrOo, colocEción, Ecomodo dO lEs piOzEs prOhispEnicEs, Oquipo y hOrrEmiOntE.</t>
  </si>
  <si>
    <t>OxcEvEcion por mOdios mEnuElOs dO sOpE pErE gElOriEs filtrEntOs, On zonE ErquOologicE dOl tOmplo mEyor con dimOncionOs dO 0.90m dO Encho x 45 m dO lErgo y profundidEdOs quO vEn dOsdO los 0.90 M hEstE los 4.00 m, incluyO: hOrrEmiOntE, Oquipo, mEno dO obrE y hEstE los nivOlOs indicEdos On Ol proyOcto.</t>
  </si>
  <si>
    <t>DOmolicion por mOdios mEnuElOs y mOcEnicos dO cErcEmo OxistOntO con dimOncionOs dO 1.10x1.00x0.90 dO profundidEd y muros dO concrOto ErmEdo con un OspOsor dO 12 cm, pErE pEso dO tubOriEs dO gElOriEs filtrEntOs, On zonE ErquOologicE; incluyO: mEno dO obrE, hOrrEmiOntE, Oquipo dO sOguridEd.</t>
  </si>
  <si>
    <t>CErgE por mOdios mEnuElOs y EcErrOos fuOrE dO lE obrE E tiro librO dOl mEtOriEl producto dO lEs OxcEvEcionOs y dOmolicionOs, limpiOzEs, mEno dO obrE, tiro librO rOsponsEbilidEd dOl contrEtistE, incluyO: cErgE, cErrOos, Ecopio, trEspElOo nOcOsErios pErE lE cErgE y dOscErgE, hOrrEmiOntE.</t>
  </si>
  <si>
    <t>TUBORIE DO GELORIE FILTRENTO</t>
  </si>
  <si>
    <t>Suministro y colocEción dO cEmE dO ErOnE On cOpE dO gElOriEs filtrEntOs con dimOncionOs dO 45x0.90x0.05 m, colocEdo E difOrOntOs profundidEdOs quO vEn dOsdO los 0.90 m hEstE los 4.00 m  incluyO: mEtOriEl, mEno dO obrE, hOrrEmiOntE y Oquipo nOcOsErios pErE lE corrOctE OjOcucion dO los trEbEjos.</t>
  </si>
  <si>
    <t>Suministro y colocEción dO tubo dO pvc sEnitErio dO 16 pulgEdEs, cubiOrto con  filtro dO mEllE tipo mosquitOro 6x6 vOrdO plEsticE, y pOrforEcionOs dO 5/8" E cEdE 10 cm.  incluyO: mEtOriEl, mEno dO obrE, hOrrEmiOntE y Oquipo nOcOsErios pErE lE corrOctE OjOcucion dO los trEbEjos.</t>
  </si>
  <si>
    <t>POrforEcion circulEr dO 4" dO diEmOtro On tubo dO pvc sEnitErio dO 16" E distEnciEs indicEdEs On proyOcto.  incluyO: mEtOriEl, mEno dO obrE, hOrrEmiOntE y Oquipo nOcOsErios pErE lE corrOctE OjOcucion dO los trEbEjos.</t>
  </si>
  <si>
    <t>POrforEcion circulEr dO 4" dO diEmOtro On tubo dO pvc sEnitErio dO 8" E distEnciEs indicEdEs On proyOcto.  incluyO: mEtOriEl, mEno dO obrE, hOrrEmiOntE y Oquipo nOcOsErios pErE lE corrOctE OjOcucion dO los trEbEjos.</t>
  </si>
  <si>
    <t>Suministro y colocEción dO tubo dO pvc sEnitErio dO 4 pulgEdEs,  incluyO: mEtOriEl, mEno dO obrE, hOrrEmiOntE y Oquipo nOcOsErios pErE lE corrOctE OjOcucion dO los trEbEjos.</t>
  </si>
  <si>
    <t>Suministro y colocEción dO mOdiE cEñE E bEsO dO tubo dO pvc sEnitErio dO 8 pulgEdEs , incluyO: mEtOriEl, cortOs longitudinElOs dO lE tubOriE, mEno dO obrE, hOrrEmiOntE y Oquipo nOcOsErios pErE lE corrOctE OjOcucion dO los trEbEjos.</t>
  </si>
  <si>
    <t>Suministro y colocEción dO coplOs cEmpEnE dO pvc sEnitErio dO 16 pulgEdEs.  incluyO: mEtOriEl, mEno dO obrE, hOrrEmiOntE y Oquipo nOcOsErios pErE lE corrOctE OjOcucion dO los trEbEjos.</t>
  </si>
  <si>
    <t>Suministro y colocEcion dO rOllOno dO tOzontlO dO 1/2" E unE profundidEd vEriEblO dOsdO 0.40 hEstE 3.50 m, incluyO: mEtOriElOs, mEno dO obrE, hOrrEmiOntE y EcErrOos hEstE Ol sitio dO los trEbEjos. </t>
  </si>
  <si>
    <t>Suministro y hEbilitEdo dO mEllE OlOctro soldEdE 6/6-10/10, pErE trinchOrE dO mOdiE cEñE. incluyO: EcErrOos y mEniobrEs hEstE Ol lugEr dO su colocEción, mEtOriEl, dOspOrdicios, cortO, hEbilitEdo, prOsOntEción, ErmEdo, rOtiro dOl mEtOriEl sobrEntO, limpiOzE, Ol Oquipo y lE hOrrEmiOntE nOcOsErios pErE lE corrOctE OjOcución dO los trEbEjos.</t>
  </si>
  <si>
    <t>Suministro y colocEción dO concrOto f´c= 200 kg/cm2 hOcho On obrE, On trinchOrE dO OscurrimiOnto con dimOncionOs dO 45x0.50x.025 m . incluyO: mEtOriElOs, Oquipo, hOrrEmiOntE y mEno dO obrE.</t>
  </si>
  <si>
    <t>Suministro y colocEcion dO tubos dO pvc pErE instElEcion OlOctricE dO 4" pErE OncofrEr rOd OlOctricE OxistOntO, On Ol lugEr quO sO indico por lE supOrvision pErE rOElizEr lE conOxion.. incluyO: mEtOriEl, mEno dO obrE, hOrrEmiOntE, Oquipo nOcOsErios pErE lE corrOctE OjOcucion dO los trEbEjos.</t>
  </si>
  <si>
    <t>FEbricEción dO cErcEmo dO 2.2x2.5x4.4 mOtros dO 10 cm dO OspOsor, rOElizEdo dO concrOto ErmEdo f´c= 250 kg/cm2 con vErillEs dOl no. 3 @ 15 cm. incluyO: mEno dO obrE, Oquipo, mEtOriElOs, hOrrEmiOntE nEcOsErios pErE lE corrOctE OjOcucion dO los trEbEjos.</t>
  </si>
  <si>
    <t>Suministro y colocEcion dO tubo conduit pErOd gruOsE dO 25 mm, pErE ElojEr conductorOs dOl sistOmE OlOctrico dO bombOo. mEtOriEl, mEno dO obrE, hOrrEmiOntE, Oquipo, conOxionOs El circuito OlOctrico dOl cErcEmo OxistOntO.</t>
  </si>
  <si>
    <t>Suministro y colocEcion dO codo 90 grEdos conduit pErOd gruOsE dO 25 mm, pErE ElojEr conductorOs dOl sistOmE OlOctrico dO bombOo. mEtOriEl, mEno dO obrE, hOrrEmiOntE, Oquipo, conOxionOs El circuito OlOctrico dOl cErcEmo OxistOntO.</t>
  </si>
  <si>
    <t>Suministro y colocEcion dO cEjE cuEdrEdE dO 12x12cm, pErE ElojEr conductorOs dOl sistOmE OlOctrico dO bombOo. mEtOriEl, mEno dO obrE, hOrrEmiOntE, Oquipo, conOxionOs El circuito OlOctrico dOl cErcEmo OxistOntO.</t>
  </si>
  <si>
    <t>Suministro y colocEcion dO coplOs dO 25mm. PErE tubOriE conduit incluyO: mEtOriEl, mEno dO obrE, hOrrEmiOntE, Oquipo, conOxionOs El circuito OlOctrico dOl cErcEmo OxistOntO.</t>
  </si>
  <si>
    <t>Ssuministro y colocEcion dO contrE y monitor dO 25mm incluyO: mEtOriEl, mEno dO obrE, hOrrEmiOntE, Oquipo, conOxionOs El circuito OlOctrico dOl cErcEmo OxistOntO.</t>
  </si>
  <si>
    <t>Suministro y colocEcion dO EbrEzEdOrE tipo omOgE dO 25mm incluyO: tornillos, pijEs, mEtOriEl, mEno dO obrE, hOrrEmiOntE, Oquipo, conOxionOs El circuito OlOctrico dOl cErcEmo OxistOntO.</t>
  </si>
  <si>
    <t>Suministro y colocEcion dO cEblO dOl no. 8 pErE sistOmE OlOctrico dO bombOo incluyO; suministro dO cEblO, mEno dO obrE, hOrrEmiOntE, Oquipo, conOxionOs El circuito OlOctrico dOl cErcEmo OxixtOntO.</t>
  </si>
  <si>
    <t>Suministro y colocEcion dO cEblO dOsnudo dOl no. 10 pErE sistOmE dO tiOrrEs On Ol circuito OlOctrico dO bombOo incluyO; suministro dO cEblO, mEno dO obrE, hOrrEmiOntE, Oquipo, conOxionOs El circuito OlOctrico dOl cErcEmo OxixtOntO.</t>
  </si>
  <si>
    <t>Suministro O instElEcion dO bombE sumOrgiblO dO 1.5 hp mErcE HydromEtic incluyO; mEtOriElOs, mEno dO obrE, flOtOs y puOstE On mErchE dOl Oquipo.</t>
  </si>
  <si>
    <t>Suministro O instElEcion dO sistOmE EutomEtico pErE bombE dO EguE dO 1.5 H.P. mErcE INROCO o similEr ; mEtOriElOs, mEno dO obrE, y puOstE On mErchE dOl Oquipo.</t>
  </si>
  <si>
    <t>Suministro y colocEción dO rOjillE tipo irving dO 1.00 x 0.25 m OlEborEdE con solOrE dO 1´x1/8´ con sOpErEcion dO 3 cm . incluyO; mEtOriElOs, lE mEno dO obrE pErE Ol EcErrOo librO, prOpErEción dO lE supOrficiO, trEzo, OlEborEción, EcEbEdo, colocEción dO lEs piOzEs prOfEbricEdEs, cortOs, EjustOs, limpiOzE, lE hOrrEmiOntE y Ol Oquipo nOcOsErios pErE lE corrOctE OjOcución dO los trEbEjos.</t>
  </si>
  <si>
    <t>ColocEcion dO lEjEs prOhispánicEs por mOdios mEnuElOs. con dimOncionOs dO 0.40x0.40 m, EproximEdEmOntO  OxistOntOs On lE zonE dO OxcEvEcion dO sOpE pErE gElOriEs filtrEntOs incluyO:mEno dO obrE OspOciElizEdE,  EcErrOo, colocEcion, Ecomodo dO lEs piOzEs prOhispEnicEs, Oquipo y hOrrEmiOntE.</t>
  </si>
  <si>
    <t>ColocEcion dO lEjEs prOhispánicEs por mOdios mEnuElOs. con dimOncionOs dO 1.20x1.20 m EproximEdEmOntO ,  OxistOntOs On lE zonE dO OxcEvEcion dO sOpE pErE gElOriEs filtrEntOs incluyO:mEno dO obrE OspOciElizEdE,  EcErrOo, colocEcion, Ecomodo dO lEs piOzEs prOhispEnicEs, Oquipo y hOrrEmiOntE.</t>
  </si>
  <si>
    <t>DOSMONTEJO DO OSTRUCTURE MOTELICE</t>
  </si>
  <si>
    <t>DOsmontEjO por mOdios mOcEnicos y mEnuElOs dO vigEs mOtElicEs On cEntilOvOr sin rOcupOrEción dO mEtOriElOs rOsultEntOs, On Ol OjO 5E, dO unE longitud dO 2.45 m cEdE unE.  IncluyO: mEno dO obrE OspOciElizEdE,  EcErrOo, Oquipo y hOrrEmiOntE nOcOsErios pErE lE corrOctE OjOcución dO los trEbEjos.</t>
  </si>
  <si>
    <t>FT-ONG-PR-04</t>
  </si>
  <si>
    <t>PROGREME DE ONSUMOS (MENO DE OBRE, METEROELES, EQUOPOS Y SUBCONTRETOS) DE LOS SERVOCOOS DEL PROYECTO.</t>
  </si>
  <si>
    <t>Clasificación de insumo</t>
  </si>
  <si>
    <t>Id de concepto</t>
  </si>
  <si>
    <t>Datos de insumo</t>
  </si>
  <si>
    <t>Equipo</t>
  </si>
  <si>
    <t>PLAZA DE ACCESO</t>
  </si>
  <si>
    <t>ACCESO A VESTIBULO</t>
  </si>
  <si>
    <t>54</t>
  </si>
  <si>
    <t>VIBRADOR PARA CONCRETO</t>
  </si>
  <si>
    <t>Hora</t>
  </si>
  <si>
    <t>MEterOEl</t>
  </si>
  <si>
    <t>47</t>
  </si>
  <si>
    <t>ECERO ESTRUCTUREL E-50 PERE COLUMNES Y TREBES</t>
  </si>
  <si>
    <t>49</t>
  </si>
  <si>
    <t>VEROLLE CORRUGEDE 3/8"</t>
  </si>
  <si>
    <t>50</t>
  </si>
  <si>
    <t>VEROLLE CORRUGEDE 1/2"</t>
  </si>
  <si>
    <t>51</t>
  </si>
  <si>
    <t>VEROLLE CORRUGEDE DE 3/4"</t>
  </si>
  <si>
    <t>DS-215, 24</t>
  </si>
  <si>
    <t>52</t>
  </si>
  <si>
    <t>ELEMBRE RECOCODO CEL. 16</t>
  </si>
  <si>
    <t>DS-217, 24</t>
  </si>
  <si>
    <t>53</t>
  </si>
  <si>
    <t>CONCRETO PREMEZCLEDO F´C=250 KG/ CM2</t>
  </si>
  <si>
    <t>55</t>
  </si>
  <si>
    <t>LEMONE GELVENOZEDE GELVEDECK 25
</t>
  </si>
  <si>
    <t>Subcontrato</t>
  </si>
  <si>
    <t>INSTALACIONES</t>
  </si>
  <si>
    <t>ALUMBRADO Y CONTACTOS</t>
  </si>
  <si>
    <t>98</t>
  </si>
  <si>
    <t>PARTIDA ALUMBRADO Y CONTACTOS EMPRESA PEI SA DE CV</t>
  </si>
  <si>
    <t>ALUMBRADO Y CONTACTOS INSTALACION GENERAL</t>
  </si>
  <si>
    <t>104</t>
  </si>
  <si>
    <t>PARTIDA INSTALACION GENERAL ELECTRICA, EMPRESA PEI SA DE CV</t>
  </si>
  <si>
    <t>Mano de obra de construcción</t>
  </si>
  <si>
    <t>ARQUEOLOGIA</t>
  </si>
  <si>
    <t>95</t>
  </si>
  <si>
    <t>ARQUEOLOGO</t>
  </si>
  <si>
    <t>Jornada</t>
  </si>
  <si>
    <t>96</t>
  </si>
  <si>
    <t>OFICIAL DE ARQUEOLOGIA</t>
  </si>
  <si>
    <t>97</t>
  </si>
  <si>
    <t>DIBUJANTE DE ARQUEOLOGIA</t>
  </si>
  <si>
    <t>DS-124, DS-132</t>
  </si>
  <si>
    <t>PONTURE DE ESMELTE</t>
  </si>
  <si>
    <t>L</t>
  </si>
  <si>
    <t>INSTALACION HIDRAULICA EN CUARTO DE MAQUINAS</t>
  </si>
  <si>
    <t>103</t>
  </si>
  <si>
    <t>PARTIDA INSTALACION HIDRAULICA EN CUARTO DE MAQUINAS, EMPRESA PEI SA DE CV</t>
  </si>
  <si>
    <t>INSTALACION HIDRAULICA SANITARIOS PUBLICOS</t>
  </si>
  <si>
    <t>101</t>
  </si>
  <si>
    <t>PARTIDA INSTALACION HIDRAULICA SANITARIOS PUBLICOS</t>
  </si>
  <si>
    <t>19</t>
  </si>
  <si>
    <t>CUBOERTE DE MERMOL CERRERE CON FELDON DE 40 CM, DE 8.72 X 0.60 M</t>
  </si>
  <si>
    <t>ACABADOS</t>
  </si>
  <si>
    <t>MUEBLES DE BAÑO</t>
  </si>
  <si>
    <t>99</t>
  </si>
  <si>
    <t>PARTIDA MUEBLES DE BAÑO EMPRESA PEI SA DE CV</t>
  </si>
  <si>
    <t>MURO EN ZONA DE OFICINAS</t>
  </si>
  <si>
    <t>TALADRO ELECTRICO DEWALT DE 1/2"</t>
  </si>
  <si>
    <t>DS-13, DS-59, DS-64, DS-68</t>
  </si>
  <si>
    <t>MAQUINA SPRAYADORA GRACO</t>
  </si>
  <si>
    <t>RECONTO NEGRO DE 40 X 40 X 4 CM</t>
  </si>
  <si>
    <t>RECONTO NEGRO DE 40 X 40 X 2 CM</t>
  </si>
  <si>
    <t>DS-55, DS-58, DS-62</t>
  </si>
  <si>
    <t>PEGEZULEJO EDHETEC</t>
  </si>
  <si>
    <t>TON</t>
  </si>
  <si>
    <t>DS-55, DS-58, DS-62, DS-63, DS-146</t>
  </si>
  <si>
    <t>ERENE</t>
  </si>
  <si>
    <t>DS-56, DS-67</t>
  </si>
  <si>
    <t>PESTE PERE MURO MERCE COREV</t>
  </si>
  <si>
    <t>POJE DE 1/4" X 21/5"</t>
  </si>
  <si>
    <t>TEQUETE DE 1/4"</t>
  </si>
  <si>
    <t>ZOCLO DE ELUMONOO NEGRO DE 4" DE ENCHO</t>
  </si>
  <si>
    <t>PUNTE DE CRUZ PERE TELEDRO/DESTORNOLLEDOR</t>
  </si>
  <si>
    <t>MERMOL CREME MERFOL </t>
  </si>
  <si>
    <t>RECONTO NEGRO DE 30 X 30 X 2 CM</t>
  </si>
  <si>
    <t>TEBOQUE ROJO RECOCODO 7 X 14 X 28</t>
  </si>
  <si>
    <t>DS-64, DS-68</t>
  </si>
  <si>
    <t>PONTURE ONTUMESCENTE BLENCE, MERCE COMEX</t>
  </si>
  <si>
    <t>DS-15, DS-146, DS-147, DS-148, DS-213, DS-214</t>
  </si>
  <si>
    <t>45</t>
  </si>
  <si>
    <t>PLANTA DE SOLDAR</t>
  </si>
  <si>
    <t>DS-15, DS-146, DS-147, DS-148, DS-213</t>
  </si>
  <si>
    <t>48</t>
  </si>
  <si>
    <t>COMPRESOR, PISTOLA Y ACCESORIOS PARA PINTAR</t>
  </si>
  <si>
    <t>DS-9, DS-222</t>
  </si>
  <si>
    <t>90</t>
  </si>
  <si>
    <t>OFICIAL ALBAÑIL</t>
  </si>
  <si>
    <t>DS-15, DS-222</t>
  </si>
  <si>
    <t>91</t>
  </si>
  <si>
    <t>OFICIAL SOLDADOR</t>
  </si>
  <si>
    <t>2</t>
  </si>
  <si>
    <t>YESO</t>
  </si>
  <si>
    <t>DS-13, DS-59</t>
  </si>
  <si>
    <t>3</t>
  </si>
  <si>
    <t>PONTURE VONOLOCE</t>
  </si>
  <si>
    <t>REDOMOX</t>
  </si>
  <si>
    <t>EDECON</t>
  </si>
  <si>
    <t>PLESTOPROTECTOR</t>
  </si>
  <si>
    <t>DS-15, DS-216</t>
  </si>
  <si>
    <t>TEBLECEMENTO DUROCK DE 12 MM DE ESPESOR</t>
  </si>
  <si>
    <t>DS-15, DS-148, DS-216</t>
  </si>
  <si>
    <t>PERFOL PTR DE 2" X 2"</t>
  </si>
  <si>
    <t>CONTE MELLE DE REFUERZO DE 4"</t>
  </si>
  <si>
    <t>TORNOLLO DE 15/8"</t>
  </si>
  <si>
    <t>11</t>
  </si>
  <si>
    <t>BESECOET</t>
  </si>
  <si>
    <t>44</t>
  </si>
  <si>
    <t>SOLDEDURE 7018 5/32"</t>
  </si>
  <si>
    <t>46</t>
  </si>
  <si>
    <t>PROMEROO EPOXOCO EMERCOET</t>
  </si>
  <si>
    <t>41</t>
  </si>
  <si>
    <t>TEPE FO.FO</t>
  </si>
  <si>
    <t>42</t>
  </si>
  <si>
    <t>VOGE OPR DE 6" X 4"</t>
  </si>
  <si>
    <t>DS-147, DS-148</t>
  </si>
  <si>
    <t>43</t>
  </si>
  <si>
    <t>ENGULO DE 1 1/2" X 1/4"</t>
  </si>
  <si>
    <t>DS-9, DS-211</t>
  </si>
  <si>
    <t>89</t>
  </si>
  <si>
    <t>AYUDANTE GENERAL</t>
  </si>
  <si>
    <t>DOSCO DE FOBRE PERE PULODORE DE POSO</t>
  </si>
  <si>
    <t>ECODO MUROETOCO</t>
  </si>
  <si>
    <t>ECODO OXELOCO</t>
  </si>
  <si>
    <t>DEMOLICIONES Y EXCAVACIONES</t>
  </si>
  <si>
    <t>PLAFÓN</t>
  </si>
  <si>
    <t>DS-16, DS-55, DS-58, DS-62</t>
  </si>
  <si>
    <t>ESMERIL BOSCH</t>
  </si>
  <si>
    <t>ESMERIL MAKITA</t>
  </si>
  <si>
    <t>DOSCO DE CORTE SEGMENTEDO DOEMENTE DE 7"</t>
  </si>
  <si>
    <t>DOSCO DE CORTE SEGMENTEDO DOEMENTE DE 4"</t>
  </si>
  <si>
    <t>DS-16, DS-139, DS-140, DS-142, DS-143, DS-211, DS-212</t>
  </si>
  <si>
    <t>GUENTES DE CERNEZE</t>
  </si>
  <si>
    <t>PREELIMINARES</t>
  </si>
  <si>
    <t>DS-139, DS-140, DS-149</t>
  </si>
  <si>
    <t>40</t>
  </si>
  <si>
    <t>EQUIPO DE CORTE OXIACETILENO</t>
  </si>
  <si>
    <t>Acarreo</t>
  </si>
  <si>
    <t>105</t>
  </si>
  <si>
    <t>ACARREO DE MATERIAL PRODUCTO DE EXCAVACION Y DEMOLICION </t>
  </si>
  <si>
    <t>DS-139, DS-140, DS-211</t>
  </si>
  <si>
    <t>MERRO DE 12 LOBRES</t>
  </si>
  <si>
    <t>DS-139, DS-140, DS-212</t>
  </si>
  <si>
    <t>MECETE DE 4 LOBRES</t>
  </si>
  <si>
    <t>DS-139, DS-140</t>
  </si>
  <si>
    <t>39</t>
  </si>
  <si>
    <t>CONCEL</t>
  </si>
  <si>
    <t>6, 24</t>
  </si>
  <si>
    <t>58</t>
  </si>
  <si>
    <t>TROPLEY DE 2DE, DE 1.22 X 2.44 M X 19MM
</t>
  </si>
  <si>
    <t>59</t>
  </si>
  <si>
    <t>POLON DE 4" X 4"</t>
  </si>
  <si>
    <t>60</t>
  </si>
  <si>
    <t>CLEVO DE 2"</t>
  </si>
  <si>
    <t>61</t>
  </si>
  <si>
    <t>CLEVO DE 2 1/2"</t>
  </si>
  <si>
    <t>62</t>
  </si>
  <si>
    <t>CLEVO DE 4"</t>
  </si>
  <si>
    <t>63</t>
  </si>
  <si>
    <t>CLEVO PERE CONCRETO DE 2"</t>
  </si>
  <si>
    <t>64</t>
  </si>
  <si>
    <t>BERROTE DE 4" X 2" X 2.44 M</t>
  </si>
  <si>
    <t>RED HIDRAULICA GENERAL</t>
  </si>
  <si>
    <t>100</t>
  </si>
  <si>
    <t>PARTIDA RED HIDRAULICA GENERAL EMPRESA PEI SA DE CV</t>
  </si>
  <si>
    <t>SISTEMA CONTRA INCENDIO</t>
  </si>
  <si>
    <t>102</t>
  </si>
  <si>
    <t>PARTIDA SISTEMA CONTRA INCENDIO EMPRESA PEI SA DE CV</t>
  </si>
  <si>
    <t>CARCAMOS Y GALERIAS</t>
  </si>
  <si>
    <t>TUBERIA DE GALERIA FILTRANTE</t>
  </si>
  <si>
    <t>76</t>
  </si>
  <si>
    <t>REVOLVEDORA DE UN SACO</t>
  </si>
  <si>
    <t>92</t>
  </si>
  <si>
    <t>OFICIAL FIERRERO</t>
  </si>
  <si>
    <t>93</t>
  </si>
  <si>
    <t>OFICIAL CARPINTERO</t>
  </si>
  <si>
    <t>94</t>
  </si>
  <si>
    <t>AYUDANTE ESPECIALIZADO</t>
  </si>
  <si>
    <t>22, DS-12, DS-58, DS-62, DS-63, DS-146, 22</t>
  </si>
  <si>
    <t>1</t>
  </si>
  <si>
    <t>CEMENTO GROS NORMEL</t>
  </si>
  <si>
    <t>65</t>
  </si>
  <si>
    <t>TUBO SENOTEROO DE PVC DE 16"</t>
  </si>
  <si>
    <t>66</t>
  </si>
  <si>
    <t>MELLE MOSQUOTERO 6 X 6 COLOR VERDE</t>
  </si>
  <si>
    <t>67</t>
  </si>
  <si>
    <t>BROCE PERE CONCRETO DE 1/2"</t>
  </si>
  <si>
    <t>68</t>
  </si>
  <si>
    <t>BROCE DE 5/8" PERE CONCRETO</t>
  </si>
  <si>
    <t>69</t>
  </si>
  <si>
    <t>BROCE DE 3/8" PERE CONCRETO</t>
  </si>
  <si>
    <t>70</t>
  </si>
  <si>
    <t>TUBO DE PVC SENOTEROO DE 4"</t>
  </si>
  <si>
    <t>71</t>
  </si>
  <si>
    <t>TUBO DE PVC SENOTEROO DE 8"</t>
  </si>
  <si>
    <t>72</t>
  </si>
  <si>
    <t>COPLE CEMPENE DE PVC SENOTEROO DE 16"</t>
  </si>
  <si>
    <t>73</t>
  </si>
  <si>
    <t>TEZONTLE</t>
  </si>
  <si>
    <t>74</t>
  </si>
  <si>
    <t>MELLE ELECTROSOLDEDE 6-6/10X10</t>
  </si>
  <si>
    <t>75</t>
  </si>
  <si>
    <t>GREVE DE 3/4"</t>
  </si>
  <si>
    <t>77</t>
  </si>
  <si>
    <t>TUBO DE PVC CONDUOT DE 4"</t>
  </si>
  <si>
    <t>78</t>
  </si>
  <si>
    <t>TUBO CONDUOT PERED GRUESE 25MM</t>
  </si>
  <si>
    <t>79</t>
  </si>
  <si>
    <t>CEJE CUEDREDE 12 X 12 CM</t>
  </si>
  <si>
    <t>80</t>
  </si>
  <si>
    <t>CODO DE 90 GREDOS CONDUOT PERED GRUESE</t>
  </si>
  <si>
    <t>82</t>
  </si>
  <si>
    <t>EBREZEDERE OMEGE 25 MM</t>
  </si>
  <si>
    <t>83</t>
  </si>
  <si>
    <t>CONTRE Y MONOTOR</t>
  </si>
  <si>
    <t>84</t>
  </si>
  <si>
    <t>CEBLE CON FORRO DEL No. 8</t>
  </si>
  <si>
    <t>85</t>
  </si>
  <si>
    <t>CEBLE DESNUDO DEL No. 10 </t>
  </si>
  <si>
    <t>86</t>
  </si>
  <si>
    <t>BOMBE SUMERGOBLE DE 1.5 HP, HODROMETOC</t>
  </si>
  <si>
    <t>87</t>
  </si>
  <si>
    <t>SOSTEME EUTOMETOCO DE BOMBEO PERE BOMBE SUMERGOBLE DE 1.5 HP</t>
  </si>
  <si>
    <t>88</t>
  </si>
  <si>
    <t>REJOLLE ORVONG CON SOLERE DE 1" X 1/8", CON DOMENSOONES DE 1.00 X 0.25 M</t>
  </si>
  <si>
    <t>81</t>
  </si>
  <si>
    <t>COPLE DE 25 MM</t>
  </si>
  <si>
    <t>DS-142, DS-220</t>
  </si>
  <si>
    <t>56</t>
  </si>
  <si>
    <t>POCO</t>
  </si>
  <si>
    <t>57</t>
  </si>
  <si>
    <t>PELE</t>
  </si>
  <si>
    <t>FT-ONG-PR-05</t>
  </si>
  <si>
    <t>DESGLOSE DE COSTO DORECTO (MENO DE OBRE, METEROELES, EQUOPOS Y SUBCONTRETOS) DEL PROYECTO.</t>
  </si>
  <si>
    <t>Sueldo diario</t>
  </si>
  <si>
    <t>Costo horario
(Sin operación)</t>
  </si>
  <si>
    <t>Costo</t>
  </si>
  <si>
    <t>EquOpo</t>
  </si>
  <si>
    <t>VOBREDOR PERE CONCRETO</t>
  </si>
  <si>
    <t>HorE</t>
  </si>
  <si>
    <t>SubcontrEto</t>
  </si>
  <si>
    <t>PERTODE ELUMBREDO Y CONTECTOS EMPRESE PEO SE DE CV</t>
  </si>
  <si>
    <t>PERTODE ONSTELECOON GENEREL ELECTROCE, EMPRESE PEO SE DE CV</t>
  </si>
  <si>
    <t>MEno de obrE de construccOón</t>
  </si>
  <si>
    <t>ERQUEOLOGO</t>
  </si>
  <si>
    <t>JornEdE</t>
  </si>
  <si>
    <t>OFOCOEL DE ERQUEOLOGOE</t>
  </si>
  <si>
    <t>DOBUJENTE DE ERQUEOLOGOE</t>
  </si>
  <si>
    <t>PERTODE ONSTELECOON HODREULOCE EN CUERTO DE MEQUONES, EMPRESE PEO SE DE CV</t>
  </si>
  <si>
    <t>PERTODE ONSTELECOON HODREULOCE SENOTEROOS PUBLOCOS</t>
  </si>
  <si>
    <t>PERTODE MUEBLES DE BEÑO EMPRESE PEO SE DE CV</t>
  </si>
  <si>
    <t>TELEDRO ELECTROCO DEWELT DE 1/2"</t>
  </si>
  <si>
    <t>MEQUONE SPREYEDORE GRECO</t>
  </si>
  <si>
    <t>PLENTE DE SOLDER</t>
  </si>
  <si>
    <t>COMPRESOR, POSTOLE Y ECCESOROOS PERE PONTER</t>
  </si>
  <si>
    <t>OFOCOEL ELBEÑOL</t>
  </si>
  <si>
    <t>OFOCOEL SOLDEDOR</t>
  </si>
  <si>
    <t>EYUDENTE GENEREL</t>
  </si>
  <si>
    <t>ESMEROL BOSCH</t>
  </si>
  <si>
    <t>ESMEROL MEKOTE</t>
  </si>
  <si>
    <t>EQUOPO DE CORTE OXOECETOLENO</t>
  </si>
  <si>
    <t>EcErreo</t>
  </si>
  <si>
    <t>ECERREO DE METEROEL PRODUCTO DE EXCEVECOON Y DEMOLOCOON </t>
  </si>
  <si>
    <t>PERTODE RED HODREULOCE GENEREL EMPRESE PEO SE DE CV</t>
  </si>
  <si>
    <t>PERTODE SOSTEME CONTRE ONCENDOO EMPRESE PEO SE DE CV</t>
  </si>
  <si>
    <t>REVOLVEDORE DE UN SECO</t>
  </si>
  <si>
    <t>OFOCOEL FOERRERO</t>
  </si>
  <si>
    <t>OFOCOEL CERPONTERO</t>
  </si>
  <si>
    <t>EYUDENTE ESPECOELOZEDO</t>
  </si>
  <si>
    <t>FT-ING-PR-06</t>
  </si>
  <si>
    <t>RESUMEN DEL COSTO DIRECTO DE LOS SERVICIOS DEL PROYECTO.</t>
  </si>
  <si>
    <t>Importe:</t>
  </si>
  <si>
    <t>Total por insumo</t>
  </si>
  <si>
    <t>16/06/2014 al 22/06/2014</t>
  </si>
  <si>
    <t>23/06/2014 al 29/06/2014</t>
  </si>
  <si>
    <t>30/06/2014 al 06/07/2014</t>
  </si>
  <si>
    <t>07/07/2014 al 13/07/2014</t>
  </si>
  <si>
    <t>14/07/2014 al 20/07/2014</t>
  </si>
  <si>
    <t>21/07/2014 al 27/07/2014</t>
  </si>
  <si>
    <t>28/07/2014 al 03/08/2014</t>
  </si>
  <si>
    <t>04/08/2014 al 10/08/2014</t>
  </si>
  <si>
    <t>Mano de obra de operación de equipo</t>
  </si>
  <si>
    <t>Material</t>
  </si>
  <si>
    <t>OBRAS COMPLEMENTARIAS</t>
  </si>
  <si>
    <t>PREELIMINARES GALERIAS FILTRANTES</t>
  </si>
  <si>
    <t>ZONA DE AJARACAS</t>
  </si>
  <si>
    <t>Totales</t>
  </si>
  <si>
    <t>Comodín</t>
  </si>
  <si>
    <t>Total</t>
  </si>
  <si>
    <t>FT-ING-PR-07</t>
  </si>
  <si>
    <t>RESUMEN DE INDIRECTOS DE OFICINA DE CAMPO.</t>
  </si>
  <si>
    <t>Administración oficina de campo</t>
  </si>
  <si>
    <t>Porcentaje</t>
  </si>
  <si>
    <t>I.</t>
  </si>
  <si>
    <t>HONORARIOS SUELDOS Y PRESTACIONES</t>
  </si>
  <si>
    <t>a.</t>
  </si>
  <si>
    <t>Personal directivo incluye: Prestaciones</t>
  </si>
  <si>
    <t>b.</t>
  </si>
  <si>
    <t>Personal técnico incluye: Prestaciones</t>
  </si>
  <si>
    <t>b.1 Coordinador</t>
  </si>
  <si>
    <t>b.2 Auxiliar de coordinador</t>
  </si>
  <si>
    <t>b.3 Residente</t>
  </si>
  <si>
    <t>b.4 Auxiliar de residente</t>
  </si>
  <si>
    <t>b.5 Vigilante</t>
  </si>
  <si>
    <t>c.</t>
  </si>
  <si>
    <t>Personal administrativo incluye: Prestaciones</t>
  </si>
  <si>
    <t>d.</t>
  </si>
  <si>
    <t>Cuota Patronal del Seguro Social del inciso a, b y c (consideradas)</t>
  </si>
  <si>
    <t>e.</t>
  </si>
  <si>
    <t>Prestaciones de la LFT del inciso a, b y c (consideradas)</t>
  </si>
  <si>
    <t>f.</t>
  </si>
  <si>
    <t>Pasajes y viáticos (consideradas)</t>
  </si>
  <si>
    <t>g.</t>
  </si>
  <si>
    <t>Los que deriven de suscripción de contratos de trabajo del inciso a,b y c.</t>
  </si>
  <si>
    <t>SUBTOTAL</t>
  </si>
  <si>
    <t>II.</t>
  </si>
  <si>
    <t>DEPRECIACION, MANTENIMIENTO Y RENTAS</t>
  </si>
  <si>
    <t>Edificios y Locales</t>
  </si>
  <si>
    <t>Locales de Mantenimiento y Guarda</t>
  </si>
  <si>
    <t>Bodegas</t>
  </si>
  <si>
    <t>Instalaciones Generales (Mejoras de laboratorio)</t>
  </si>
  <si>
    <t>Muebles y enseres</t>
  </si>
  <si>
    <t>Depreciación o Renta, y Operación de Vehículos</t>
  </si>
  <si>
    <t>Campamentos</t>
  </si>
  <si>
    <t>III.</t>
  </si>
  <si>
    <t>SERVICIOS</t>
  </si>
  <si>
    <t>Consultores,Asesores,Servicio y Laboratorios</t>
  </si>
  <si>
    <t>Estudios e Investigación</t>
  </si>
  <si>
    <t>IV.</t>
  </si>
  <si>
    <t>FLETES Y ACARREOS</t>
  </si>
  <si>
    <t>De Campamentos</t>
  </si>
  <si>
    <t>De Equipo de Construcción</t>
  </si>
  <si>
    <t>De Plantas y elementos para Instalaciones</t>
  </si>
  <si>
    <t>De mobiliario</t>
  </si>
  <si>
    <t>V.</t>
  </si>
  <si>
    <t>GASTOS OFICINA</t>
  </si>
  <si>
    <t>Papelería y útiles de escritorio</t>
  </si>
  <si>
    <t>Correos, fax, teléfonos, telégrafos, radio.</t>
  </si>
  <si>
    <t>Equipo de computación</t>
  </si>
  <si>
    <t>Situación de fondos</t>
  </si>
  <si>
    <t>Copias y duplicados</t>
  </si>
  <si>
    <t>Luz, gas y otros consumos</t>
  </si>
  <si>
    <t>Gastos de la licitación</t>
  </si>
  <si>
    <t>VI.</t>
  </si>
  <si>
    <t>CAPACITACION Y ADIESTRAMIENTO</t>
  </si>
  <si>
    <t>VII.</t>
  </si>
  <si>
    <t>SEGURIDAD E HIGIENE</t>
  </si>
  <si>
    <t>VIII.</t>
  </si>
  <si>
    <t>SEGUROS  Y FIANZAS</t>
  </si>
  <si>
    <t>Primas por Seguro</t>
  </si>
  <si>
    <t>Primas por Fianzas</t>
  </si>
  <si>
    <t>IX.</t>
  </si>
  <si>
    <t>TRABAJOS PREVIOS Y AUXILIARES</t>
  </si>
  <si>
    <t>Construcción y conservación de caminos de acceso</t>
  </si>
  <si>
    <t>Montaje y desmantelamiento de equipo</t>
  </si>
  <si>
    <t>Construcción de Instalaciones generales</t>
  </si>
  <si>
    <t>c.1. Comedor, almacen, of de campo, talleres y residuos peligrosos</t>
  </si>
  <si>
    <t>c.2.Cuotas de peaje</t>
  </si>
  <si>
    <t>c.3. De plantas y elementos para instalaciones</t>
  </si>
  <si>
    <t> </t>
  </si>
  <si>
    <t>c.4. Dos letreros informativos de obra</t>
  </si>
  <si>
    <t>TOTAL</t>
  </si>
  <si>
    <t>% CON RESPECTO A LA OBRA EJECUTADA</t>
  </si>
  <si>
    <t>Presupuesto de contrato</t>
  </si>
  <si>
    <t>FT-ING-PR-08</t>
  </si>
  <si>
    <t>ESTADO DE RESULTADOS DE LOS SERVICIOS DEL PROYECTO</t>
  </si>
  <si>
    <t>Informe de actividades</t>
  </si>
  <si>
    <t>% </t>
  </si>
  <si>
    <t>IMPORTE</t>
  </si>
  <si>
    <t>Obra por ejecutar</t>
  </si>
  <si>
    <t>Costo directo</t>
  </si>
  <si>
    <t>Costo indirecto de obra</t>
  </si>
  <si>
    <t>Costo indirecto de oficina matriz</t>
  </si>
  <si>
    <t>Costo de control interno</t>
  </si>
  <si>
    <t>Resultado</t>
  </si>
  <si>
    <t>Frentes</t>
  </si>
  <si>
    <t>Conceptos</t>
  </si>
  <si>
    <t>Días</t>
  </si>
  <si>
    <t>Semanas</t>
  </si>
  <si>
    <t>Insumos</t>
  </si>
  <si>
    <t>Registrados</t>
  </si>
  <si>
    <t>ALBAÑILERIA</t>
  </si>
  <si>
    <t>OBRA EXTRAORDINARIA</t>
  </si>
  <si>
    <t>DESMONTAJE DE ESTRUCTURA METALICA</t>
  </si>
</sst>
</file>

<file path=xl/styles.xml><?xml version="1.0" encoding="utf-8"?>
<styleSheet xmlns="http://schemas.openxmlformats.org/spreadsheetml/2006/main">
  <numFmts count="21">
    <numFmt numFmtId="164" formatCode="#,##0.00\ ;[RED]\-#,##0.00\ "/>
    <numFmt numFmtId="165" formatCode="GENERAL"/>
    <numFmt numFmtId="166" formatCode="GENERAL"/>
    <numFmt numFmtId="167" formatCode="# ??/??"/>
    <numFmt numFmtId="168" formatCode="#,##0.00\ ;&quot; -&quot;#,##0.00\ ;&quot; -&quot;#\ ;@\ "/>
    <numFmt numFmtId="169" formatCode="#,##0.00\ ;\-#,##0.00\ ;&quot; -&quot;#\ ;@\ "/>
    <numFmt numFmtId="170" formatCode="&quot; $&quot;#,##0.00\ ;&quot;-$&quot;#,##0.00\ ;&quot; $-&quot;#\ ;@\ "/>
    <numFmt numFmtId="171" formatCode="DD/MM/YYYY"/>
    <numFmt numFmtId="172" formatCode="DD/MM/YYYY"/>
    <numFmt numFmtId="173" formatCode="\$#,##0;[RED]&quot;-$&quot;#,##0"/>
    <numFmt numFmtId="174" formatCode="[$$-80A]#,##0.00;\-[$$-80A]#,##0.00"/>
    <numFmt numFmtId="175" formatCode="0.00\ ;[RED]\-0.00\ "/>
    <numFmt numFmtId="176" formatCode="DD"/>
    <numFmt numFmtId="177" formatCode="DD\-MMM\-YY"/>
    <numFmt numFmtId="178" formatCode="#,##0.00"/>
    <numFmt numFmtId="179" formatCode="DD/MM/YY"/>
    <numFmt numFmtId="180" formatCode="0%"/>
    <numFmt numFmtId="181" formatCode="0.0000%"/>
    <numFmt numFmtId="182" formatCode="0.00"/>
    <numFmt numFmtId="183" formatCode="#,##0.00"/>
    <numFmt numFmtId="184" formatCode="0.00%"/>
  </numFmts>
  <fonts count="30">
    <font>
      <sz val="10"/>
      <name val="Arial"/>
      <family val="2"/>
    </font>
    <font>
      <sz val="10"/>
      <name val="Arial"/>
      <family val="0"/>
    </font>
    <font>
      <sz val="10"/>
      <name val="Arial"/>
      <family val="0"/>
    </font>
    <font>
      <sz val="10"/>
      <name val="Arial"/>
      <family val="0"/>
    </font>
    <font>
      <sz val="8"/>
      <name val="Arial"/>
      <family val="2"/>
    </font>
    <font>
      <sz val="10"/>
      <color rgb="FF000000"/>
      <name val="Arial"/>
      <family val="2"/>
    </font>
    <font>
      <sz val="11"/>
      <color rgb="FF000000"/>
      <name val="Arial"/>
      <family val="2"/>
    </font>
    <font>
      <sz val="11"/>
      <color rgb="FF000000"/>
      <name val="Calibri"/>
      <family val="2"/>
    </font>
    <font>
      <b val="true"/>
      <sz val="16"/>
      <name val="Arial"/>
      <family val="2"/>
    </font>
    <font>
      <sz val="14"/>
      <name val="Arial"/>
      <family val="2"/>
    </font>
    <font>
      <b val="true"/>
      <sz val="15"/>
      <name val="Arial"/>
      <family val="2"/>
    </font>
    <font>
      <b val="true"/>
      <sz val="15"/>
      <color rgb="FF000000"/>
      <name val="Arial"/>
      <family val="2"/>
    </font>
    <font>
      <b val="true"/>
      <sz val="16"/>
      <color rgb="FF660066"/>
      <name val="Arial"/>
      <family val="2"/>
    </font>
    <font>
      <b val="true"/>
      <sz val="14"/>
      <name val="Arial"/>
      <family val="2"/>
    </font>
    <font>
      <sz val="14"/>
      <color rgb="FF000000"/>
      <name val="Arial"/>
      <family val="2"/>
    </font>
    <font>
      <b val="true"/>
      <sz val="12"/>
      <color rgb="FF000000"/>
      <name val="Arial"/>
      <family val="2"/>
    </font>
    <font>
      <b val="true"/>
      <sz val="16"/>
      <color rgb="FF000000"/>
      <name val="Arial"/>
      <family val="2"/>
    </font>
    <font>
      <b val="true"/>
      <sz val="10"/>
      <color rgb="FF000000"/>
      <name val="Arial"/>
      <family val="2"/>
    </font>
    <font>
      <b val="true"/>
      <sz val="14"/>
      <color rgb="FF000000"/>
      <name val="Arial"/>
      <family val="2"/>
    </font>
    <font>
      <b val="true"/>
      <sz val="11"/>
      <color rgb="FF000000"/>
      <name val="Arial"/>
      <family val="2"/>
    </font>
    <font>
      <b val="true"/>
      <sz val="11"/>
      <name val="Arial"/>
      <family val="2"/>
    </font>
    <font>
      <b val="true"/>
      <sz val="13"/>
      <name val="Arial"/>
      <family val="2"/>
    </font>
    <font>
      <sz val="12"/>
      <name val="Arial"/>
      <family val="2"/>
    </font>
    <font>
      <sz val="11"/>
      <name val="Arial"/>
      <family val="2"/>
    </font>
    <font>
      <b val="true"/>
      <sz val="12"/>
      <name val="Arial"/>
      <family val="2"/>
    </font>
    <font>
      <b val="true"/>
      <sz val="10"/>
      <name val="Arial"/>
      <family val="2"/>
    </font>
    <font>
      <u val="single"/>
      <sz val="12"/>
      <name val="Arial"/>
      <family val="2"/>
    </font>
    <font>
      <u val="single"/>
      <sz val="10"/>
      <name val="Arial"/>
      <family val="2"/>
    </font>
    <font>
      <b val="true"/>
      <sz val="8"/>
      <name val="Arial"/>
      <family val="2"/>
    </font>
    <font>
      <u val="single"/>
      <sz val="10"/>
      <color rgb="FF000000"/>
      <name val="Arial"/>
      <family val="2"/>
    </font>
  </fonts>
  <fills count="6">
    <fill>
      <patternFill patternType="none"/>
    </fill>
    <fill>
      <patternFill patternType="gray125"/>
    </fill>
    <fill>
      <patternFill patternType="solid">
        <fgColor rgb="FFCCFFFF"/>
        <bgColor rgb="FFCCFFFF"/>
      </patternFill>
    </fill>
    <fill>
      <patternFill patternType="solid">
        <fgColor rgb="FFFFFFFF"/>
        <bgColor rgb="FFFFFFCC"/>
      </patternFill>
    </fill>
    <fill>
      <patternFill patternType="solid">
        <fgColor rgb="FFC0C0C0"/>
        <bgColor rgb="FFB3B3B3"/>
      </patternFill>
    </fill>
    <fill>
      <patternFill patternType="solid">
        <fgColor rgb="FF9999FF"/>
        <bgColor rgb="FFCC99FF"/>
      </patternFill>
    </fill>
  </fills>
  <borders count="18">
    <border diagonalUp="false" diagonalDown="false">
      <left/>
      <right/>
      <top/>
      <bottom/>
      <diagonal/>
    </border>
    <border diagonalUp="false" diagonalDown="false">
      <left/>
      <right/>
      <top style="hair"/>
      <bottom style="hair"/>
      <diagonal/>
    </border>
    <border diagonalUp="false" diagonalDown="false">
      <left/>
      <right style="thick"/>
      <top/>
      <bottom/>
      <diagonal/>
    </border>
    <border diagonalUp="false" diagonalDown="false">
      <left style="thick"/>
      <right style="thick"/>
      <top style="thick"/>
      <bottom/>
      <diagonal/>
    </border>
    <border diagonalUp="false" diagonalDown="false">
      <left style="thick"/>
      <right/>
      <top/>
      <bottom/>
      <diagonal/>
    </border>
    <border diagonalUp="false" diagonalDown="false">
      <left style="thick"/>
      <right style="thick"/>
      <top/>
      <bottom style="thick"/>
      <diagonal/>
    </border>
    <border diagonalUp="false" diagonalDown="false">
      <left style="thick"/>
      <right style="thick"/>
      <top style="thick"/>
      <bottom style="thick"/>
      <diagonal/>
    </border>
    <border diagonalUp="false" diagonalDown="false">
      <left style="thick"/>
      <right style="thick"/>
      <top/>
      <bottom/>
      <diagonal/>
    </border>
    <border diagonalUp="false" diagonalDown="false">
      <left/>
      <right/>
      <top style="thick"/>
      <bottom style="thick"/>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hair"/>
      <right style="hair"/>
      <top style="hair"/>
      <bottom style="hair"/>
      <diagonal/>
    </border>
    <border diagonalUp="false" diagonalDown="false">
      <left style="hair">
        <color rgb="FFB3B3B3"/>
      </left>
      <right style="hair">
        <color rgb="FFB3B3B3"/>
      </right>
      <top/>
      <bottom style="hair">
        <color rgb="FFB3B3B3"/>
      </bottom>
      <diagonal/>
    </border>
    <border diagonalUp="false" diagonalDown="false">
      <left/>
      <right style="hair">
        <color rgb="FFB3B3B3"/>
      </right>
      <top/>
      <bottom style="hair">
        <color rgb="FFB3B3B3"/>
      </bottom>
      <diagonal/>
    </border>
    <border diagonalUp="false" diagonalDown="false">
      <left/>
      <right style="hair">
        <color rgb="FFACACAC"/>
      </right>
      <top/>
      <bottom style="hair">
        <color rgb="FFACACAC"/>
      </bottom>
      <diagonal/>
    </border>
    <border diagonalUp="false" diagonalDown="false">
      <left/>
      <right style="hair">
        <color rgb="FFB3B3B3"/>
      </right>
      <top style="hair">
        <color rgb="FFB3B3B3"/>
      </top>
      <bottom style="hair">
        <color rgb="FFB3B3B3"/>
      </bottom>
      <diagonal/>
    </border>
    <border diagonalUp="false" diagonalDown="false">
      <left style="hair"/>
      <right/>
      <top/>
      <bottom/>
      <diagonal/>
    </border>
    <border diagonalUp="false" diagonalDown="false">
      <left style="hair"/>
      <right style="hair"/>
      <top/>
      <bottom/>
      <diagonal/>
    </border>
  </borders>
  <cellStyleXfs count="34">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80" fontId="0" fillId="0" borderId="0" applyFont="true" applyBorder="false" applyAlignment="false" applyProtection="false"/>
    <xf numFmtId="166" fontId="4" fillId="0" borderId="0" applyFont="true" applyBorder="true" applyAlignment="true" applyProtection="true">
      <alignment horizontal="general" vertical="bottom" textRotation="0" wrapText="false" indent="0" shrinkToFit="false"/>
      <protection locked="true" hidden="false"/>
    </xf>
    <xf numFmtId="166" fontId="5" fillId="0" borderId="0" applyFont="true" applyBorder="false" applyAlignment="true" applyProtection="false">
      <alignment horizontal="general" vertical="bottom" textRotation="0" wrapText="false" indent="0" shrinkToFit="false"/>
    </xf>
    <xf numFmtId="166" fontId="4" fillId="0" borderId="0" applyFont="true" applyBorder="true" applyAlignment="true" applyProtection="true">
      <alignment horizontal="general" vertical="bottom" textRotation="0" wrapText="false" indent="0" shrinkToFit="false"/>
      <protection locked="true" hidden="false"/>
    </xf>
    <xf numFmtId="167" fontId="6" fillId="0" borderId="0" applyFont="true" applyBorder="false" applyAlignment="true" applyProtection="false">
      <alignment horizontal="general" vertical="bottom" textRotation="0" wrapText="false" indent="0" shrinkToFit="false"/>
    </xf>
    <xf numFmtId="164" fontId="4" fillId="2" borderId="0" applyFont="true" applyBorder="false" applyAlignment="false" applyProtection="false"/>
    <xf numFmtId="168" fontId="0" fillId="0" borderId="0" applyFont="true" applyBorder="false" applyAlignment="false" applyProtection="false"/>
    <xf numFmtId="165"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false" applyProtection="false"/>
    <xf numFmtId="170" fontId="0" fillId="0" borderId="0" applyFont="true" applyBorder="false" applyAlignment="false" applyProtection="false"/>
    <xf numFmtId="165" fontId="0"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cellStyleXfs>
  <cellXfs count="183">
    <xf numFmtId="165" fontId="0" fillId="0" borderId="0" xfId="0" applyFont="false" applyBorder="false" applyAlignment="false" applyProtection="false">
      <alignment horizontal="general" vertical="bottom" textRotation="0" wrapText="false" indent="0" shrinkToFit="false"/>
      <protection locked="true" hidden="false"/>
    </xf>
    <xf numFmtId="165" fontId="8" fillId="0" borderId="0" xfId="0" applyFont="true" applyBorder="false" applyAlignment="true" applyProtection="false">
      <alignment horizontal="center" vertical="bottom" textRotation="0" wrapText="false" indent="0" shrinkToFit="false"/>
      <protection locked="true" hidden="false"/>
    </xf>
    <xf numFmtId="165" fontId="9" fillId="0" borderId="0" xfId="0" applyFont="true" applyBorder="false" applyAlignment="false" applyProtection="false">
      <alignment horizontal="general" vertical="bottom" textRotation="0" wrapText="false" indent="0" shrinkToFit="false"/>
      <protection locked="true" hidden="false"/>
    </xf>
    <xf numFmtId="165" fontId="9" fillId="0" borderId="0" xfId="0" applyFont="true" applyBorder="false" applyAlignment="true" applyProtection="false">
      <alignment horizontal="right" vertical="bottom" textRotation="0" wrapText="false" indent="0" shrinkToFit="false"/>
      <protection locked="true" hidden="false"/>
    </xf>
    <xf numFmtId="171" fontId="9" fillId="0" borderId="0" xfId="0" applyFont="true" applyBorder="false" applyAlignment="true" applyProtection="false">
      <alignment horizontal="right" vertical="bottom" textRotation="0" wrapText="false" indent="0" shrinkToFit="false"/>
      <protection locked="true" hidden="false"/>
    </xf>
    <xf numFmtId="165" fontId="9" fillId="0" borderId="0" xfId="0" applyFont="true" applyBorder="false" applyAlignment="true" applyProtection="false">
      <alignment horizontal="right" vertical="center" textRotation="0" wrapText="false" indent="0" shrinkToFit="false"/>
      <protection locked="true" hidden="false"/>
    </xf>
    <xf numFmtId="165" fontId="9" fillId="0" borderId="0" xfId="0" applyFont="true" applyBorder="false" applyAlignment="true" applyProtection="true">
      <alignment horizontal="right" vertical="center" textRotation="0" wrapText="false" indent="0" shrinkToFit="false"/>
      <protection locked="false" hidden="false"/>
    </xf>
    <xf numFmtId="165" fontId="9" fillId="0" borderId="0" xfId="0" applyFont="true" applyBorder="false" applyAlignment="false" applyProtection="true">
      <alignment horizontal="general" vertical="bottom" textRotation="0" wrapText="false" indent="0" shrinkToFit="false"/>
      <protection locked="false" hidden="false"/>
    </xf>
    <xf numFmtId="165" fontId="9" fillId="0" borderId="0" xfId="0" applyFont="true" applyBorder="false" applyAlignment="true" applyProtection="false">
      <alignment horizontal="center" vertical="center" textRotation="0" wrapText="false" indent="0" shrinkToFit="false"/>
      <protection locked="true" hidden="false"/>
    </xf>
    <xf numFmtId="165" fontId="5" fillId="3" borderId="0" xfId="0" applyFont="true" applyBorder="false" applyAlignment="true" applyProtection="false">
      <alignment horizontal="center" vertical="center"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5" fontId="8" fillId="0" borderId="0" xfId="0" applyFont="true" applyBorder="true" applyAlignment="true" applyProtection="false">
      <alignment horizontal="center" vertical="center" textRotation="0" wrapText="false" indent="0" shrinkToFit="false"/>
      <protection locked="true" hidden="false"/>
    </xf>
    <xf numFmtId="165" fontId="10" fillId="0" borderId="0" xfId="0" applyFont="true" applyBorder="false" applyAlignment="true" applyProtection="false">
      <alignment horizontal="general" vertical="bottom" textRotation="0" wrapText="false" indent="0" shrinkToFit="false"/>
      <protection locked="true" hidden="false"/>
    </xf>
    <xf numFmtId="165" fontId="11" fillId="0" borderId="0" xfId="0" applyFont="true" applyBorder="false" applyAlignment="tru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center" vertical="bottom" textRotation="0" wrapText="false" indent="0" shrinkToFit="false"/>
      <protection locked="true" hidden="false"/>
    </xf>
    <xf numFmtId="165" fontId="8" fillId="0" borderId="0" xfId="0" applyFont="true" applyBorder="false" applyAlignment="true" applyProtection="false">
      <alignment horizontal="general" vertical="bottom" textRotation="0" wrapText="false" indent="0" shrinkToFit="false"/>
      <protection locked="true" hidden="false"/>
    </xf>
    <xf numFmtId="165" fontId="12" fillId="0" borderId="0" xfId="0" applyFont="true" applyBorder="false" applyAlignment="tru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left" vertical="bottom" textRotation="0" wrapText="false" indent="0" shrinkToFit="false"/>
      <protection locked="true" hidden="false"/>
    </xf>
    <xf numFmtId="165" fontId="10" fillId="0" borderId="0" xfId="0" applyFont="true" applyBorder="false" applyAlignment="true" applyProtection="false">
      <alignment horizontal="center" vertical="bottom" textRotation="0" wrapText="false" indent="0" shrinkToFit="false"/>
      <protection locked="true" hidden="false"/>
    </xf>
    <xf numFmtId="165" fontId="13" fillId="0" borderId="0" xfId="0" applyFont="true" applyBorder="true" applyAlignment="true" applyProtection="false">
      <alignment horizontal="right"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5" fontId="9" fillId="0" borderId="0" xfId="0" applyFont="true" applyBorder="false" applyAlignment="tru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right" vertical="center" textRotation="0" wrapText="false" indent="0" shrinkToFit="false"/>
      <protection locked="true" hidden="false"/>
    </xf>
    <xf numFmtId="172" fontId="0" fillId="0" borderId="0" xfId="0" applyFont="true" applyBorder="false" applyAlignment="true" applyProtection="false">
      <alignment horizontal="center" vertical="center" textRotation="0" wrapText="false" indent="0" shrinkToFit="false"/>
      <protection locked="true" hidden="false"/>
    </xf>
    <xf numFmtId="165" fontId="0" fillId="0" borderId="0" xfId="0" applyFont="true" applyBorder="false" applyAlignment="true" applyProtection="false">
      <alignment horizontal="general" vertical="center" textRotation="0" wrapText="false" indent="0" shrinkToFit="false"/>
      <protection locked="true" hidden="false"/>
    </xf>
    <xf numFmtId="165" fontId="14" fillId="0" borderId="0" xfId="0" applyFont="true" applyBorder="false" applyAlignment="tru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5" fontId="0" fillId="0" borderId="0" xfId="0" applyFont="true" applyBorder="true" applyAlignment="true" applyProtection="false">
      <alignment horizontal="left" vertical="bottom" textRotation="0" wrapText="true" indent="0" shrinkToFit="false"/>
      <protection locked="true" hidden="false"/>
    </xf>
    <xf numFmtId="165" fontId="4" fillId="0" borderId="0" xfId="0" applyFont="true" applyBorder="false" applyAlignment="true" applyProtection="false">
      <alignment horizontal="center" vertical="bottom" textRotation="0" wrapText="true" indent="0" shrinkToFit="false"/>
      <protection locked="true" hidden="false"/>
    </xf>
    <xf numFmtId="165" fontId="4" fillId="0" borderId="1" xfId="0" applyFont="true" applyBorder="true" applyAlignment="false" applyProtection="false">
      <alignment horizontal="general" vertical="bottom" textRotation="0" wrapText="false" indent="0" shrinkToFit="false"/>
      <protection locked="true" hidden="false"/>
    </xf>
    <xf numFmtId="165" fontId="15" fillId="0" borderId="0" xfId="0" applyFont="true" applyBorder="false" applyAlignment="tru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16" fillId="0" borderId="0" xfId="0" applyFont="true" applyBorder="true" applyAlignment="true" applyProtection="false">
      <alignment horizontal="center" vertical="center" textRotation="0" wrapText="true" indent="0" shrinkToFit="false"/>
      <protection locked="true" hidden="false"/>
    </xf>
    <xf numFmtId="165" fontId="15" fillId="0" borderId="0" xfId="0" applyFont="true" applyBorder="false" applyAlignment="true" applyProtection="false">
      <alignment horizontal="general" vertical="top" textRotation="0" wrapText="true" indent="0" shrinkToFit="false"/>
      <protection locked="true" hidden="false"/>
    </xf>
    <xf numFmtId="165" fontId="15" fillId="0" borderId="2" xfId="0" applyFont="true" applyBorder="true" applyAlignment="true" applyProtection="false">
      <alignment horizontal="general" vertical="top" textRotation="0" wrapText="true" indent="0" shrinkToFit="false"/>
      <protection locked="true" hidden="false"/>
    </xf>
    <xf numFmtId="165" fontId="15" fillId="0" borderId="3" xfId="0" applyFont="true" applyBorder="true" applyAlignment="true" applyProtection="false">
      <alignment horizontal="center" vertical="center" textRotation="0" wrapText="true" indent="0" shrinkToFit="false"/>
      <protection locked="true" hidden="false"/>
    </xf>
    <xf numFmtId="165" fontId="15" fillId="0" borderId="4" xfId="0" applyFont="true" applyBorder="true" applyAlignment="true" applyProtection="false">
      <alignment horizontal="general" vertical="top" textRotation="0" wrapText="true" indent="0" shrinkToFit="false"/>
      <protection locked="true" hidden="false"/>
    </xf>
    <xf numFmtId="165" fontId="15" fillId="0" borderId="5" xfId="0" applyFont="true" applyBorder="true" applyAlignment="true" applyProtection="false">
      <alignment horizontal="center" vertical="top" textRotation="0" wrapText="tru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5" fontId="15" fillId="0" borderId="6" xfId="0" applyFont="true" applyBorder="tru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left" vertical="bottom" textRotation="0" wrapText="false" indent="0" shrinkToFit="false"/>
      <protection locked="true" hidden="false"/>
    </xf>
    <xf numFmtId="165" fontId="0" fillId="0" borderId="0" xfId="0" applyFont="false" applyBorder="false" applyAlignment="true" applyProtection="false">
      <alignment horizontal="left" vertical="top" textRotation="0" wrapText="true" indent="0" shrinkToFit="false"/>
      <protection locked="true" hidden="false"/>
    </xf>
    <xf numFmtId="165" fontId="17" fillId="0" borderId="6" xfId="0" applyFont="true" applyBorder="true" applyAlignment="true" applyProtection="false">
      <alignment horizontal="center" vertical="center" textRotation="90" wrapText="true" indent="0" shrinkToFit="false"/>
      <protection locked="true" hidden="false"/>
    </xf>
    <xf numFmtId="165" fontId="0" fillId="0" borderId="0" xfId="0" applyFont="false" applyBorder="false" applyAlignment="true" applyProtection="false">
      <alignment horizontal="general" vertical="top" textRotation="0" wrapText="true" indent="0" shrinkToFit="false"/>
      <protection locked="true" hidden="false"/>
    </xf>
    <xf numFmtId="165" fontId="18" fillId="0" borderId="6" xfId="0" applyFont="true" applyBorder="true" applyAlignment="true" applyProtection="false">
      <alignment horizontal="center" vertical="center" textRotation="0" wrapText="true" indent="0" shrinkToFit="false"/>
      <protection locked="true" hidden="false"/>
    </xf>
    <xf numFmtId="165" fontId="0" fillId="0" borderId="4" xfId="0" applyFont="false" applyBorder="true" applyAlignment="true" applyProtection="false">
      <alignment horizontal="general" vertical="top" textRotation="0" wrapText="tru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center" vertical="top" textRotation="0" wrapText="true" indent="0" shrinkToFit="false"/>
      <protection locked="true" hidden="false"/>
    </xf>
    <xf numFmtId="165" fontId="17" fillId="0" borderId="3" xfId="0" applyFont="true" applyBorder="true" applyAlignment="true" applyProtection="false">
      <alignment horizontal="center" vertical="center" textRotation="0" wrapText="true" indent="0" shrinkToFit="false"/>
      <protection locked="true" hidden="false"/>
    </xf>
    <xf numFmtId="165" fontId="4" fillId="0" borderId="7" xfId="0" applyFont="true" applyBorder="true" applyAlignment="true" applyProtection="false">
      <alignment horizontal="left" vertical="top" textRotation="0" wrapText="true" indent="0" shrinkToFit="false"/>
      <protection locked="true" hidden="false"/>
    </xf>
    <xf numFmtId="165" fontId="4" fillId="0" borderId="5" xfId="0" applyFont="true" applyBorder="true" applyAlignment="true" applyProtection="false">
      <alignment horizontal="left" vertical="top" textRotation="0" wrapText="true" indent="0" shrinkToFit="false"/>
      <protection locked="true" hidden="false"/>
    </xf>
    <xf numFmtId="165" fontId="0" fillId="0" borderId="8" xfId="0" applyFont="false" applyBorder="true" applyAlignment="false" applyProtection="false">
      <alignment horizontal="general" vertical="bottom" textRotation="0" wrapText="false" indent="0" shrinkToFit="false"/>
      <protection locked="true" hidden="false"/>
    </xf>
    <xf numFmtId="165" fontId="17" fillId="0" borderId="6" xfId="0" applyFont="true" applyBorder="true" applyAlignment="true" applyProtection="false">
      <alignment horizontal="center" vertical="center" textRotation="0" wrapText="true" indent="0" shrinkToFit="false"/>
      <protection locked="true" hidden="false"/>
    </xf>
    <xf numFmtId="165" fontId="17" fillId="0" borderId="0" xfId="0" applyFont="true" applyBorder="false" applyAlignment="true" applyProtection="false">
      <alignment horizontal="general" vertical="center" textRotation="90" wrapText="true" indent="0" shrinkToFit="false"/>
      <protection locked="true" hidden="false"/>
    </xf>
    <xf numFmtId="165" fontId="4" fillId="0" borderId="5" xfId="0" applyFont="true" applyBorder="true" applyAlignment="true" applyProtection="false">
      <alignment horizontal="left" vertical="center" textRotation="0" wrapText="true" indent="0" shrinkToFit="false"/>
      <protection locked="true" hidden="false"/>
    </xf>
    <xf numFmtId="165" fontId="0" fillId="0" borderId="0" xfId="0" applyFont="false" applyBorder="false" applyAlignment="true" applyProtection="false">
      <alignment horizontal="general" vertical="center"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5" fontId="4" fillId="0" borderId="9" xfId="0" applyFont="true" applyBorder="true" applyAlignment="true" applyProtection="false">
      <alignment horizontal="center" vertical="center" textRotation="0" wrapText="false" indent="0" shrinkToFit="false"/>
      <protection locked="true" hidden="false"/>
    </xf>
    <xf numFmtId="165" fontId="20" fillId="0" borderId="9" xfId="0" applyFont="true" applyBorder="true" applyAlignment="true" applyProtection="false">
      <alignment horizontal="right" vertical="center" textRotation="0" wrapText="false" indent="0" shrinkToFit="false"/>
      <protection locked="true" hidden="false"/>
    </xf>
    <xf numFmtId="165" fontId="13" fillId="0" borderId="10" xfId="0" applyFont="true" applyBorder="true" applyAlignment="true" applyProtection="false">
      <alignment horizontal="center" vertical="center" textRotation="0" wrapText="true" indent="0" shrinkToFit="false"/>
      <protection locked="true" hidden="false"/>
    </xf>
    <xf numFmtId="165" fontId="13" fillId="0" borderId="10" xfId="0" applyFont="true" applyBorder="true" applyAlignment="true" applyProtection="false">
      <alignment horizontal="right" vertical="center" textRotation="0" wrapText="tru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5" fontId="13" fillId="0" borderId="0" xfId="0" applyFont="true" applyBorder="false" applyAlignment="true" applyProtection="false">
      <alignment horizontal="left" vertical="bottom" textRotation="0" wrapText="true" indent="0" shrinkToFit="false"/>
      <protection locked="true" hidden="false"/>
    </xf>
    <xf numFmtId="165" fontId="21" fillId="0" borderId="0" xfId="0" applyFont="true" applyBorder="false" applyAlignment="true" applyProtection="false">
      <alignment horizontal="center" vertical="bottom" textRotation="0" wrapText="false" indent="0" shrinkToFit="false"/>
      <protection locked="true" hidden="false"/>
    </xf>
    <xf numFmtId="165" fontId="8" fillId="0" borderId="0" xfId="0" applyFont="true" applyBorder="false" applyAlignment="true" applyProtection="false">
      <alignment horizontal="left" vertical="top" textRotation="0" wrapText="true" indent="0" shrinkToFit="false"/>
      <protection locked="true" hidden="false"/>
    </xf>
    <xf numFmtId="165" fontId="20" fillId="0" borderId="0" xfId="0" applyFont="true" applyBorder="false" applyAlignment="true" applyProtection="false">
      <alignment horizontal="right" vertical="center" textRotation="0" wrapText="false" indent="0" shrinkToFit="false"/>
      <protection locked="true" hidden="false"/>
    </xf>
    <xf numFmtId="165" fontId="22" fillId="0" borderId="0" xfId="0" applyFont="true" applyBorder="false" applyAlignment="true" applyProtection="false">
      <alignment horizontal="left" vertical="bottom" textRotation="0" wrapText="false" indent="0" shrinkToFit="false"/>
      <protection locked="true" hidden="false"/>
    </xf>
    <xf numFmtId="165" fontId="23" fillId="0" borderId="0" xfId="0" applyFont="true" applyBorder="false" applyAlignment="true" applyProtection="false">
      <alignment horizontal="general" vertical="center" textRotation="0" wrapText="false" indent="0" shrinkToFit="false"/>
      <protection locked="true" hidden="false"/>
    </xf>
    <xf numFmtId="165" fontId="24" fillId="0" borderId="0" xfId="0" applyFont="true" applyBorder="false" applyAlignment="true" applyProtection="false">
      <alignment horizontal="right" vertical="center" textRotation="0" wrapText="false" indent="0" shrinkToFit="false"/>
      <protection locked="true" hidden="false"/>
    </xf>
    <xf numFmtId="172" fontId="22" fillId="0" borderId="0" xfId="0" applyFont="true" applyBorder="false" applyAlignment="true" applyProtection="false">
      <alignment horizontal="center" vertical="center" textRotation="0" wrapText="false" indent="0" shrinkToFit="false"/>
      <protection locked="true" hidden="false"/>
    </xf>
    <xf numFmtId="165" fontId="20" fillId="0" borderId="0" xfId="0" applyFont="true" applyBorder="false" applyAlignment="true" applyProtection="false">
      <alignment horizontal="right" vertical="bottom" textRotation="0" wrapText="false" indent="0" shrinkToFit="false"/>
      <protection locked="true" hidden="false"/>
    </xf>
    <xf numFmtId="166" fontId="25" fillId="0" borderId="11" xfId="21" applyFont="true" applyBorder="true" applyAlignment="true" applyProtection="true">
      <alignment horizontal="center" vertical="center" textRotation="0" wrapText="true" indent="0" shrinkToFit="false"/>
      <protection locked="true" hidden="false"/>
    </xf>
    <xf numFmtId="165" fontId="25" fillId="0" borderId="11" xfId="0" applyFont="true" applyBorder="true" applyAlignment="true" applyProtection="false">
      <alignment horizontal="center" vertical="center" textRotation="0" wrapText="false" indent="0" shrinkToFit="false"/>
      <protection locked="true" hidden="false"/>
    </xf>
    <xf numFmtId="165" fontId="25" fillId="0" borderId="11" xfId="0" applyFont="true" applyBorder="true" applyAlignment="true" applyProtection="false">
      <alignment horizontal="center" vertical="bottom" textRotation="0" wrapText="false" indent="0" shrinkToFit="false"/>
      <protection locked="true" hidden="false"/>
    </xf>
    <xf numFmtId="165" fontId="25" fillId="0" borderId="11" xfId="0" applyFont="true" applyBorder="true" applyAlignment="true" applyProtection="false">
      <alignment horizontal="center" vertical="center" textRotation="0" wrapText="true" indent="0" shrinkToFit="false"/>
      <protection locked="true" hidden="false"/>
    </xf>
    <xf numFmtId="166" fontId="17" fillId="0" borderId="11" xfId="21" applyFont="true" applyBorder="true" applyAlignment="true" applyProtection="true">
      <alignment horizontal="center" vertical="center" textRotation="0" wrapText="true" indent="0" shrinkToFit="false"/>
      <protection locked="true" hidden="false"/>
    </xf>
    <xf numFmtId="165" fontId="0" fillId="0" borderId="12" xfId="0" applyFont="true" applyBorder="true" applyAlignment="true" applyProtection="false">
      <alignment horizontal="general" vertical="center" textRotation="0" wrapText="true" indent="0" shrinkToFit="false"/>
      <protection locked="true" hidden="false"/>
    </xf>
    <xf numFmtId="173" fontId="0" fillId="0" borderId="12" xfId="0" applyFont="true" applyBorder="true" applyAlignment="true" applyProtection="false">
      <alignment horizontal="general" vertical="center" textRotation="0" wrapText="true" indent="0" shrinkToFit="false"/>
      <protection locked="true" hidden="false"/>
    </xf>
    <xf numFmtId="174" fontId="0" fillId="0" borderId="12" xfId="0" applyFont="true" applyBorder="true" applyAlignment="true" applyProtection="false">
      <alignment horizontal="general" vertical="center" textRotation="0" wrapText="true" indent="0" shrinkToFit="false"/>
      <protection locked="true" hidden="false"/>
    </xf>
    <xf numFmtId="174" fontId="4" fillId="0" borderId="12" xfId="0" applyFont="true" applyBorder="true" applyAlignment="true" applyProtection="false">
      <alignment horizontal="general" vertical="center" textRotation="0" wrapText="true" indent="0" shrinkToFit="false"/>
      <protection locked="true" hidden="false"/>
    </xf>
    <xf numFmtId="175" fontId="0" fillId="0" borderId="12" xfId="0" applyFont="true" applyBorder="true" applyAlignment="true" applyProtection="false">
      <alignment horizontal="general" vertical="center" textRotation="0" wrapText="true" indent="0" shrinkToFit="false"/>
      <protection locked="true" hidden="false"/>
    </xf>
    <xf numFmtId="165" fontId="19" fillId="0" borderId="0" xfId="0" applyFont="true" applyBorder="true" applyAlignment="true" applyProtection="false">
      <alignment horizontal="right" vertical="top" textRotation="0" wrapText="false" indent="0" shrinkToFit="false"/>
      <protection locked="true" hidden="false"/>
    </xf>
    <xf numFmtId="165" fontId="4" fillId="0" borderId="0" xfId="0" applyFont="true" applyBorder="true" applyAlignment="false" applyProtection="false">
      <alignment horizontal="general" vertical="bottom" textRotation="0" wrapText="false" indent="0" shrinkToFit="false"/>
      <protection locked="true" hidden="false"/>
    </xf>
    <xf numFmtId="165" fontId="18" fillId="0" borderId="0" xfId="0" applyFont="true" applyBorder="true" applyAlignment="true" applyProtection="false">
      <alignment horizontal="center" vertical="center" textRotation="0" wrapText="true" indent="0" shrinkToFit="false"/>
      <protection locked="true" hidden="false"/>
    </xf>
    <xf numFmtId="165" fontId="13" fillId="0" borderId="10" xfId="0" applyFont="true" applyBorder="true" applyAlignment="true" applyProtection="false">
      <alignment horizontal="right" vertical="bottom" textRotation="0" wrapText="true" indent="0" shrinkToFit="false"/>
      <protection locked="true" hidden="false"/>
    </xf>
    <xf numFmtId="165" fontId="16" fillId="0" borderId="0" xfId="0" applyFont="true" applyBorder="false" applyAlignment="true" applyProtection="false">
      <alignment horizontal="left" vertical="top" textRotation="0" wrapText="true" indent="0" shrinkToFit="false"/>
      <protection locked="true" hidden="false"/>
    </xf>
    <xf numFmtId="172" fontId="5" fillId="0" borderId="0" xfId="0" applyFont="true" applyBorder="false" applyAlignment="true" applyProtection="false">
      <alignment horizontal="general" vertical="center" textRotation="0" wrapText="false" indent="0" shrinkToFit="false"/>
      <protection locked="true" hidden="false"/>
    </xf>
    <xf numFmtId="172"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72" fontId="22" fillId="0" borderId="0" xfId="0" applyFont="true" applyBorder="false" applyAlignment="true" applyProtection="false">
      <alignment horizontal="left" vertical="bottom" textRotation="0" wrapText="false" indent="0" shrinkToFit="false"/>
      <protection locked="true" hidden="false"/>
    </xf>
    <xf numFmtId="165" fontId="22" fillId="0" borderId="0" xfId="0" applyFont="true" applyBorder="true" applyAlignment="true" applyProtection="false">
      <alignment horizontal="general" vertical="center" textRotation="0" wrapText="false" indent="0" shrinkToFit="false"/>
      <protection locked="true" hidden="false"/>
    </xf>
    <xf numFmtId="165" fontId="23"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right" vertical="center" textRotation="0" wrapText="false" indent="0" shrinkToFit="false"/>
      <protection locked="true" hidden="false"/>
    </xf>
    <xf numFmtId="176" fontId="0" fillId="0" borderId="11" xfId="0" applyFont="true" applyBorder="true" applyAlignment="true" applyProtection="false">
      <alignment horizontal="center" vertical="center" textRotation="0" wrapText="false" indent="0" shrinkToFit="false"/>
      <protection locked="true" hidden="false"/>
    </xf>
    <xf numFmtId="177" fontId="26" fillId="0" borderId="0" xfId="0" applyFont="true" applyBorder="false" applyAlignment="true" applyProtection="false">
      <alignment horizontal="left" vertical="bottom" textRotation="0" wrapText="false" indent="0" shrinkToFit="false"/>
      <protection locked="true" hidden="false"/>
    </xf>
    <xf numFmtId="176" fontId="0" fillId="0" borderId="11" xfId="0" applyFont="true" applyBorder="true" applyAlignment="true" applyProtection="false">
      <alignment horizontal="center" vertical="center" textRotation="0" wrapText="true" indent="0" shrinkToFit="false"/>
      <protection locked="true" hidden="false"/>
    </xf>
    <xf numFmtId="178" fontId="4" fillId="0" borderId="13" xfId="0" applyFont="true" applyBorder="true" applyAlignment="true" applyProtection="true">
      <alignment horizontal="right" vertical="center" textRotation="0" wrapText="true" indent="0" shrinkToFit="false"/>
      <protection locked="false" hidden="false"/>
    </xf>
    <xf numFmtId="165" fontId="0" fillId="0" borderId="9" xfId="0" applyFont="true" applyBorder="true" applyAlignment="true" applyProtection="false">
      <alignment horizontal="center" vertical="center" textRotation="0" wrapText="false" indent="0" shrinkToFit="false"/>
      <protection locked="true" hidden="false"/>
    </xf>
    <xf numFmtId="165" fontId="13" fillId="0" borderId="0" xfId="0" applyFont="true" applyBorder="true" applyAlignment="true" applyProtection="false">
      <alignment horizontal="center" vertical="center" textRotation="0" wrapText="true" indent="0" shrinkToFit="false"/>
      <protection locked="true" hidden="false"/>
    </xf>
    <xf numFmtId="172" fontId="27" fillId="0" borderId="0" xfId="0" applyFont="true" applyBorder="false" applyAlignment="true" applyProtection="false">
      <alignment horizontal="center" vertical="center" textRotation="0" wrapText="false" indent="0" shrinkToFit="false"/>
      <protection locked="true" hidden="false"/>
    </xf>
    <xf numFmtId="178" fontId="4" fillId="0" borderId="13" xfId="0" applyFont="true" applyBorder="true" applyAlignment="true" applyProtection="true">
      <alignment horizontal="right" vertical="center" textRotation="0" wrapText="false" indent="0" shrinkToFit="false"/>
      <protection locked="false" hidden="false"/>
    </xf>
    <xf numFmtId="166" fontId="4" fillId="0" borderId="9" xfId="22" applyFont="true" applyBorder="true" applyAlignment="true" applyProtection="false">
      <alignment horizontal="center" vertical="center" textRotation="0" wrapText="false" indent="0" shrinkToFit="false"/>
      <protection locked="true" hidden="false"/>
    </xf>
    <xf numFmtId="166" fontId="20" fillId="0" borderId="9" xfId="22" applyFont="true" applyBorder="true" applyAlignment="true" applyProtection="false">
      <alignment horizontal="right" vertical="center" textRotation="0" wrapText="false" indent="0" shrinkToFit="false"/>
      <protection locked="true" hidden="false"/>
    </xf>
    <xf numFmtId="166" fontId="4" fillId="0" borderId="0" xfId="22" applyFont="true" applyBorder="true" applyAlignment="false" applyProtection="false">
      <alignment horizontal="general" vertical="bottom" textRotation="0" wrapText="false" indent="0" shrinkToFit="false"/>
      <protection locked="true" hidden="false"/>
    </xf>
    <xf numFmtId="166" fontId="13" fillId="0" borderId="10" xfId="22" applyFont="true" applyBorder="true" applyAlignment="true" applyProtection="false">
      <alignment horizontal="center" vertical="center" textRotation="0" wrapText="true" indent="0" shrinkToFit="false"/>
      <protection locked="true" hidden="false"/>
    </xf>
    <xf numFmtId="166" fontId="13" fillId="0" borderId="0" xfId="22" applyFont="true" applyBorder="true" applyAlignment="true" applyProtection="false">
      <alignment horizontal="center" vertical="center" textRotation="0" wrapText="true" indent="0" shrinkToFit="false"/>
      <protection locked="true" hidden="false"/>
    </xf>
    <xf numFmtId="166" fontId="18" fillId="0" borderId="0" xfId="22" applyFont="true" applyBorder="true" applyAlignment="true" applyProtection="false">
      <alignment horizontal="center" vertical="center" textRotation="0" wrapText="true" indent="0" shrinkToFit="false"/>
      <protection locked="true" hidden="false"/>
    </xf>
    <xf numFmtId="166" fontId="13" fillId="0" borderId="10" xfId="22" applyFont="true" applyBorder="true" applyAlignment="true" applyProtection="false">
      <alignment horizontal="right" vertical="bottom" textRotation="0" wrapText="true" indent="0" shrinkToFit="false"/>
      <protection locked="true" hidden="false"/>
    </xf>
    <xf numFmtId="166" fontId="4" fillId="0" borderId="0" xfId="22" applyFont="true" applyBorder="false" applyAlignment="false" applyProtection="false">
      <alignment horizontal="general" vertical="bottom" textRotation="0" wrapText="false" indent="0" shrinkToFit="false"/>
      <protection locked="true" hidden="false"/>
    </xf>
    <xf numFmtId="166" fontId="13" fillId="0" borderId="0" xfId="22" applyFont="true" applyBorder="false" applyAlignment="true" applyProtection="false">
      <alignment horizontal="left" vertical="bottom" textRotation="0" wrapText="true" indent="0" shrinkToFit="false"/>
      <protection locked="true" hidden="false"/>
    </xf>
    <xf numFmtId="166" fontId="21" fillId="0" borderId="0" xfId="22" applyFont="true" applyBorder="false" applyAlignment="true" applyProtection="false">
      <alignment horizontal="center" vertical="bottom" textRotation="0" wrapText="false" indent="0" shrinkToFit="false"/>
      <protection locked="true" hidden="false"/>
    </xf>
    <xf numFmtId="166" fontId="8" fillId="0" borderId="0" xfId="22" applyFont="true" applyBorder="false" applyAlignment="true" applyProtection="false">
      <alignment horizontal="left" vertical="top" textRotation="0" wrapText="true" indent="0" shrinkToFit="false"/>
      <protection locked="true" hidden="false"/>
    </xf>
    <xf numFmtId="166" fontId="12" fillId="0" borderId="0" xfId="22" applyFont="true" applyBorder="false" applyAlignment="true" applyProtection="false">
      <alignment horizontal="general" vertical="bottom" textRotation="0" wrapText="false" indent="0" shrinkToFit="false"/>
      <protection locked="true" hidden="false"/>
    </xf>
    <xf numFmtId="165" fontId="0" fillId="0" borderId="0" xfId="0" applyFont="true" applyBorder="true" applyAlignment="false" applyProtection="false">
      <alignment horizontal="general" vertical="bottom" textRotation="0" wrapText="false" indent="0" shrinkToFit="false"/>
      <protection locked="true" hidden="false"/>
    </xf>
    <xf numFmtId="166" fontId="20" fillId="0" borderId="0" xfId="22" applyFont="true" applyBorder="false" applyAlignment="true" applyProtection="false">
      <alignment horizontal="right" vertical="bottom" textRotation="0" wrapText="false" indent="0" shrinkToFit="false"/>
      <protection locked="true" hidden="false"/>
    </xf>
    <xf numFmtId="177" fontId="26" fillId="0" borderId="0" xfId="22" applyFont="true" applyBorder="false" applyAlignment="true" applyProtection="false">
      <alignment horizontal="left" vertical="bottom" textRotation="0" wrapText="false" indent="0" shrinkToFit="false"/>
      <protection locked="true" hidden="false"/>
    </xf>
    <xf numFmtId="166" fontId="23" fillId="0" borderId="0" xfId="22" applyFont="true" applyBorder="false" applyAlignment="true" applyProtection="false">
      <alignment horizontal="general" vertical="center" textRotation="0" wrapText="false" indent="0" shrinkToFit="false"/>
      <protection locked="true" hidden="false"/>
    </xf>
    <xf numFmtId="166" fontId="23" fillId="0" borderId="0" xfId="22" applyFont="true" applyBorder="true" applyAlignment="true" applyProtection="false">
      <alignment horizontal="general" vertical="center" textRotation="0" wrapText="false" indent="0" shrinkToFit="false"/>
      <protection locked="true" hidden="false"/>
    </xf>
    <xf numFmtId="166" fontId="25" fillId="0" borderId="11" xfId="22" applyFont="true" applyBorder="true" applyAlignment="true" applyProtection="false">
      <alignment horizontal="center" vertical="center" textRotation="0" wrapText="true" indent="0" shrinkToFit="false"/>
      <protection locked="true" hidden="false"/>
    </xf>
    <xf numFmtId="178" fontId="0" fillId="0" borderId="12" xfId="0" applyFont="true" applyBorder="true" applyAlignment="true" applyProtection="false">
      <alignment horizontal="general" vertical="center" textRotation="0" wrapText="true" indent="0" shrinkToFit="false"/>
      <protection locked="true" hidden="false"/>
    </xf>
    <xf numFmtId="178" fontId="4" fillId="0" borderId="12" xfId="0" applyFont="true" applyBorder="true" applyAlignment="true" applyProtection="true">
      <alignment horizontal="right" vertical="center" textRotation="0" wrapText="true" indent="0" shrinkToFit="false"/>
      <protection locked="false" hidden="false"/>
    </xf>
    <xf numFmtId="166" fontId="8" fillId="0" borderId="0" xfId="22" applyFont="true" applyBorder="false" applyAlignment="true" applyProtection="false">
      <alignment horizontal="general" vertical="bottom" textRotation="0" wrapText="false" indent="0" shrinkToFit="false"/>
      <protection locked="true" hidden="false"/>
    </xf>
    <xf numFmtId="178" fontId="4" fillId="0" borderId="12" xfId="0" applyFont="true" applyBorder="true" applyAlignment="true" applyProtection="true">
      <alignment horizontal="right" vertical="center" textRotation="0" wrapText="true" indent="0" shrinkToFit="false"/>
      <protection locked="true" hidden="false"/>
    </xf>
    <xf numFmtId="165" fontId="0" fillId="0" borderId="12" xfId="0" applyFont="true" applyBorder="true" applyAlignment="true" applyProtection="false">
      <alignment horizontal="general" vertical="center" textRotation="0" wrapText="tru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5" fontId="13" fillId="0" borderId="0" xfId="0" applyFont="true" applyBorder="true" applyAlignment="true" applyProtection="false">
      <alignment horizontal="general" vertical="center" textRotation="0" wrapText="true" indent="0" shrinkToFit="false"/>
      <protection locked="true" hidden="false"/>
    </xf>
    <xf numFmtId="165" fontId="18" fillId="0" borderId="0" xfId="0" applyFont="true" applyBorder="true" applyAlignment="true" applyProtection="false">
      <alignment horizontal="general" vertical="center" textRotation="0" wrapText="true" indent="0" shrinkToFit="false"/>
      <protection locked="true" hidden="false"/>
    </xf>
    <xf numFmtId="165" fontId="13" fillId="0" borderId="10" xfId="0" applyFont="true" applyBorder="true" applyAlignment="true" applyProtection="false">
      <alignment horizontal="left" vertical="bottom" textRotation="0" wrapText="true" indent="0" shrinkToFit="false"/>
      <protection locked="true" hidden="false"/>
    </xf>
    <xf numFmtId="172" fontId="22" fillId="0" borderId="0" xfId="0" applyFont="true" applyBorder="false" applyAlignment="true" applyProtection="false">
      <alignment horizontal="general" vertical="center" textRotation="0" wrapText="false" indent="0" shrinkToFit="false"/>
      <protection locked="true" hidden="false"/>
    </xf>
    <xf numFmtId="172" fontId="23" fillId="0" borderId="0" xfId="0" applyFont="true" applyBorder="false" applyAlignment="true" applyProtection="false">
      <alignment horizontal="general" vertical="center" textRotation="0" wrapText="false" indent="0" shrinkToFit="false"/>
      <protection locked="true" hidden="false"/>
    </xf>
    <xf numFmtId="172" fontId="6" fillId="0" borderId="0" xfId="0" applyFont="true" applyBorder="false" applyAlignment="true" applyProtection="false">
      <alignment horizontal="general" vertical="center" textRotation="0" wrapText="false" indent="0" shrinkToFit="false"/>
      <protection locked="true" hidden="false"/>
    </xf>
    <xf numFmtId="169" fontId="23" fillId="0" borderId="0" xfId="15" applyFont="true" applyBorder="true" applyAlignment="true" applyProtection="true">
      <alignment horizontal="general" vertical="bottom" textRotation="0" wrapText="false" indent="0" shrinkToFit="false"/>
      <protection locked="true" hidden="false"/>
    </xf>
    <xf numFmtId="166" fontId="20" fillId="0" borderId="0" xfId="20" applyFont="true" applyBorder="false" applyAlignment="true" applyProtection="false">
      <alignment horizontal="right" vertical="bottom" textRotation="0" wrapText="false" indent="0" shrinkToFit="false"/>
      <protection locked="true" hidden="false"/>
    </xf>
    <xf numFmtId="179" fontId="22" fillId="0" borderId="0" xfId="0" applyFont="true" applyBorder="false" applyAlignment="true" applyProtection="false">
      <alignment horizontal="left" vertical="bottom" textRotation="0" wrapText="false" indent="0" shrinkToFit="false"/>
      <protection locked="true" hidden="false"/>
    </xf>
    <xf numFmtId="164" fontId="22" fillId="0" borderId="0" xfId="15" applyFont="true" applyBorder="true" applyAlignment="true" applyProtection="true">
      <alignment horizontal="right" vertical="center" textRotation="0" wrapText="false" indent="0" shrinkToFit="false"/>
      <protection locked="true" hidden="false"/>
    </xf>
    <xf numFmtId="176" fontId="0" fillId="0" borderId="0" xfId="0" applyFont="true" applyBorder="true" applyAlignment="true" applyProtection="false">
      <alignment horizontal="general" vertical="center" textRotation="0" wrapText="false" indent="0" shrinkToFit="false"/>
      <protection locked="true" hidden="false"/>
    </xf>
    <xf numFmtId="176" fontId="0" fillId="0" borderId="0" xfId="0" applyFont="true" applyBorder="true" applyAlignment="true" applyProtection="false">
      <alignment horizontal="center" vertical="center" textRotation="0" wrapText="false" indent="0" shrinkToFit="false"/>
      <protection locked="true" hidden="false"/>
    </xf>
    <xf numFmtId="176" fontId="25" fillId="0" borderId="11" xfId="21" applyFont="true" applyBorder="true" applyAlignment="true" applyProtection="true">
      <alignment horizontal="center" vertical="center" textRotation="0" wrapText="true" indent="0" shrinkToFit="false"/>
      <protection locked="true" hidden="false"/>
    </xf>
    <xf numFmtId="176" fontId="5" fillId="0" borderId="11" xfId="0" applyFont="true" applyBorder="true" applyAlignment="true" applyProtection="false">
      <alignment horizontal="center" vertical="center" textRotation="0" wrapText="false" indent="0" shrinkToFit="false"/>
      <protection locked="true" hidden="false"/>
    </xf>
    <xf numFmtId="178" fontId="25" fillId="0" borderId="10" xfId="0" applyFont="true" applyBorder="true" applyAlignment="true" applyProtection="false">
      <alignment horizontal="center" vertical="center" textRotation="90" wrapText="true" indent="0" shrinkToFit="false"/>
      <protection locked="true" hidden="false"/>
    </xf>
    <xf numFmtId="178" fontId="25" fillId="0" borderId="10" xfId="0" applyFont="true" applyBorder="true" applyAlignment="true" applyProtection="false">
      <alignment horizontal="general" vertical="center" textRotation="0" wrapText="true" indent="0" shrinkToFit="false"/>
      <protection locked="true" hidden="false"/>
    </xf>
    <xf numFmtId="178" fontId="25" fillId="0" borderId="14" xfId="0" applyFont="true" applyBorder="true" applyAlignment="true" applyProtection="false">
      <alignment horizontal="right" vertical="center" textRotation="0" wrapText="false" indent="0" shrinkToFit="false"/>
      <protection locked="true" hidden="false"/>
    </xf>
    <xf numFmtId="178" fontId="24" fillId="0" borderId="11" xfId="0" applyFont="true" applyBorder="true" applyAlignment="true" applyProtection="false">
      <alignment horizontal="right" vertical="center" textRotation="0" wrapText="false" indent="0" shrinkToFit="false"/>
      <protection locked="true" hidden="false"/>
    </xf>
    <xf numFmtId="180" fontId="25" fillId="0" borderId="11" xfId="23" applyFont="true" applyBorder="true" applyAlignment="true" applyProtection="true">
      <alignment horizontal="center" vertical="center" textRotation="0" wrapText="false" indent="0" shrinkToFit="false"/>
      <protection locked="true" hidden="false"/>
    </xf>
    <xf numFmtId="180" fontId="4" fillId="2" borderId="11" xfId="23" applyFont="true" applyBorder="true" applyAlignment="true" applyProtection="true">
      <alignment horizontal="center" vertical="center" textRotation="0" wrapText="true" indent="0" shrinkToFit="false"/>
      <protection locked="true" hidden="false"/>
    </xf>
    <xf numFmtId="164" fontId="0" fillId="2" borderId="11" xfId="23" applyFont="true" applyBorder="true" applyAlignment="true" applyProtection="true">
      <alignment horizontal="center" vertical="center" textRotation="0" wrapText="true" indent="0" shrinkToFit="false"/>
      <protection locked="true" hidden="false"/>
    </xf>
    <xf numFmtId="165" fontId="5" fillId="0" borderId="15" xfId="0" applyFont="true" applyBorder="true" applyAlignment="true" applyProtection="false">
      <alignment horizontal="center" vertical="center" textRotation="0" wrapText="false" indent="0" shrinkToFit="false"/>
      <protection locked="true" hidden="false"/>
    </xf>
    <xf numFmtId="166" fontId="25" fillId="0" borderId="16" xfId="21" applyFont="true" applyBorder="true" applyAlignment="true" applyProtection="true">
      <alignment horizontal="right" vertical="bottom" textRotation="0" wrapText="false" indent="0" shrinkToFit="false"/>
      <protection locked="true" hidden="false"/>
    </xf>
    <xf numFmtId="166" fontId="25" fillId="0" borderId="0" xfId="21" applyFont="true" applyBorder="true" applyAlignment="true" applyProtection="true">
      <alignment horizontal="general" vertical="bottom" textRotation="0" wrapText="false" indent="0" shrinkToFit="false"/>
      <protection locked="true" hidden="false"/>
    </xf>
    <xf numFmtId="166" fontId="4" fillId="0" borderId="0" xfId="21" applyFont="true" applyBorder="true" applyAlignment="true" applyProtection="true">
      <alignment horizontal="general" vertical="bottom" textRotation="0" wrapText="false" indent="0" shrinkToFit="false"/>
      <protection locked="true" hidden="false"/>
    </xf>
    <xf numFmtId="164" fontId="0" fillId="2" borderId="17" xfId="21" applyFont="true" applyBorder="true" applyAlignment="true" applyProtection="true">
      <alignment horizontal="right" vertical="center" textRotation="0" wrapText="false" indent="0" shrinkToFit="false"/>
      <protection locked="true" hidden="false"/>
    </xf>
    <xf numFmtId="181" fontId="0" fillId="2" borderId="17" xfId="21" applyFont="true" applyBorder="true" applyAlignment="true" applyProtection="true">
      <alignment horizontal="right" vertical="center" textRotation="0" wrapText="false" indent="0" shrinkToFit="false"/>
      <protection locked="true" hidden="false"/>
    </xf>
    <xf numFmtId="165" fontId="0" fillId="0" borderId="15" xfId="0" applyFont="true" applyBorder="true" applyAlignment="true" applyProtection="false">
      <alignment horizontal="general" vertical="center" textRotation="0" wrapText="false" indent="0" shrinkToFit="false"/>
      <protection locked="true" hidden="false"/>
    </xf>
    <xf numFmtId="166" fontId="4" fillId="0" borderId="16" xfId="21" applyFont="true" applyBorder="true" applyAlignment="true" applyProtection="true">
      <alignment horizontal="right" vertical="bottom" textRotation="0" wrapText="false" indent="0" shrinkToFit="false"/>
      <protection locked="true" hidden="false"/>
    </xf>
    <xf numFmtId="166" fontId="4" fillId="0" borderId="0" xfId="21" applyFont="true" applyBorder="true" applyAlignment="true" applyProtection="true">
      <alignment horizontal="left" vertical="bottom" textRotation="0" wrapText="false" indent="0" shrinkToFit="false"/>
      <protection locked="true" hidden="false"/>
    </xf>
    <xf numFmtId="181" fontId="0" fillId="2" borderId="17" xfId="19" applyFont="true" applyBorder="true" applyAlignment="true" applyProtection="true">
      <alignment horizontal="right" vertical="center" textRotation="0" wrapText="false" indent="0" shrinkToFit="false"/>
      <protection locked="true" hidden="false"/>
    </xf>
    <xf numFmtId="165" fontId="0" fillId="0" borderId="15" xfId="0" applyFont="true" applyBorder="true" applyAlignment="true" applyProtection="true">
      <alignment horizontal="general" vertical="center" textRotation="0" wrapText="false" indent="0" shrinkToFit="false"/>
      <protection locked="false" hidden="false"/>
    </xf>
    <xf numFmtId="166" fontId="28" fillId="0" borderId="0" xfId="21" applyFont="true" applyBorder="true" applyAlignment="true" applyProtection="true">
      <alignment horizontal="right" vertical="bottom" textRotation="0" wrapText="false" indent="0" shrinkToFit="false"/>
      <protection locked="true" hidden="false"/>
    </xf>
    <xf numFmtId="181" fontId="0" fillId="2" borderId="17" xfId="21" applyFont="true" applyBorder="true" applyAlignment="true" applyProtection="true">
      <alignment horizontal="right" vertical="center" textRotation="0" wrapText="false" indent="0" shrinkToFit="false"/>
      <protection locked="false" hidden="false"/>
    </xf>
    <xf numFmtId="166" fontId="4" fillId="4" borderId="16" xfId="21" applyFont="true" applyBorder="true" applyAlignment="true" applyProtection="true">
      <alignment horizontal="right" vertical="bottom" textRotation="0" wrapText="false" indent="0" shrinkToFit="false"/>
      <protection locked="true" hidden="false"/>
    </xf>
    <xf numFmtId="166" fontId="4" fillId="4" borderId="0" xfId="21" applyFont="true" applyBorder="true" applyAlignment="true" applyProtection="true">
      <alignment horizontal="general" vertical="bottom" textRotation="0" wrapText="false" indent="0" shrinkToFit="false"/>
      <protection locked="true" hidden="false"/>
    </xf>
    <xf numFmtId="166" fontId="20" fillId="4" borderId="0" xfId="21" applyFont="true" applyBorder="true" applyAlignment="true" applyProtection="true">
      <alignment horizontal="center" vertical="bottom" textRotation="0" wrapText="false" indent="0" shrinkToFit="false"/>
      <protection locked="true" hidden="false"/>
    </xf>
    <xf numFmtId="164" fontId="0" fillId="4" borderId="10" xfId="21" applyFont="true" applyBorder="true" applyAlignment="true" applyProtection="true">
      <alignment horizontal="right" vertical="center" textRotation="0" wrapText="false" indent="0" shrinkToFit="false"/>
      <protection locked="true" hidden="false"/>
    </xf>
    <xf numFmtId="181" fontId="0" fillId="2" borderId="10" xfId="19" applyFont="true" applyBorder="true" applyAlignment="true" applyProtection="true">
      <alignment horizontal="right" vertical="center" textRotation="0" wrapText="false" indent="0" shrinkToFit="false"/>
      <protection locked="true" hidden="false"/>
    </xf>
    <xf numFmtId="182" fontId="28" fillId="0" borderId="0" xfId="21" applyFont="true" applyBorder="true" applyAlignment="true" applyProtection="true">
      <alignment horizontal="center" vertical="center" textRotation="0" wrapText="false" indent="0" shrinkToFit="false"/>
      <protection locked="true" hidden="false"/>
    </xf>
    <xf numFmtId="166" fontId="4" fillId="0" borderId="0" xfId="21" applyFont="true" applyBorder="true" applyAlignment="true" applyProtection="true">
      <alignment horizontal="center" vertical="center" textRotation="0" wrapText="false" indent="0" shrinkToFit="false"/>
      <protection locked="true" hidden="false"/>
    </xf>
    <xf numFmtId="165" fontId="4" fillId="0" borderId="0" xfId="0" applyFont="true" applyBorder="false" applyAlignment="true" applyProtection="false">
      <alignment horizontal="right" vertical="center" textRotation="0" wrapText="false" indent="0" shrinkToFit="false"/>
      <protection locked="true" hidden="false"/>
    </xf>
    <xf numFmtId="181" fontId="4" fillId="5" borderId="11" xfId="21" applyFont="true" applyBorder="tru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false">
      <alignment horizontal="right" vertical="center" textRotation="0" wrapText="false" indent="0" shrinkToFit="false"/>
      <protection locked="true" hidden="false"/>
    </xf>
    <xf numFmtId="166" fontId="4" fillId="5" borderId="11" xfId="21" applyFont="true" applyBorder="true" applyAlignment="true" applyProtection="true">
      <alignment horizontal="general" vertical="bottom" textRotation="0" wrapText="false" indent="0" shrinkToFit="false"/>
      <protection locked="true" hidden="false"/>
    </xf>
    <xf numFmtId="165" fontId="20" fillId="0" borderId="9" xfId="0" applyFont="true" applyBorder="true" applyAlignment="true" applyProtection="false">
      <alignment horizontal="center" vertical="center" textRotation="0" wrapText="false" indent="0" shrinkToFit="false"/>
      <protection locked="true" hidden="false"/>
    </xf>
    <xf numFmtId="172" fontId="23" fillId="0" borderId="0" xfId="0" applyFont="true" applyBorder="false" applyAlignment="true" applyProtection="false">
      <alignment horizontal="general" vertical="bottom" textRotation="0" wrapText="false" indent="0" shrinkToFit="false"/>
      <protection locked="true" hidden="false"/>
    </xf>
    <xf numFmtId="182" fontId="4" fillId="0" borderId="0" xfId="0" applyFont="true" applyBorder="false" applyAlignment="false" applyProtection="false">
      <alignment horizontal="general" vertical="bottom" textRotation="0" wrapText="false" indent="0" shrinkToFit="false"/>
      <protection locked="true" hidden="false"/>
    </xf>
    <xf numFmtId="172" fontId="29" fillId="0" borderId="0" xfId="0" applyFont="true" applyBorder="false" applyAlignment="true" applyProtection="false">
      <alignment horizontal="general" vertical="center" textRotation="0" wrapText="false" indent="0" shrinkToFit="false"/>
      <protection locked="true" hidden="false"/>
    </xf>
    <xf numFmtId="176" fontId="0" fillId="0" borderId="0" xfId="0" applyFont="true" applyBorder="true" applyAlignment="true" applyProtection="false">
      <alignment horizontal="center" vertical="center" textRotation="0" wrapText="false" indent="0" shrinkToFit="false"/>
      <protection locked="true" hidden="false"/>
    </xf>
    <xf numFmtId="165" fontId="13" fillId="0" borderId="11" xfId="0" applyFont="true" applyBorder="true" applyAlignment="true" applyProtection="false">
      <alignment horizontal="center" vertical="center" textRotation="0" wrapText="false" indent="0" shrinkToFit="false"/>
      <protection locked="true" hidden="false"/>
    </xf>
    <xf numFmtId="183" fontId="24" fillId="0" borderId="11" xfId="21" applyFont="true" applyBorder="true" applyAlignment="true" applyProtection="true">
      <alignment horizontal="left" vertical="center" textRotation="0" wrapText="true" indent="0" shrinkToFit="false"/>
      <protection locked="true" hidden="false"/>
    </xf>
    <xf numFmtId="184" fontId="25" fillId="0" borderId="11" xfId="19" applyFont="true" applyBorder="true" applyAlignment="true" applyProtection="true">
      <alignment horizontal="center" vertical="center" textRotation="0" wrapText="true" indent="0" shrinkToFit="false"/>
      <protection locked="true" hidden="false"/>
    </xf>
    <xf numFmtId="183" fontId="25" fillId="0" borderId="11" xfId="21" applyFont="true" applyBorder="true" applyAlignment="true" applyProtection="true">
      <alignment horizontal="center" vertical="center" textRotation="0" wrapText="true" indent="0" shrinkToFit="false"/>
      <protection locked="true" hidden="false"/>
    </xf>
    <xf numFmtId="178" fontId="24" fillId="0" borderId="13"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84" fontId="25" fillId="0" borderId="11" xfId="19" applyFont="true" applyBorder="true" applyAlignment="true" applyProtection="true">
      <alignment horizontal="center" vertical="center" textRotation="0" wrapText="true" indent="0" shrinkToFit="false"/>
      <protection locked="false" hidden="false"/>
    </xf>
  </cellXfs>
  <cellStyles count="2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4" xfId="20" builtinId="54" customBuiltin="true"/>
    <cellStyle name="Normal 3" xfId="21" builtinId="54" customBuiltin="true"/>
    <cellStyle name="Normal 2" xfId="22" builtinId="54" customBuiltin="true"/>
    <cellStyle name="Porcentaje 2" xfId="23" builtinId="54" customBuiltin="true"/>
    <cellStyle name="Actividad" xfId="24" builtinId="54" customBuiltin="true"/>
    <cellStyle name="Comma_ED-GBIS" xfId="25" builtinId="54" customBuiltin="true"/>
    <cellStyle name="Millares 2" xfId="26" builtinId="54" customBuiltin="true"/>
    <cellStyle name="Millares 3" xfId="27" builtinId="54" customBuiltin="true"/>
    <cellStyle name="Moneda 2" xfId="28" builtinId="54" customBuiltin="true"/>
    <cellStyle name="Normal 2 2" xfId="29" builtinId="54" customBuiltin="true"/>
    <cellStyle name="Normal_FORMATO DE GENERADOR" xfId="30" builtinId="54" customBuiltin="true"/>
    <cellStyle name="Porcentual_$634430470701718750" xfId="31" builtinId="54" customBuiltin="true"/>
    <cellStyle name="Porcentual_$634874494052187500" xfId="32" builtinId="54" customBuiltin="true"/>
    <cellStyle name="Porcentual_$635260982150781250" xfId="33" builtinId="54" customBuiltin="true"/>
  </cellStyles>
  <dxfs count="1">
    <dxf>
      <font>
        <sz val="8"/>
        <name val="Arial"/>
        <family val="2"/>
      </font>
      <numFmt numFmtId="164" formatCode="#,##0.00\ ;[RED]\-#,##0.00\ "/>
      <fill>
        <patternFill>
          <bgColor rgb="FFCC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3B3B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CACAC"/>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10.xml.rels><?xml version="1.0" encoding="UTF-8"?>
<Relationships xmlns="http://schemas.openxmlformats.org/package/2006/relationships"><Relationship Id="rId1" Type="http://schemas.openxmlformats.org/officeDocument/2006/relationships/image" Target="../media/image10.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_rels/drawing6.xml.rels><?xml version="1.0" encoding="UTF-8"?>
<Relationships xmlns="http://schemas.openxmlformats.org/package/2006/relationships"><Relationship Id="rId1" Type="http://schemas.openxmlformats.org/officeDocument/2006/relationships/image" Target="../media/image6.png"/>
</Relationships>
</file>

<file path=xl/drawings/_rels/drawing7.xml.rels><?xml version="1.0" encoding="UTF-8"?>
<Relationships xmlns="http://schemas.openxmlformats.org/package/2006/relationships"><Relationship Id="rId1" Type="http://schemas.openxmlformats.org/officeDocument/2006/relationships/image" Target="../media/image7.png"/>
</Relationships>
</file>

<file path=xl/drawings/_rels/drawing8.xml.rels><?xml version="1.0" encoding="UTF-8"?>
<Relationships xmlns="http://schemas.openxmlformats.org/package/2006/relationships"><Relationship Id="rId1" Type="http://schemas.openxmlformats.org/officeDocument/2006/relationships/image" Target="../media/image8.png"/>
</Relationships>
</file>

<file path=xl/drawings/_rels/drawing9.xml.rels><?xml version="1.0" encoding="UTF-8"?>
<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0</xdr:col>
      <xdr:colOff>1084320</xdr:colOff>
      <xdr:row>3</xdr:row>
      <xdr:rowOff>46440</xdr:rowOff>
    </xdr:to>
    <xdr:pic>
      <xdr:nvPicPr>
        <xdr:cNvPr id="0"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0</xdr:col>
      <xdr:colOff>1084320</xdr:colOff>
      <xdr:row>3</xdr:row>
      <xdr:rowOff>208440</xdr:rowOff>
    </xdr:to>
    <xdr:pic>
      <xdr:nvPicPr>
        <xdr:cNvPr id="9"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1</xdr:col>
      <xdr:colOff>182880</xdr:colOff>
      <xdr:row>3</xdr:row>
      <xdr:rowOff>93600</xdr:rowOff>
    </xdr:to>
    <xdr:pic>
      <xdr:nvPicPr>
        <xdr:cNvPr id="1"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1</xdr:col>
      <xdr:colOff>182880</xdr:colOff>
      <xdr:row>3</xdr:row>
      <xdr:rowOff>236880</xdr:rowOff>
    </xdr:to>
    <xdr:pic>
      <xdr:nvPicPr>
        <xdr:cNvPr id="2"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1</xdr:col>
      <xdr:colOff>163080</xdr:colOff>
      <xdr:row>3</xdr:row>
      <xdr:rowOff>236880</xdr:rowOff>
    </xdr:to>
    <xdr:pic>
      <xdr:nvPicPr>
        <xdr:cNvPr id="3"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1</xdr:col>
      <xdr:colOff>163080</xdr:colOff>
      <xdr:row>3</xdr:row>
      <xdr:rowOff>236880</xdr:rowOff>
    </xdr:to>
    <xdr:pic>
      <xdr:nvPicPr>
        <xdr:cNvPr id="4"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0</xdr:col>
      <xdr:colOff>1084320</xdr:colOff>
      <xdr:row>3</xdr:row>
      <xdr:rowOff>217800</xdr:rowOff>
    </xdr:to>
    <xdr:pic>
      <xdr:nvPicPr>
        <xdr:cNvPr id="5"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0</xdr:col>
      <xdr:colOff>1084320</xdr:colOff>
      <xdr:row>3</xdr:row>
      <xdr:rowOff>217800</xdr:rowOff>
    </xdr:to>
    <xdr:pic>
      <xdr:nvPicPr>
        <xdr:cNvPr id="6"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0</xdr:col>
      <xdr:colOff>1084320</xdr:colOff>
      <xdr:row>3</xdr:row>
      <xdr:rowOff>236880</xdr:rowOff>
    </xdr:to>
    <xdr:pic>
      <xdr:nvPicPr>
        <xdr:cNvPr id="7"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1</xdr:col>
      <xdr:colOff>633600</xdr:colOff>
      <xdr:row>3</xdr:row>
      <xdr:rowOff>236880</xdr:rowOff>
    </xdr:to>
    <xdr:pic>
      <xdr:nvPicPr>
        <xdr:cNvPr id="8" name="Imagen 1" descr=""/>
        <xdr:cNvPicPr/>
      </xdr:nvPicPr>
      <xdr:blipFill>
        <a:blip r:embed="rId1"/>
        <a:stretch>
          <a:fillRect/>
        </a:stretch>
      </xdr:blipFill>
      <xdr:spPr>
        <a:xfrm>
          <a:off x="0" y="0"/>
          <a:ext cx="1084320" cy="9036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tabColor rgb="00FFFFFF"/>
    <pageSetUpPr fitToPage="false"/>
  </sheetPr>
  <dimension ref="A1:E17"/>
  <sheetViews>
    <sheetView windowProtection="false"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C9" activeCellId="0" sqref="C9"/>
    </sheetView>
  </sheetViews>
  <sheetFormatPr defaultRowHeight="11.25"/>
  <cols>
    <col collapsed="false" hidden="false" max="1" min="1" style="0" width="20.4285714285714"/>
    <col collapsed="false" hidden="false" max="2" min="2" style="0" width="22.0663265306122"/>
    <col collapsed="false" hidden="false" max="3" min="3" style="0" width="10.4132653061225"/>
    <col collapsed="false" hidden="false" max="4" min="4" style="0" width="23.6122448979592"/>
    <col collapsed="false" hidden="false" max="5" min="5" style="0" width="20.5714285714286"/>
    <col collapsed="false" hidden="false" max="6" min="6" style="0" width="12.8163265306122"/>
    <col collapsed="false" hidden="false" max="8" min="7" style="0" width="18.6938775510204"/>
    <col collapsed="false" hidden="false" max="1025" min="9" style="0" width="10.4132653061225"/>
  </cols>
  <sheetData>
    <row r="1" customFormat="false" ht="20.25" hidden="false" customHeight="true" outlineLevel="0" collapsed="false">
      <c r="B1" s="1" t="s">
        <v>0</v>
      </c>
      <c r="C1" s="1"/>
      <c r="D1" s="1"/>
      <c r="E1" s="1"/>
    </row>
    <row r="2" customFormat="false" ht="24" hidden="false" customHeight="true" outlineLevel="0" collapsed="false">
      <c r="B2" s="1" t="s">
        <v>1</v>
      </c>
      <c r="C2" s="1"/>
      <c r="D2" s="1"/>
      <c r="E2" s="1"/>
    </row>
    <row r="3" customFormat="false" ht="23.25" hidden="false" customHeight="true" outlineLevel="0" collapsed="false">
      <c r="B3" s="1" t="s">
        <v>2</v>
      </c>
      <c r="C3" s="1"/>
      <c r="D3" s="1"/>
      <c r="E3" s="1"/>
    </row>
    <row r="4" customFormat="false" ht="14.25" hidden="false" customHeight="true" outlineLevel="0" collapsed="false"/>
    <row r="5" customFormat="false" ht="18" hidden="false" customHeight="true" outlineLevel="0" collapsed="false">
      <c r="A5" s="2" t="s">
        <v>3</v>
      </c>
      <c r="B5" s="3" t="s">
        <v>4</v>
      </c>
      <c r="C5" s="2"/>
      <c r="D5" s="2"/>
      <c r="E5" s="2"/>
    </row>
    <row r="6" customFormat="false" ht="18" hidden="false" customHeight="true" outlineLevel="0" collapsed="false">
      <c r="A6" s="2" t="s">
        <v>5</v>
      </c>
      <c r="B6" s="2" t="s">
        <v>6</v>
      </c>
      <c r="C6" s="2"/>
      <c r="D6" s="2"/>
      <c r="E6" s="2"/>
    </row>
    <row r="7" customFormat="false" ht="18" hidden="false" customHeight="true" outlineLevel="0" collapsed="false">
      <c r="A7" s="2" t="s">
        <v>7</v>
      </c>
      <c r="B7" s="4" t="n">
        <v>41810</v>
      </c>
      <c r="C7" s="5" t="s">
        <v>8</v>
      </c>
      <c r="D7" s="5"/>
      <c r="E7" s="4" t="n">
        <v>41854</v>
      </c>
    </row>
    <row r="8" customFormat="false" ht="11.25" hidden="false" customHeight="true" outlineLevel="0" collapsed="false">
      <c r="A8" s="2"/>
      <c r="B8" s="2"/>
      <c r="C8" s="2"/>
      <c r="D8" s="2"/>
      <c r="E8" s="2"/>
    </row>
    <row r="9" customFormat="false" ht="19.35" hidden="false" customHeight="false" outlineLevel="0" collapsed="false">
      <c r="A9" s="2" t="s">
        <v>9</v>
      </c>
      <c r="B9" s="2"/>
      <c r="C9" s="6" t="s">
        <v>10</v>
      </c>
      <c r="D9" s="6"/>
      <c r="E9" s="6"/>
    </row>
    <row r="10" customFormat="false" ht="17.65" hidden="false" customHeight="false" outlineLevel="0" collapsed="false">
      <c r="A10" s="2" t="s">
        <v>11</v>
      </c>
      <c r="B10" s="2"/>
      <c r="C10" s="6" t="s">
        <v>12</v>
      </c>
      <c r="D10" s="6"/>
      <c r="E10" s="6"/>
    </row>
    <row r="11" customFormat="false" ht="18" hidden="false" customHeight="true" outlineLevel="0" collapsed="false">
      <c r="A11" s="2" t="s">
        <v>13</v>
      </c>
      <c r="B11" s="2"/>
      <c r="C11" s="7" t="s">
        <v>14</v>
      </c>
      <c r="D11" s="7"/>
      <c r="E11" s="7"/>
    </row>
    <row r="12" customFormat="false" ht="18" hidden="false" customHeight="true" outlineLevel="0" collapsed="false">
      <c r="A12" s="2" t="s">
        <v>15</v>
      </c>
      <c r="B12" s="2"/>
      <c r="C12" s="7"/>
      <c r="D12" s="7"/>
      <c r="E12" s="7"/>
    </row>
    <row r="13" customFormat="false" ht="18" hidden="false" customHeight="true" outlineLevel="0" collapsed="false">
      <c r="A13" s="2" t="s">
        <v>16</v>
      </c>
      <c r="B13" s="2"/>
      <c r="C13" s="7" t="s">
        <v>17</v>
      </c>
      <c r="D13" s="7"/>
      <c r="E13" s="7"/>
    </row>
    <row r="14" customFormat="false" ht="18" hidden="false" customHeight="true" outlineLevel="0" collapsed="false">
      <c r="A14" s="2" t="s">
        <v>18</v>
      </c>
      <c r="B14" s="2"/>
      <c r="C14" s="7" t="s">
        <v>19</v>
      </c>
      <c r="D14" s="7"/>
      <c r="E14" s="7"/>
    </row>
    <row r="15" customFormat="false" ht="18" hidden="false" customHeight="true" outlineLevel="0" collapsed="false">
      <c r="B15" s="2"/>
      <c r="C15" s="8"/>
      <c r="D15" s="8"/>
      <c r="E15" s="2"/>
    </row>
    <row r="16" customFormat="false" ht="18" hidden="false" customHeight="true" outlineLevel="0" collapsed="false">
      <c r="A16" s="9" t="s">
        <v>20</v>
      </c>
      <c r="B16" s="2"/>
      <c r="C16" s="2"/>
      <c r="D16" s="2"/>
      <c r="E16" s="2"/>
    </row>
    <row r="17" customFormat="false" ht="19.4" hidden="false" customHeight="true" outlineLevel="0" collapsed="false">
      <c r="A17" s="9" t="s">
        <v>20</v>
      </c>
    </row>
  </sheetData>
  <sheetProtection sheet="true" password="c71f" objects="true" scenarios="true"/>
  <mergeCells count="13">
    <mergeCell ref="B1:E1"/>
    <mergeCell ref="B2:E2"/>
    <mergeCell ref="B3:E3"/>
    <mergeCell ref="B6:E6"/>
    <mergeCell ref="C7:D7"/>
    <mergeCell ref="C9:E9"/>
    <mergeCell ref="C10:E10"/>
    <mergeCell ref="C11:E11"/>
    <mergeCell ref="C12:E12"/>
    <mergeCell ref="C13:E13"/>
    <mergeCell ref="C14:E14"/>
    <mergeCell ref="C15:D15"/>
    <mergeCell ref="C16:E16"/>
  </mergeCell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xl/worksheets/sheet10.xml><?xml version="1.0" encoding="utf-8"?>
<worksheet xmlns="http://schemas.openxmlformats.org/spreadsheetml/2006/main" xmlns:r="http://schemas.openxmlformats.org/officeDocument/2006/relationships">
  <sheetPr filterMode="false">
    <tabColor rgb="00FFFFFF"/>
    <pageSetUpPr fitToPage="false"/>
  </sheetPr>
  <dimension ref="A1:AS65536"/>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6" activeCellId="0" sqref="B6"/>
    </sheetView>
  </sheetViews>
  <sheetFormatPr defaultRowHeight="11.25"/>
  <cols>
    <col collapsed="false" hidden="false" max="1" min="1" style="0" width="20.6989795918367"/>
    <col collapsed="false" hidden="false" max="2" min="2" style="0" width="19.7244897959184"/>
    <col collapsed="false" hidden="false" max="3" min="3" style="0" width="21.2551020408163"/>
    <col collapsed="false" hidden="false" max="4" min="4" style="0" width="22.2908163265306"/>
    <col collapsed="false" hidden="false" max="12" min="5" style="0" width="22.4438775510204"/>
    <col collapsed="false" hidden="false" max="44" min="13" style="0" width="22.2908163265306"/>
    <col collapsed="false" hidden="false" max="116" min="45" style="0" width="3.86734693877551"/>
    <col collapsed="false" hidden="false" max="1025" min="117" style="0" width="8.68367346938776"/>
  </cols>
  <sheetData>
    <row r="1" customFormat="false" ht="15.75" hidden="false" customHeight="true" outlineLevel="0" collapsed="false">
      <c r="A1" s="58"/>
      <c r="B1" s="58"/>
      <c r="C1" s="59" t="s">
        <v>1099</v>
      </c>
      <c r="D1" s="59"/>
      <c r="E1" s="59"/>
      <c r="F1" s="114"/>
      <c r="G1" s="83"/>
      <c r="H1" s="83"/>
      <c r="I1" s="125"/>
      <c r="J1" s="125"/>
    </row>
    <row r="2" customFormat="false" ht="18" hidden="false" customHeight="true" outlineLevel="0" collapsed="false">
      <c r="A2" s="58"/>
      <c r="B2" s="58"/>
      <c r="C2" s="60" t="s">
        <v>1100</v>
      </c>
      <c r="D2" s="60"/>
      <c r="E2" s="60"/>
      <c r="F2" s="126"/>
      <c r="G2" s="126"/>
      <c r="H2" s="126"/>
      <c r="I2" s="127"/>
      <c r="J2" s="127"/>
    </row>
    <row r="3" customFormat="false" ht="18.75" hidden="false" customHeight="true" outlineLevel="0" collapsed="false">
      <c r="A3" s="128" t="s">
        <v>0</v>
      </c>
      <c r="B3" s="128"/>
      <c r="C3" s="60"/>
      <c r="D3" s="60"/>
      <c r="E3" s="60"/>
      <c r="F3" s="126"/>
      <c r="G3" s="126"/>
      <c r="H3" s="126"/>
      <c r="I3" s="127"/>
      <c r="J3" s="127"/>
    </row>
    <row r="4" customFormat="false" ht="21" hidden="false" customHeight="true" outlineLevel="0" collapsed="false">
      <c r="A4" s="62"/>
      <c r="B4" s="64"/>
      <c r="C4" s="65"/>
      <c r="D4" s="16"/>
      <c r="E4" s="62"/>
      <c r="F4" s="16"/>
      <c r="G4" s="16"/>
      <c r="H4" s="16"/>
      <c r="I4" s="17"/>
      <c r="J4" s="17"/>
    </row>
    <row r="5" customFormat="false" ht="15" hidden="false" customHeight="true" outlineLevel="0" collapsed="false">
      <c r="A5" s="66" t="s">
        <v>66</v>
      </c>
      <c r="B5" s="67" t="str">
        <f aca="false">Portada!B5</f>
        <v>131-I-14</v>
      </c>
      <c r="D5" s="66" t="s">
        <v>67</v>
      </c>
      <c r="E5" s="129" t="n">
        <f aca="false">INDICE!G7</f>
        <v>41822</v>
      </c>
      <c r="H5" s="130"/>
      <c r="I5" s="131"/>
    </row>
    <row r="6" customFormat="false" ht="15" hidden="false" customHeight="true" outlineLevel="0" collapsed="false">
      <c r="A6" s="71" t="s">
        <v>68</v>
      </c>
      <c r="B6" s="67" t="str">
        <f aca="false">Portada!B6</f>
        <v>PROYECTO SUPERCHIPOCLUDO</v>
      </c>
      <c r="H6" s="132"/>
      <c r="I6" s="132"/>
      <c r="J6" s="125"/>
    </row>
    <row r="7" customFormat="false" ht="15" hidden="false" customHeight="true" outlineLevel="0" collapsed="false">
      <c r="A7" s="133" t="s">
        <v>433</v>
      </c>
      <c r="B7" s="134" t="n">
        <f aca="false">Portada!B7</f>
        <v>41810</v>
      </c>
      <c r="D7" s="115" t="s">
        <v>1101</v>
      </c>
      <c r="E7" s="135" t="n">
        <v>0</v>
      </c>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row>
    <row r="8" customFormat="false" ht="15.75" hidden="false" customHeight="true" outlineLevel="0" collapsed="false">
      <c r="A8" s="62"/>
      <c r="B8" s="95"/>
      <c r="C8" s="137"/>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row>
    <row r="9" customFormat="false" ht="12.75" hidden="false" customHeight="true" outlineLevel="0" collapsed="false">
      <c r="A9" s="75" t="s">
        <v>69</v>
      </c>
      <c r="B9" s="75" t="s">
        <v>70</v>
      </c>
      <c r="C9" s="75" t="s">
        <v>829</v>
      </c>
      <c r="D9" s="138" t="s">
        <v>1102</v>
      </c>
      <c r="E9" s="139" t="s">
        <v>434</v>
      </c>
      <c r="F9" s="139" t="s">
        <v>435</v>
      </c>
      <c r="G9" s="139" t="s">
        <v>436</v>
      </c>
      <c r="H9" s="139" t="s">
        <v>437</v>
      </c>
      <c r="I9" s="139" t="s">
        <v>438</v>
      </c>
      <c r="J9" s="139" t="s">
        <v>439</v>
      </c>
      <c r="K9" s="139" t="s">
        <v>440</v>
      </c>
      <c r="L9" s="139" t="s">
        <v>441</v>
      </c>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row>
    <row r="10" customFormat="false" ht="12.75" hidden="false" customHeight="true" outlineLevel="0" collapsed="false">
      <c r="A10" s="75"/>
      <c r="B10" s="75"/>
      <c r="C10" s="75"/>
      <c r="D10" s="138"/>
      <c r="E10" s="139" t="s">
        <v>1103</v>
      </c>
      <c r="F10" s="139" t="s">
        <v>1104</v>
      </c>
      <c r="G10" s="139" t="s">
        <v>1105</v>
      </c>
      <c r="H10" s="139" t="s">
        <v>1106</v>
      </c>
      <c r="I10" s="139" t="s">
        <v>1107</v>
      </c>
      <c r="J10" s="139" t="s">
        <v>1108</v>
      </c>
      <c r="K10" s="139" t="s">
        <v>1109</v>
      </c>
      <c r="L10" s="139" t="s">
        <v>1110</v>
      </c>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row>
    <row r="11" customFormat="false" ht="27.5" hidden="false" customHeight="true" outlineLevel="0" collapsed="false">
      <c r="A11" s="140" t="s">
        <v>833</v>
      </c>
      <c r="B11" s="140" t="s">
        <v>834</v>
      </c>
      <c r="C11" s="141" t="s">
        <v>1111</v>
      </c>
      <c r="D11" s="141" t="n">
        <v>0</v>
      </c>
      <c r="E11" s="142"/>
      <c r="F11" s="142"/>
      <c r="G11" s="142"/>
      <c r="H11" s="142"/>
      <c r="I11" s="142"/>
      <c r="J11" s="142"/>
      <c r="K11" s="142"/>
      <c r="L11" s="142"/>
    </row>
    <row r="12" customFormat="false" ht="27.5" hidden="false" customHeight="true" outlineLevel="0" collapsed="false">
      <c r="A12" s="140"/>
      <c r="B12" s="140"/>
      <c r="C12" s="141" t="s">
        <v>863</v>
      </c>
      <c r="D12" s="141" t="n">
        <v>0</v>
      </c>
      <c r="E12" s="142"/>
      <c r="F12" s="142"/>
      <c r="G12" s="142"/>
      <c r="H12" s="142"/>
      <c r="I12" s="142"/>
      <c r="J12" s="142"/>
      <c r="K12" s="142"/>
      <c r="L12" s="142"/>
    </row>
    <row r="13" customFormat="false" ht="27.5" hidden="false" customHeight="true" outlineLevel="0" collapsed="false">
      <c r="A13" s="140"/>
      <c r="B13" s="140"/>
      <c r="C13" s="141" t="s">
        <v>1112</v>
      </c>
      <c r="D13" s="141" t="n">
        <v>44323.63</v>
      </c>
      <c r="E13" s="142" t="n">
        <v>4200</v>
      </c>
      <c r="F13" s="142" t="n">
        <v>29887.63</v>
      </c>
      <c r="G13" s="142" t="n">
        <v>0</v>
      </c>
      <c r="H13" s="142" t="n">
        <v>0</v>
      </c>
      <c r="I13" s="142" t="n">
        <v>0</v>
      </c>
      <c r="J13" s="142" t="n">
        <v>0</v>
      </c>
      <c r="K13" s="142" t="n">
        <v>10236</v>
      </c>
      <c r="L13" s="142" t="n">
        <v>0</v>
      </c>
    </row>
    <row r="14" customFormat="false" ht="27.5" hidden="false" customHeight="true" outlineLevel="0" collapsed="false">
      <c r="A14" s="140"/>
      <c r="B14" s="140"/>
      <c r="C14" s="141" t="s">
        <v>832</v>
      </c>
      <c r="D14" s="141" t="n">
        <v>360</v>
      </c>
      <c r="E14" s="142" t="n">
        <v>0</v>
      </c>
      <c r="F14" s="142" t="n">
        <v>360</v>
      </c>
      <c r="G14" s="142" t="n">
        <v>0</v>
      </c>
      <c r="H14" s="142" t="n">
        <v>0</v>
      </c>
      <c r="I14" s="142" t="n">
        <v>0</v>
      </c>
      <c r="J14" s="142" t="n">
        <v>0</v>
      </c>
      <c r="K14" s="142" t="n">
        <v>0</v>
      </c>
      <c r="L14" s="142" t="n">
        <v>0</v>
      </c>
    </row>
    <row r="15" customFormat="false" ht="27.5" hidden="false" customHeight="true" outlineLevel="0" collapsed="false">
      <c r="A15" s="140"/>
      <c r="B15" s="140"/>
      <c r="C15" s="141" t="s">
        <v>855</v>
      </c>
      <c r="D15" s="141" t="n">
        <v>0</v>
      </c>
      <c r="E15" s="142"/>
      <c r="F15" s="142"/>
      <c r="G15" s="142"/>
      <c r="H15" s="142"/>
      <c r="I15" s="142"/>
      <c r="J15" s="142"/>
      <c r="K15" s="142"/>
      <c r="L15" s="142"/>
    </row>
    <row r="16" customFormat="false" ht="27.5" hidden="false" customHeight="true" outlineLevel="0" collapsed="false">
      <c r="A16" s="140"/>
      <c r="B16" s="140"/>
      <c r="C16" s="141" t="s">
        <v>967</v>
      </c>
      <c r="D16" s="141" t="n">
        <v>0</v>
      </c>
      <c r="E16" s="142"/>
      <c r="F16" s="142"/>
      <c r="G16" s="142"/>
      <c r="H16" s="142"/>
      <c r="I16" s="142"/>
      <c r="J16" s="142"/>
      <c r="K16" s="142"/>
      <c r="L16" s="142"/>
    </row>
    <row r="17" customFormat="false" ht="27.5" hidden="false" customHeight="true" outlineLevel="0" collapsed="false">
      <c r="A17" s="140" t="s">
        <v>856</v>
      </c>
      <c r="B17" s="140" t="s">
        <v>857</v>
      </c>
      <c r="C17" s="141" t="s">
        <v>1111</v>
      </c>
      <c r="D17" s="141" t="n">
        <v>0</v>
      </c>
      <c r="E17" s="142"/>
      <c r="F17" s="142"/>
      <c r="G17" s="142"/>
      <c r="H17" s="142"/>
      <c r="I17" s="142"/>
      <c r="J17" s="142"/>
      <c r="K17" s="142"/>
      <c r="L17" s="142"/>
    </row>
    <row r="18" customFormat="false" ht="27.5" hidden="false" customHeight="true" outlineLevel="0" collapsed="false">
      <c r="A18" s="140"/>
      <c r="B18" s="140"/>
      <c r="C18" s="141" t="s">
        <v>863</v>
      </c>
      <c r="D18" s="141" t="n">
        <v>0</v>
      </c>
      <c r="E18" s="142"/>
      <c r="F18" s="142"/>
      <c r="G18" s="142"/>
      <c r="H18" s="142"/>
      <c r="I18" s="142"/>
      <c r="J18" s="142"/>
      <c r="K18" s="142"/>
      <c r="L18" s="142"/>
    </row>
    <row r="19" customFormat="false" ht="27.5" hidden="false" customHeight="true" outlineLevel="0" collapsed="false">
      <c r="A19" s="140"/>
      <c r="B19" s="140"/>
      <c r="C19" s="141" t="s">
        <v>1112</v>
      </c>
      <c r="D19" s="141" t="n">
        <v>0</v>
      </c>
      <c r="E19" s="142"/>
      <c r="F19" s="142"/>
      <c r="G19" s="142"/>
      <c r="H19" s="142"/>
      <c r="I19" s="142"/>
      <c r="J19" s="142"/>
      <c r="K19" s="142"/>
      <c r="L19" s="142"/>
    </row>
    <row r="20" customFormat="false" ht="27.5" hidden="false" customHeight="true" outlineLevel="0" collapsed="false">
      <c r="A20" s="140"/>
      <c r="B20" s="140"/>
      <c r="C20" s="141" t="s">
        <v>832</v>
      </c>
      <c r="D20" s="141" t="n">
        <v>0</v>
      </c>
      <c r="E20" s="142"/>
      <c r="F20" s="142"/>
      <c r="G20" s="142"/>
      <c r="H20" s="142"/>
      <c r="I20" s="142"/>
      <c r="J20" s="142"/>
      <c r="K20" s="142"/>
      <c r="L20" s="142"/>
    </row>
    <row r="21" customFormat="false" ht="27.5" hidden="false" customHeight="true" outlineLevel="0" collapsed="false">
      <c r="A21" s="140"/>
      <c r="B21" s="140"/>
      <c r="C21" s="141" t="s">
        <v>855</v>
      </c>
      <c r="D21" s="141" t="n">
        <v>147360.27</v>
      </c>
      <c r="E21" s="142" t="n">
        <v>0</v>
      </c>
      <c r="F21" s="142" t="n">
        <v>0</v>
      </c>
      <c r="G21" s="142" t="n">
        <v>0</v>
      </c>
      <c r="H21" s="142" t="n">
        <v>147360.27</v>
      </c>
      <c r="I21" s="142" t="n">
        <v>0</v>
      </c>
      <c r="J21" s="142" t="n">
        <v>0</v>
      </c>
      <c r="K21" s="142" t="n">
        <v>0</v>
      </c>
      <c r="L21" s="142" t="n">
        <v>0</v>
      </c>
    </row>
    <row r="22" customFormat="false" ht="27.5" hidden="false" customHeight="true" outlineLevel="0" collapsed="false">
      <c r="A22" s="140"/>
      <c r="B22" s="140"/>
      <c r="C22" s="141" t="s">
        <v>967</v>
      </c>
      <c r="D22" s="141" t="n">
        <v>0</v>
      </c>
      <c r="E22" s="142"/>
      <c r="F22" s="142"/>
      <c r="G22" s="142"/>
      <c r="H22" s="142"/>
      <c r="I22" s="142"/>
      <c r="J22" s="142"/>
      <c r="K22" s="142"/>
      <c r="L22" s="142"/>
    </row>
    <row r="23" customFormat="false" ht="27.5" hidden="false" customHeight="true" outlineLevel="0" collapsed="false">
      <c r="A23" s="140" t="s">
        <v>856</v>
      </c>
      <c r="B23" s="140" t="s">
        <v>860</v>
      </c>
      <c r="C23" s="141" t="s">
        <v>1111</v>
      </c>
      <c r="D23" s="141" t="n">
        <v>0</v>
      </c>
      <c r="E23" s="142"/>
      <c r="F23" s="142"/>
      <c r="G23" s="142"/>
      <c r="H23" s="142"/>
      <c r="I23" s="142"/>
      <c r="J23" s="142"/>
      <c r="K23" s="142"/>
      <c r="L23" s="142"/>
    </row>
    <row r="24" customFormat="false" ht="27.5" hidden="false" customHeight="true" outlineLevel="0" collapsed="false">
      <c r="A24" s="140"/>
      <c r="B24" s="140"/>
      <c r="C24" s="141" t="s">
        <v>863</v>
      </c>
      <c r="D24" s="141" t="n">
        <v>0</v>
      </c>
      <c r="E24" s="142"/>
      <c r="F24" s="142"/>
      <c r="G24" s="142"/>
      <c r="H24" s="142"/>
      <c r="I24" s="142"/>
      <c r="J24" s="142"/>
      <c r="K24" s="142"/>
      <c r="L24" s="142"/>
    </row>
    <row r="25" customFormat="false" ht="27.5" hidden="false" customHeight="true" outlineLevel="0" collapsed="false">
      <c r="A25" s="140"/>
      <c r="B25" s="140"/>
      <c r="C25" s="141" t="s">
        <v>1112</v>
      </c>
      <c r="D25" s="141" t="n">
        <v>0</v>
      </c>
      <c r="E25" s="142"/>
      <c r="F25" s="142"/>
      <c r="G25" s="142"/>
      <c r="H25" s="142"/>
      <c r="I25" s="142"/>
      <c r="J25" s="142"/>
      <c r="K25" s="142"/>
      <c r="L25" s="142"/>
    </row>
    <row r="26" customFormat="false" ht="27.5" hidden="false" customHeight="true" outlineLevel="0" collapsed="false">
      <c r="A26" s="140"/>
      <c r="B26" s="140"/>
      <c r="C26" s="141" t="s">
        <v>832</v>
      </c>
      <c r="D26" s="141" t="n">
        <v>0</v>
      </c>
      <c r="E26" s="142"/>
      <c r="F26" s="142"/>
      <c r="G26" s="142"/>
      <c r="H26" s="142"/>
      <c r="I26" s="142"/>
      <c r="J26" s="142"/>
      <c r="K26" s="142"/>
      <c r="L26" s="142"/>
    </row>
    <row r="27" customFormat="false" ht="27.5" hidden="false" customHeight="true" outlineLevel="0" collapsed="false">
      <c r="A27" s="140"/>
      <c r="B27" s="140"/>
      <c r="C27" s="141" t="s">
        <v>855</v>
      </c>
      <c r="D27" s="141" t="n">
        <v>112943.63</v>
      </c>
      <c r="E27" s="142" t="n">
        <v>0</v>
      </c>
      <c r="F27" s="142" t="n">
        <v>112943.63</v>
      </c>
      <c r="G27" s="142" t="n">
        <v>0</v>
      </c>
      <c r="H27" s="142" t="n">
        <v>0</v>
      </c>
      <c r="I27" s="142" t="n">
        <v>0</v>
      </c>
      <c r="J27" s="142" t="n">
        <v>0</v>
      </c>
      <c r="K27" s="142" t="n">
        <v>0</v>
      </c>
      <c r="L27" s="142" t="n">
        <v>0</v>
      </c>
    </row>
    <row r="28" customFormat="false" ht="27.5" hidden="false" customHeight="true" outlineLevel="0" collapsed="false">
      <c r="A28" s="140"/>
      <c r="B28" s="140"/>
      <c r="C28" s="141" t="s">
        <v>967</v>
      </c>
      <c r="D28" s="141" t="n">
        <v>0</v>
      </c>
      <c r="E28" s="142"/>
      <c r="F28" s="142"/>
      <c r="G28" s="142"/>
      <c r="H28" s="142"/>
      <c r="I28" s="142"/>
      <c r="J28" s="142"/>
      <c r="K28" s="142"/>
      <c r="L28" s="142"/>
    </row>
    <row r="29" customFormat="false" ht="27.5" hidden="false" customHeight="true" outlineLevel="0" collapsed="false">
      <c r="A29" s="140" t="s">
        <v>864</v>
      </c>
      <c r="B29" s="140" t="s">
        <v>864</v>
      </c>
      <c r="C29" s="141" t="s">
        <v>1111</v>
      </c>
      <c r="D29" s="141" t="n">
        <v>0</v>
      </c>
      <c r="E29" s="142"/>
      <c r="F29" s="142"/>
      <c r="G29" s="142"/>
      <c r="H29" s="142"/>
      <c r="I29" s="142"/>
      <c r="J29" s="142"/>
      <c r="K29" s="142"/>
      <c r="L29" s="142"/>
    </row>
    <row r="30" customFormat="false" ht="27.5" hidden="false" customHeight="true" outlineLevel="0" collapsed="false">
      <c r="A30" s="140"/>
      <c r="B30" s="140"/>
      <c r="C30" s="141" t="s">
        <v>863</v>
      </c>
      <c r="D30" s="141" t="n">
        <v>399125.997</v>
      </c>
      <c r="E30" s="142" t="n">
        <v>26608.3998</v>
      </c>
      <c r="F30" s="142" t="n">
        <v>62086.2662</v>
      </c>
      <c r="G30" s="142" t="n">
        <v>62086.2662</v>
      </c>
      <c r="H30" s="142" t="n">
        <v>62086.2662</v>
      </c>
      <c r="I30" s="142" t="n">
        <v>62086.2662</v>
      </c>
      <c r="J30" s="142" t="n">
        <v>62086.2662</v>
      </c>
      <c r="K30" s="142" t="n">
        <v>62086.2662</v>
      </c>
      <c r="L30" s="142" t="n">
        <v>0</v>
      </c>
    </row>
    <row r="31" customFormat="false" ht="27.5" hidden="false" customHeight="true" outlineLevel="0" collapsed="false">
      <c r="A31" s="140"/>
      <c r="B31" s="140"/>
      <c r="C31" s="141" t="s">
        <v>1112</v>
      </c>
      <c r="D31" s="141" t="n">
        <v>0</v>
      </c>
      <c r="E31" s="142"/>
      <c r="F31" s="142"/>
      <c r="G31" s="142"/>
      <c r="H31" s="142"/>
      <c r="I31" s="142"/>
      <c r="J31" s="142"/>
      <c r="K31" s="142"/>
      <c r="L31" s="142"/>
    </row>
    <row r="32" customFormat="false" ht="27.5" hidden="false" customHeight="true" outlineLevel="0" collapsed="false">
      <c r="A32" s="140"/>
      <c r="B32" s="140"/>
      <c r="C32" s="141" t="s">
        <v>832</v>
      </c>
      <c r="D32" s="141" t="n">
        <v>0</v>
      </c>
      <c r="E32" s="142"/>
      <c r="F32" s="142"/>
      <c r="G32" s="142"/>
      <c r="H32" s="142"/>
      <c r="I32" s="142"/>
      <c r="J32" s="142"/>
      <c r="K32" s="142"/>
      <c r="L32" s="142"/>
    </row>
    <row r="33" customFormat="false" ht="27.5" hidden="false" customHeight="true" outlineLevel="0" collapsed="false">
      <c r="A33" s="140"/>
      <c r="B33" s="140"/>
      <c r="C33" s="141" t="s">
        <v>855</v>
      </c>
      <c r="D33" s="141" t="n">
        <v>0</v>
      </c>
      <c r="E33" s="142"/>
      <c r="F33" s="142"/>
      <c r="G33" s="142"/>
      <c r="H33" s="142"/>
      <c r="I33" s="142"/>
      <c r="J33" s="142"/>
      <c r="K33" s="142"/>
      <c r="L33" s="142"/>
    </row>
    <row r="34" customFormat="false" ht="27.5" hidden="false" customHeight="true" outlineLevel="0" collapsed="false">
      <c r="A34" s="140"/>
      <c r="B34" s="140"/>
      <c r="C34" s="141" t="s">
        <v>967</v>
      </c>
      <c r="D34" s="141" t="n">
        <v>0</v>
      </c>
      <c r="E34" s="142"/>
      <c r="F34" s="142"/>
      <c r="G34" s="142"/>
      <c r="H34" s="142"/>
      <c r="I34" s="142"/>
      <c r="J34" s="142"/>
      <c r="K34" s="142"/>
      <c r="L34" s="142"/>
    </row>
    <row r="35" customFormat="false" ht="27.5" hidden="false" customHeight="true" outlineLevel="0" collapsed="false">
      <c r="A35" s="140" t="s">
        <v>856</v>
      </c>
      <c r="B35" s="140" t="s">
        <v>875</v>
      </c>
      <c r="C35" s="141" t="s">
        <v>1111</v>
      </c>
      <c r="D35" s="141" t="n">
        <v>0</v>
      </c>
      <c r="E35" s="142"/>
      <c r="F35" s="142"/>
      <c r="G35" s="142"/>
      <c r="H35" s="142"/>
      <c r="I35" s="142"/>
      <c r="J35" s="142"/>
      <c r="K35" s="142"/>
      <c r="L35" s="142"/>
    </row>
    <row r="36" customFormat="false" ht="27.5" hidden="false" customHeight="true" outlineLevel="0" collapsed="false">
      <c r="A36" s="140"/>
      <c r="B36" s="140"/>
      <c r="C36" s="141" t="s">
        <v>863</v>
      </c>
      <c r="D36" s="141" t="n">
        <v>0</v>
      </c>
      <c r="E36" s="142"/>
      <c r="F36" s="142"/>
      <c r="G36" s="142"/>
      <c r="H36" s="142"/>
      <c r="I36" s="142"/>
      <c r="J36" s="142"/>
      <c r="K36" s="142"/>
      <c r="L36" s="142"/>
    </row>
    <row r="37" customFormat="false" ht="27.5" hidden="false" customHeight="true" outlineLevel="0" collapsed="false">
      <c r="A37" s="140"/>
      <c r="B37" s="140"/>
      <c r="C37" s="141" t="s">
        <v>1112</v>
      </c>
      <c r="D37" s="141" t="n">
        <v>1710</v>
      </c>
      <c r="E37" s="142" t="n">
        <v>0</v>
      </c>
      <c r="F37" s="142" t="n">
        <v>0</v>
      </c>
      <c r="G37" s="142" t="n">
        <v>0</v>
      </c>
      <c r="H37" s="142" t="n">
        <v>0</v>
      </c>
      <c r="I37" s="142" t="n">
        <v>0</v>
      </c>
      <c r="J37" s="142" t="n">
        <v>1710</v>
      </c>
      <c r="K37" s="142" t="n">
        <v>0</v>
      </c>
      <c r="L37" s="142" t="n">
        <v>0</v>
      </c>
    </row>
    <row r="38" customFormat="false" ht="27.5" hidden="false" customHeight="true" outlineLevel="0" collapsed="false">
      <c r="A38" s="140"/>
      <c r="B38" s="140"/>
      <c r="C38" s="141" t="s">
        <v>832</v>
      </c>
      <c r="D38" s="141" t="n">
        <v>0</v>
      </c>
      <c r="E38" s="142"/>
      <c r="F38" s="142"/>
      <c r="G38" s="142"/>
      <c r="H38" s="142"/>
      <c r="I38" s="142"/>
      <c r="J38" s="142"/>
      <c r="K38" s="142"/>
      <c r="L38" s="142"/>
    </row>
    <row r="39" customFormat="false" ht="27.5" hidden="false" customHeight="true" outlineLevel="0" collapsed="false">
      <c r="A39" s="140"/>
      <c r="B39" s="140"/>
      <c r="C39" s="141" t="s">
        <v>855</v>
      </c>
      <c r="D39" s="141" t="n">
        <v>52064.13</v>
      </c>
      <c r="E39" s="142" t="n">
        <v>0</v>
      </c>
      <c r="F39" s="142" t="n">
        <v>0</v>
      </c>
      <c r="G39" s="142" t="n">
        <v>0</v>
      </c>
      <c r="H39" s="142" t="n">
        <v>52064.13</v>
      </c>
      <c r="I39" s="142" t="n">
        <v>0</v>
      </c>
      <c r="J39" s="142" t="n">
        <v>0</v>
      </c>
      <c r="K39" s="142" t="n">
        <v>0</v>
      </c>
      <c r="L39" s="142" t="n">
        <v>0</v>
      </c>
    </row>
    <row r="40" customFormat="false" ht="27.5" hidden="false" customHeight="true" outlineLevel="0" collapsed="false">
      <c r="A40" s="140"/>
      <c r="B40" s="140"/>
      <c r="C40" s="141" t="s">
        <v>967</v>
      </c>
      <c r="D40" s="141" t="n">
        <v>0</v>
      </c>
      <c r="E40" s="142"/>
      <c r="F40" s="142"/>
      <c r="G40" s="142"/>
      <c r="H40" s="142"/>
      <c r="I40" s="142"/>
      <c r="J40" s="142"/>
      <c r="K40" s="142"/>
      <c r="L40" s="142"/>
    </row>
    <row r="41" customFormat="false" ht="27.5" hidden="false" customHeight="true" outlineLevel="0" collapsed="false">
      <c r="A41" s="140" t="s">
        <v>856</v>
      </c>
      <c r="B41" s="140" t="s">
        <v>878</v>
      </c>
      <c r="C41" s="141" t="s">
        <v>1111</v>
      </c>
      <c r="D41" s="141" t="n">
        <v>0</v>
      </c>
      <c r="E41" s="142"/>
      <c r="F41" s="142"/>
      <c r="G41" s="142"/>
      <c r="H41" s="142"/>
      <c r="I41" s="142"/>
      <c r="J41" s="142"/>
      <c r="K41" s="142"/>
      <c r="L41" s="142"/>
    </row>
    <row r="42" customFormat="false" ht="27.5" hidden="false" customHeight="true" outlineLevel="0" collapsed="false">
      <c r="A42" s="140"/>
      <c r="B42" s="140"/>
      <c r="C42" s="141" t="s">
        <v>863</v>
      </c>
      <c r="D42" s="141" t="n">
        <v>0</v>
      </c>
      <c r="E42" s="142"/>
      <c r="F42" s="142"/>
      <c r="G42" s="142"/>
      <c r="H42" s="142"/>
      <c r="I42" s="142"/>
      <c r="J42" s="142"/>
      <c r="K42" s="142"/>
      <c r="L42" s="142"/>
    </row>
    <row r="43" customFormat="false" ht="27.5" hidden="false" customHeight="true" outlineLevel="0" collapsed="false">
      <c r="A43" s="140"/>
      <c r="B43" s="140"/>
      <c r="C43" s="141" t="s">
        <v>1112</v>
      </c>
      <c r="D43" s="141" t="n">
        <v>0</v>
      </c>
      <c r="E43" s="142"/>
      <c r="F43" s="142"/>
      <c r="G43" s="142"/>
      <c r="H43" s="142"/>
      <c r="I43" s="142"/>
      <c r="J43" s="142"/>
      <c r="K43" s="142"/>
      <c r="L43" s="142"/>
    </row>
    <row r="44" customFormat="false" ht="27.5" hidden="false" customHeight="true" outlineLevel="0" collapsed="false">
      <c r="A44" s="140"/>
      <c r="B44" s="140"/>
      <c r="C44" s="141" t="s">
        <v>832</v>
      </c>
      <c r="D44" s="141" t="n">
        <v>0</v>
      </c>
      <c r="E44" s="142"/>
      <c r="F44" s="142"/>
      <c r="G44" s="142"/>
      <c r="H44" s="142"/>
      <c r="I44" s="142"/>
      <c r="J44" s="142"/>
      <c r="K44" s="142"/>
      <c r="L44" s="142"/>
    </row>
    <row r="45" customFormat="false" ht="27.5" hidden="false" customHeight="true" outlineLevel="0" collapsed="false">
      <c r="A45" s="140"/>
      <c r="B45" s="140"/>
      <c r="C45" s="141" t="s">
        <v>855</v>
      </c>
      <c r="D45" s="141" t="n">
        <v>39186.52</v>
      </c>
      <c r="E45" s="142" t="n">
        <v>0</v>
      </c>
      <c r="F45" s="142" t="n">
        <v>0</v>
      </c>
      <c r="G45" s="142" t="n">
        <v>0</v>
      </c>
      <c r="H45" s="142" t="n">
        <v>39186.52</v>
      </c>
      <c r="I45" s="142" t="n">
        <v>0</v>
      </c>
      <c r="J45" s="142" t="n">
        <v>0</v>
      </c>
      <c r="K45" s="142" t="n">
        <v>0</v>
      </c>
      <c r="L45" s="142" t="n">
        <v>0</v>
      </c>
    </row>
    <row r="46" customFormat="false" ht="27.5" hidden="false" customHeight="true" outlineLevel="0" collapsed="false">
      <c r="A46" s="140"/>
      <c r="B46" s="140"/>
      <c r="C46" s="141" t="s">
        <v>967</v>
      </c>
      <c r="D46" s="141" t="n">
        <v>0</v>
      </c>
      <c r="E46" s="142"/>
      <c r="F46" s="142"/>
      <c r="G46" s="142"/>
      <c r="H46" s="142"/>
      <c r="I46" s="142"/>
      <c r="J46" s="142"/>
      <c r="K46" s="142"/>
      <c r="L46" s="142"/>
    </row>
    <row r="47" customFormat="false" ht="27.5" hidden="false" customHeight="true" outlineLevel="0" collapsed="false">
      <c r="A47" s="140" t="s">
        <v>883</v>
      </c>
      <c r="B47" s="140" t="s">
        <v>884</v>
      </c>
      <c r="C47" s="141" t="s">
        <v>1111</v>
      </c>
      <c r="D47" s="141" t="n">
        <v>0</v>
      </c>
      <c r="E47" s="142"/>
      <c r="F47" s="142"/>
      <c r="G47" s="142"/>
      <c r="H47" s="142"/>
      <c r="I47" s="142"/>
      <c r="J47" s="142"/>
      <c r="K47" s="142"/>
      <c r="L47" s="142"/>
    </row>
    <row r="48" customFormat="false" ht="27.5" hidden="false" customHeight="true" outlineLevel="0" collapsed="false">
      <c r="A48" s="140"/>
      <c r="B48" s="140"/>
      <c r="C48" s="141" t="s">
        <v>863</v>
      </c>
      <c r="D48" s="141" t="n">
        <v>0</v>
      </c>
      <c r="E48" s="142"/>
      <c r="F48" s="142"/>
      <c r="G48" s="142"/>
      <c r="H48" s="142"/>
      <c r="I48" s="142"/>
      <c r="J48" s="142"/>
      <c r="K48" s="142"/>
      <c r="L48" s="142"/>
    </row>
    <row r="49" customFormat="false" ht="27.5" hidden="false" customHeight="true" outlineLevel="0" collapsed="false">
      <c r="A49" s="140"/>
      <c r="B49" s="140"/>
      <c r="C49" s="141" t="s">
        <v>1112</v>
      </c>
      <c r="D49" s="141" t="n">
        <v>13700</v>
      </c>
      <c r="E49" s="142" t="n">
        <v>0</v>
      </c>
      <c r="F49" s="142" t="n">
        <v>0</v>
      </c>
      <c r="G49" s="142" t="n">
        <v>0</v>
      </c>
      <c r="H49" s="142" t="n">
        <v>0</v>
      </c>
      <c r="I49" s="142" t="n">
        <v>0</v>
      </c>
      <c r="J49" s="142" t="n">
        <v>0</v>
      </c>
      <c r="K49" s="142" t="n">
        <v>13700</v>
      </c>
      <c r="L49" s="142" t="n">
        <v>0</v>
      </c>
    </row>
    <row r="50" customFormat="false" ht="27.5" hidden="false" customHeight="true" outlineLevel="0" collapsed="false">
      <c r="A50" s="140"/>
      <c r="B50" s="140"/>
      <c r="C50" s="141" t="s">
        <v>832</v>
      </c>
      <c r="D50" s="141" t="n">
        <v>0</v>
      </c>
      <c r="E50" s="142"/>
      <c r="F50" s="142"/>
      <c r="G50" s="142"/>
      <c r="H50" s="142"/>
      <c r="I50" s="142"/>
      <c r="J50" s="142"/>
      <c r="K50" s="142"/>
      <c r="L50" s="142"/>
    </row>
    <row r="51" customFormat="false" ht="27.5" hidden="false" customHeight="true" outlineLevel="0" collapsed="false">
      <c r="A51" s="140"/>
      <c r="B51" s="140"/>
      <c r="C51" s="141" t="s">
        <v>855</v>
      </c>
      <c r="D51" s="141" t="n">
        <v>42879.43</v>
      </c>
      <c r="E51" s="142" t="n">
        <v>0</v>
      </c>
      <c r="F51" s="142" t="n">
        <v>0</v>
      </c>
      <c r="G51" s="142" t="n">
        <v>0</v>
      </c>
      <c r="H51" s="142" t="n">
        <v>0</v>
      </c>
      <c r="I51" s="142" t="n">
        <v>0</v>
      </c>
      <c r="J51" s="142" t="n">
        <v>0</v>
      </c>
      <c r="K51" s="142" t="n">
        <v>42879.43</v>
      </c>
      <c r="L51" s="142" t="n">
        <v>0</v>
      </c>
    </row>
    <row r="52" customFormat="false" ht="27.5" hidden="false" customHeight="true" outlineLevel="0" collapsed="false">
      <c r="A52" s="140"/>
      <c r="B52" s="140"/>
      <c r="C52" s="141" t="s">
        <v>967</v>
      </c>
      <c r="D52" s="141" t="n">
        <v>0</v>
      </c>
      <c r="E52" s="142"/>
      <c r="F52" s="142"/>
      <c r="G52" s="142"/>
      <c r="H52" s="142"/>
      <c r="I52" s="142"/>
      <c r="J52" s="142"/>
      <c r="K52" s="142"/>
      <c r="L52" s="142"/>
    </row>
    <row r="53" customFormat="false" ht="27.5" hidden="false" customHeight="true" outlineLevel="0" collapsed="false">
      <c r="A53" s="140" t="s">
        <v>883</v>
      </c>
      <c r="B53" s="140" t="s">
        <v>887</v>
      </c>
      <c r="C53" s="141" t="s">
        <v>1111</v>
      </c>
      <c r="D53" s="141" t="n">
        <v>0</v>
      </c>
      <c r="E53" s="142"/>
      <c r="F53" s="142"/>
      <c r="G53" s="142"/>
      <c r="H53" s="142"/>
      <c r="I53" s="142"/>
      <c r="J53" s="142"/>
      <c r="K53" s="142"/>
      <c r="L53" s="142"/>
    </row>
    <row r="54" customFormat="false" ht="27.5" hidden="false" customHeight="true" outlineLevel="0" collapsed="false">
      <c r="A54" s="140"/>
      <c r="B54" s="140"/>
      <c r="C54" s="141" t="s">
        <v>863</v>
      </c>
      <c r="D54" s="141" t="n">
        <v>0</v>
      </c>
      <c r="E54" s="142"/>
      <c r="F54" s="142"/>
      <c r="G54" s="142"/>
      <c r="H54" s="142"/>
      <c r="I54" s="142"/>
      <c r="J54" s="142"/>
      <c r="K54" s="142"/>
      <c r="L54" s="142"/>
    </row>
    <row r="55" customFormat="false" ht="27.5" hidden="false" customHeight="true" outlineLevel="0" collapsed="false">
      <c r="A55" s="140"/>
      <c r="B55" s="140"/>
      <c r="C55" s="141" t="s">
        <v>1112</v>
      </c>
      <c r="D55" s="141" t="n">
        <v>107188.22</v>
      </c>
      <c r="E55" s="142" t="n">
        <v>0</v>
      </c>
      <c r="F55" s="142" t="n">
        <v>0</v>
      </c>
      <c r="G55" s="142" t="n">
        <v>0</v>
      </c>
      <c r="H55" s="142" t="n">
        <v>4725</v>
      </c>
      <c r="I55" s="142" t="n">
        <v>10340.64</v>
      </c>
      <c r="J55" s="142" t="n">
        <v>71519</v>
      </c>
      <c r="K55" s="142" t="n">
        <v>20603.58</v>
      </c>
      <c r="L55" s="142" t="n">
        <v>0</v>
      </c>
    </row>
    <row r="56" customFormat="false" ht="27.5" hidden="false" customHeight="true" outlineLevel="0" collapsed="false">
      <c r="A56" s="140"/>
      <c r="B56" s="140"/>
      <c r="C56" s="141" t="s">
        <v>832</v>
      </c>
      <c r="D56" s="141" t="n">
        <v>2465.7</v>
      </c>
      <c r="E56" s="142" t="n">
        <v>0</v>
      </c>
      <c r="F56" s="142" t="n">
        <v>1137.6</v>
      </c>
      <c r="G56" s="142" t="n">
        <v>0</v>
      </c>
      <c r="H56" s="142" t="n">
        <v>0</v>
      </c>
      <c r="I56" s="142" t="n">
        <v>0</v>
      </c>
      <c r="J56" s="142" t="n">
        <v>1137.6</v>
      </c>
      <c r="K56" s="142" t="n">
        <v>190.5</v>
      </c>
      <c r="L56" s="142" t="n">
        <v>0</v>
      </c>
    </row>
    <row r="57" customFormat="false" ht="27.5" hidden="false" customHeight="true" outlineLevel="0" collapsed="false">
      <c r="A57" s="140"/>
      <c r="B57" s="140"/>
      <c r="C57" s="141" t="s">
        <v>855</v>
      </c>
      <c r="D57" s="141" t="n">
        <v>0</v>
      </c>
      <c r="E57" s="142"/>
      <c r="F57" s="142"/>
      <c r="G57" s="142"/>
      <c r="H57" s="142"/>
      <c r="I57" s="142"/>
      <c r="J57" s="142"/>
      <c r="K57" s="142"/>
      <c r="L57" s="142"/>
    </row>
    <row r="58" customFormat="false" ht="27.5" hidden="false" customHeight="true" outlineLevel="0" collapsed="false">
      <c r="A58" s="140"/>
      <c r="B58" s="140"/>
      <c r="C58" s="141" t="s">
        <v>967</v>
      </c>
      <c r="D58" s="141" t="n">
        <v>0</v>
      </c>
      <c r="E58" s="142"/>
      <c r="F58" s="142"/>
      <c r="G58" s="142"/>
      <c r="H58" s="142"/>
      <c r="I58" s="142"/>
      <c r="J58" s="142"/>
      <c r="K58" s="142"/>
      <c r="L58" s="142"/>
    </row>
    <row r="59" customFormat="false" ht="27.5" hidden="false" customHeight="true" outlineLevel="0" collapsed="false">
      <c r="A59" s="140" t="s">
        <v>883</v>
      </c>
      <c r="B59" s="140" t="s">
        <v>87</v>
      </c>
      <c r="C59" s="141" t="s">
        <v>1111</v>
      </c>
      <c r="D59" s="141" t="n">
        <v>0</v>
      </c>
      <c r="E59" s="142"/>
      <c r="F59" s="142"/>
      <c r="G59" s="142"/>
      <c r="H59" s="142"/>
      <c r="I59" s="142"/>
      <c r="J59" s="142"/>
      <c r="K59" s="142"/>
      <c r="L59" s="142"/>
    </row>
    <row r="60" customFormat="false" ht="27.5" hidden="false" customHeight="true" outlineLevel="0" collapsed="false">
      <c r="A60" s="140"/>
      <c r="B60" s="140"/>
      <c r="C60" s="141" t="s">
        <v>863</v>
      </c>
      <c r="D60" s="141" t="n">
        <v>70634.4</v>
      </c>
      <c r="E60" s="142" t="n">
        <v>5576.4</v>
      </c>
      <c r="F60" s="142" t="n">
        <v>13011.6</v>
      </c>
      <c r="G60" s="142" t="n">
        <v>9758.7</v>
      </c>
      <c r="H60" s="142" t="n">
        <v>13011.6</v>
      </c>
      <c r="I60" s="142" t="n">
        <v>9758.7</v>
      </c>
      <c r="J60" s="142" t="n">
        <v>9758.7</v>
      </c>
      <c r="K60" s="142" t="n">
        <v>9758.7</v>
      </c>
      <c r="L60" s="142" t="n">
        <v>0</v>
      </c>
    </row>
    <row r="61" customFormat="false" ht="27.5" hidden="false" customHeight="true" outlineLevel="0" collapsed="false">
      <c r="A61" s="140"/>
      <c r="B61" s="140"/>
      <c r="C61" s="141" t="s">
        <v>1112</v>
      </c>
      <c r="D61" s="141" t="n">
        <v>64698.74</v>
      </c>
      <c r="E61" s="142" t="n">
        <v>0</v>
      </c>
      <c r="F61" s="142" t="n">
        <v>32256.49</v>
      </c>
      <c r="G61" s="142" t="n">
        <v>0</v>
      </c>
      <c r="H61" s="142" t="n">
        <v>17382.25</v>
      </c>
      <c r="I61" s="142" t="n">
        <v>15060</v>
      </c>
      <c r="J61" s="142" t="n">
        <v>0</v>
      </c>
      <c r="K61" s="142" t="n">
        <v>0</v>
      </c>
      <c r="L61" s="142" t="n">
        <v>0</v>
      </c>
    </row>
    <row r="62" customFormat="false" ht="27.5" hidden="false" customHeight="true" outlineLevel="0" collapsed="false">
      <c r="A62" s="140"/>
      <c r="B62" s="140"/>
      <c r="C62" s="141" t="s">
        <v>832</v>
      </c>
      <c r="D62" s="141" t="n">
        <v>2719.1</v>
      </c>
      <c r="E62" s="142" t="n">
        <v>37.4</v>
      </c>
      <c r="F62" s="142" t="n">
        <v>2043.2</v>
      </c>
      <c r="G62" s="142" t="n">
        <v>0</v>
      </c>
      <c r="H62" s="142" t="n">
        <v>638.5</v>
      </c>
      <c r="I62" s="142" t="n">
        <v>0</v>
      </c>
      <c r="J62" s="142" t="n">
        <v>0</v>
      </c>
      <c r="K62" s="142" t="n">
        <v>0</v>
      </c>
      <c r="L62" s="142" t="n">
        <v>0</v>
      </c>
    </row>
    <row r="63" customFormat="false" ht="27.5" hidden="false" customHeight="true" outlineLevel="0" collapsed="false">
      <c r="A63" s="140"/>
      <c r="B63" s="140"/>
      <c r="C63" s="141" t="s">
        <v>855</v>
      </c>
      <c r="D63" s="141" t="n">
        <v>0</v>
      </c>
      <c r="E63" s="142"/>
      <c r="F63" s="142"/>
      <c r="G63" s="142"/>
      <c r="H63" s="142"/>
      <c r="I63" s="142"/>
      <c r="J63" s="142"/>
      <c r="K63" s="142"/>
      <c r="L63" s="142"/>
    </row>
    <row r="64" customFormat="false" ht="27.5" hidden="false" customHeight="true" outlineLevel="0" collapsed="false">
      <c r="A64" s="140"/>
      <c r="B64" s="140"/>
      <c r="C64" s="141" t="s">
        <v>967</v>
      </c>
      <c r="D64" s="141" t="n">
        <v>0</v>
      </c>
      <c r="E64" s="142"/>
      <c r="F64" s="142"/>
      <c r="G64" s="142"/>
      <c r="H64" s="142"/>
      <c r="I64" s="142"/>
      <c r="J64" s="142"/>
      <c r="K64" s="142"/>
      <c r="L64" s="142"/>
    </row>
    <row r="65" customFormat="false" ht="27.5" hidden="false" customHeight="true" outlineLevel="0" collapsed="false">
      <c r="A65" s="140" t="s">
        <v>833</v>
      </c>
      <c r="B65" s="140" t="s">
        <v>1113</v>
      </c>
      <c r="C65" s="141" t="s">
        <v>1111</v>
      </c>
      <c r="D65" s="141" t="n">
        <v>0</v>
      </c>
      <c r="E65" s="142"/>
      <c r="F65" s="142"/>
      <c r="G65" s="142"/>
      <c r="H65" s="142"/>
      <c r="I65" s="142"/>
      <c r="J65" s="142"/>
      <c r="K65" s="142"/>
      <c r="L65" s="142"/>
    </row>
    <row r="66" customFormat="false" ht="27.5" hidden="false" customHeight="true" outlineLevel="0" collapsed="false">
      <c r="A66" s="140"/>
      <c r="B66" s="140"/>
      <c r="C66" s="141" t="s">
        <v>863</v>
      </c>
      <c r="D66" s="141" t="n">
        <v>0</v>
      </c>
      <c r="E66" s="142"/>
      <c r="F66" s="142"/>
      <c r="G66" s="142"/>
      <c r="H66" s="142"/>
      <c r="I66" s="142"/>
      <c r="J66" s="142"/>
      <c r="K66" s="142"/>
      <c r="L66" s="142"/>
    </row>
    <row r="67" customFormat="false" ht="27.5" hidden="false" customHeight="true" outlineLevel="0" collapsed="false">
      <c r="A67" s="140"/>
      <c r="B67" s="140"/>
      <c r="C67" s="141" t="s">
        <v>1112</v>
      </c>
      <c r="D67" s="141" t="n">
        <v>6982.25</v>
      </c>
      <c r="E67" s="142" t="n">
        <v>0</v>
      </c>
      <c r="F67" s="142" t="n">
        <v>0</v>
      </c>
      <c r="G67" s="142" t="n">
        <v>0</v>
      </c>
      <c r="H67" s="142" t="n">
        <v>3042</v>
      </c>
      <c r="I67" s="142" t="n">
        <v>0</v>
      </c>
      <c r="J67" s="142" t="n">
        <v>0</v>
      </c>
      <c r="K67" s="142" t="n">
        <v>3940.25</v>
      </c>
      <c r="L67" s="142" t="n">
        <v>0</v>
      </c>
    </row>
    <row r="68" customFormat="false" ht="27.5" hidden="false" customHeight="true" outlineLevel="0" collapsed="false">
      <c r="A68" s="140"/>
      <c r="B68" s="140"/>
      <c r="C68" s="141" t="s">
        <v>832</v>
      </c>
      <c r="D68" s="141" t="n">
        <v>0</v>
      </c>
      <c r="E68" s="142"/>
      <c r="F68" s="142"/>
      <c r="G68" s="142"/>
      <c r="H68" s="142"/>
      <c r="I68" s="142"/>
      <c r="J68" s="142"/>
      <c r="K68" s="142"/>
      <c r="L68" s="142"/>
    </row>
    <row r="69" customFormat="false" ht="27.5" hidden="false" customHeight="true" outlineLevel="0" collapsed="false">
      <c r="A69" s="140"/>
      <c r="B69" s="140"/>
      <c r="C69" s="141" t="s">
        <v>855</v>
      </c>
      <c r="D69" s="141" t="n">
        <v>0</v>
      </c>
      <c r="E69" s="142"/>
      <c r="F69" s="142"/>
      <c r="G69" s="142"/>
      <c r="H69" s="142"/>
      <c r="I69" s="142"/>
      <c r="J69" s="142"/>
      <c r="K69" s="142"/>
      <c r="L69" s="142"/>
    </row>
    <row r="70" customFormat="false" ht="27.5" hidden="false" customHeight="true" outlineLevel="0" collapsed="false">
      <c r="A70" s="140"/>
      <c r="B70" s="140"/>
      <c r="C70" s="141" t="s">
        <v>967</v>
      </c>
      <c r="D70" s="141" t="n">
        <v>0</v>
      </c>
      <c r="E70" s="142"/>
      <c r="F70" s="142"/>
      <c r="G70" s="142"/>
      <c r="H70" s="142"/>
      <c r="I70" s="142"/>
      <c r="J70" s="142"/>
      <c r="K70" s="142"/>
      <c r="L70" s="142"/>
    </row>
    <row r="71" customFormat="false" ht="27.5" hidden="false" customHeight="true" outlineLevel="0" collapsed="false">
      <c r="A71" s="140" t="s">
        <v>883</v>
      </c>
      <c r="B71" s="140" t="s">
        <v>463</v>
      </c>
      <c r="C71" s="141" t="s">
        <v>1111</v>
      </c>
      <c r="D71" s="141" t="n">
        <v>0</v>
      </c>
      <c r="E71" s="142"/>
      <c r="F71" s="142"/>
      <c r="G71" s="142"/>
      <c r="H71" s="142"/>
      <c r="I71" s="142"/>
      <c r="J71" s="142"/>
      <c r="K71" s="142"/>
      <c r="L71" s="142"/>
    </row>
    <row r="72" customFormat="false" ht="27.5" hidden="false" customHeight="true" outlineLevel="0" collapsed="false">
      <c r="A72" s="140"/>
      <c r="B72" s="140"/>
      <c r="C72" s="141" t="s">
        <v>863</v>
      </c>
      <c r="D72" s="141" t="n">
        <v>118516.5</v>
      </c>
      <c r="E72" s="142" t="n">
        <v>7901.1</v>
      </c>
      <c r="F72" s="142" t="n">
        <v>18435.9</v>
      </c>
      <c r="G72" s="142" t="n">
        <v>18435.9</v>
      </c>
      <c r="H72" s="142" t="n">
        <v>18435.9</v>
      </c>
      <c r="I72" s="142" t="n">
        <v>18435.9</v>
      </c>
      <c r="J72" s="142" t="n">
        <v>18435.9</v>
      </c>
      <c r="K72" s="142" t="n">
        <v>18435.9</v>
      </c>
      <c r="L72" s="142" t="n">
        <v>0</v>
      </c>
    </row>
    <row r="73" customFormat="false" ht="27.5" hidden="false" customHeight="true" outlineLevel="0" collapsed="false">
      <c r="A73" s="140"/>
      <c r="B73" s="140"/>
      <c r="C73" s="141" t="s">
        <v>1112</v>
      </c>
      <c r="D73" s="141" t="n">
        <v>1665</v>
      </c>
      <c r="E73" s="142" t="n">
        <v>1665</v>
      </c>
      <c r="F73" s="142" t="n">
        <v>0</v>
      </c>
      <c r="G73" s="142" t="n">
        <v>0</v>
      </c>
      <c r="H73" s="142" t="n">
        <v>0</v>
      </c>
      <c r="I73" s="142" t="n">
        <v>0</v>
      </c>
      <c r="J73" s="142" t="n">
        <v>0</v>
      </c>
      <c r="K73" s="142" t="n">
        <v>0</v>
      </c>
      <c r="L73" s="142" t="n">
        <v>0</v>
      </c>
    </row>
    <row r="74" customFormat="false" ht="27.5" hidden="false" customHeight="true" outlineLevel="0" collapsed="false">
      <c r="A74" s="140"/>
      <c r="B74" s="140"/>
      <c r="C74" s="141" t="s">
        <v>832</v>
      </c>
      <c r="D74" s="141" t="n">
        <v>0</v>
      </c>
      <c r="E74" s="142"/>
      <c r="F74" s="142"/>
      <c r="G74" s="142"/>
      <c r="H74" s="142"/>
      <c r="I74" s="142"/>
      <c r="J74" s="142"/>
      <c r="K74" s="142"/>
      <c r="L74" s="142"/>
    </row>
    <row r="75" customFormat="false" ht="27.5" hidden="false" customHeight="true" outlineLevel="0" collapsed="false">
      <c r="A75" s="140"/>
      <c r="B75" s="140"/>
      <c r="C75" s="141" t="s">
        <v>855</v>
      </c>
      <c r="D75" s="141" t="n">
        <v>0</v>
      </c>
      <c r="E75" s="142"/>
      <c r="F75" s="142"/>
      <c r="G75" s="142"/>
      <c r="H75" s="142"/>
      <c r="I75" s="142"/>
      <c r="J75" s="142"/>
      <c r="K75" s="142"/>
      <c r="L75" s="142"/>
    </row>
    <row r="76" customFormat="false" ht="27.5" hidden="false" customHeight="true" outlineLevel="0" collapsed="false">
      <c r="A76" s="140"/>
      <c r="B76" s="140"/>
      <c r="C76" s="141" t="s">
        <v>967</v>
      </c>
      <c r="D76" s="141" t="n">
        <v>0</v>
      </c>
      <c r="E76" s="142"/>
      <c r="F76" s="142"/>
      <c r="G76" s="142"/>
      <c r="H76" s="142"/>
      <c r="I76" s="142"/>
      <c r="J76" s="142"/>
      <c r="K76" s="142"/>
      <c r="L76" s="142"/>
    </row>
    <row r="77" customFormat="false" ht="27.5" hidden="false" customHeight="true" outlineLevel="0" collapsed="false">
      <c r="A77" s="140" t="s">
        <v>954</v>
      </c>
      <c r="B77" s="140" t="s">
        <v>955</v>
      </c>
      <c r="C77" s="141" t="s">
        <v>1111</v>
      </c>
      <c r="D77" s="141" t="n">
        <v>0</v>
      </c>
      <c r="E77" s="142"/>
      <c r="F77" s="142"/>
      <c r="G77" s="142"/>
      <c r="H77" s="142"/>
      <c r="I77" s="142"/>
      <c r="J77" s="142"/>
      <c r="K77" s="142"/>
      <c r="L77" s="142"/>
    </row>
    <row r="78" customFormat="false" ht="27.5" hidden="false" customHeight="true" outlineLevel="0" collapsed="false">
      <c r="A78" s="140"/>
      <c r="B78" s="140"/>
      <c r="C78" s="141" t="s">
        <v>863</v>
      </c>
      <c r="D78" s="141" t="n">
        <v>0</v>
      </c>
      <c r="E78" s="142"/>
      <c r="F78" s="142"/>
      <c r="G78" s="142"/>
      <c r="H78" s="142"/>
      <c r="I78" s="142"/>
      <c r="J78" s="142"/>
      <c r="K78" s="142"/>
      <c r="L78" s="142"/>
    </row>
    <row r="79" customFormat="false" ht="27.5" hidden="false" customHeight="true" outlineLevel="0" collapsed="false">
      <c r="A79" s="140"/>
      <c r="B79" s="140"/>
      <c r="C79" s="141" t="s">
        <v>1112</v>
      </c>
      <c r="D79" s="141" t="n">
        <v>3833.6</v>
      </c>
      <c r="E79" s="142" t="n">
        <v>0</v>
      </c>
      <c r="F79" s="142" t="n">
        <v>718.4</v>
      </c>
      <c r="G79" s="142" t="n">
        <v>718.4</v>
      </c>
      <c r="H79" s="142" t="n">
        <v>480</v>
      </c>
      <c r="I79" s="142" t="n">
        <v>718.4</v>
      </c>
      <c r="J79" s="142" t="n">
        <v>718.4</v>
      </c>
      <c r="K79" s="142" t="n">
        <v>480</v>
      </c>
      <c r="L79" s="142" t="n">
        <v>0</v>
      </c>
    </row>
    <row r="80" customFormat="false" ht="27.5" hidden="false" customHeight="true" outlineLevel="0" collapsed="false">
      <c r="A80" s="140"/>
      <c r="B80" s="140"/>
      <c r="C80" s="141" t="s">
        <v>832</v>
      </c>
      <c r="D80" s="141" t="n">
        <v>3168</v>
      </c>
      <c r="E80" s="142" t="n">
        <v>0</v>
      </c>
      <c r="F80" s="142" t="n">
        <v>792</v>
      </c>
      <c r="G80" s="142" t="n">
        <v>792</v>
      </c>
      <c r="H80" s="142" t="n">
        <v>0</v>
      </c>
      <c r="I80" s="142" t="n">
        <v>792</v>
      </c>
      <c r="J80" s="142" t="n">
        <v>792</v>
      </c>
      <c r="K80" s="142" t="n">
        <v>0</v>
      </c>
      <c r="L80" s="142" t="n">
        <v>0</v>
      </c>
    </row>
    <row r="81" customFormat="false" ht="27.5" hidden="false" customHeight="true" outlineLevel="0" collapsed="false">
      <c r="A81" s="140"/>
      <c r="B81" s="140"/>
      <c r="C81" s="141" t="s">
        <v>855</v>
      </c>
      <c r="D81" s="141" t="n">
        <v>0</v>
      </c>
      <c r="E81" s="142"/>
      <c r="F81" s="142"/>
      <c r="G81" s="142"/>
      <c r="H81" s="142"/>
      <c r="I81" s="142"/>
      <c r="J81" s="142"/>
      <c r="K81" s="142"/>
      <c r="L81" s="142"/>
    </row>
    <row r="82" customFormat="false" ht="27.5" hidden="false" customHeight="true" outlineLevel="0" collapsed="false">
      <c r="A82" s="140"/>
      <c r="B82" s="140"/>
      <c r="C82" s="141" t="s">
        <v>967</v>
      </c>
      <c r="D82" s="141" t="n">
        <v>0</v>
      </c>
      <c r="E82" s="142"/>
      <c r="F82" s="142"/>
      <c r="G82" s="142"/>
      <c r="H82" s="142"/>
      <c r="I82" s="142"/>
      <c r="J82" s="142"/>
      <c r="K82" s="142"/>
      <c r="L82" s="142"/>
    </row>
    <row r="83" customFormat="false" ht="27.5" hidden="false" customHeight="true" outlineLevel="0" collapsed="false">
      <c r="A83" s="140" t="s">
        <v>883</v>
      </c>
      <c r="B83" s="140" t="s">
        <v>963</v>
      </c>
      <c r="C83" s="141" t="s">
        <v>1111</v>
      </c>
      <c r="D83" s="141" t="n">
        <v>0</v>
      </c>
      <c r="E83" s="142"/>
      <c r="F83" s="142"/>
      <c r="G83" s="142"/>
      <c r="H83" s="142"/>
      <c r="I83" s="142"/>
      <c r="J83" s="142"/>
      <c r="K83" s="142"/>
      <c r="L83" s="142"/>
    </row>
    <row r="84" customFormat="false" ht="27.5" hidden="false" customHeight="true" outlineLevel="0" collapsed="false">
      <c r="A84" s="140"/>
      <c r="B84" s="140"/>
      <c r="C84" s="141" t="s">
        <v>863</v>
      </c>
      <c r="D84" s="141" t="n">
        <v>0</v>
      </c>
      <c r="E84" s="142"/>
      <c r="F84" s="142"/>
      <c r="G84" s="142"/>
      <c r="H84" s="142"/>
      <c r="I84" s="142"/>
      <c r="J84" s="142"/>
      <c r="K84" s="142"/>
      <c r="L84" s="142"/>
    </row>
    <row r="85" customFormat="false" ht="27.5" hidden="false" customHeight="true" outlineLevel="0" collapsed="false">
      <c r="A85" s="140"/>
      <c r="B85" s="140"/>
      <c r="C85" s="141" t="s">
        <v>1112</v>
      </c>
      <c r="D85" s="141" t="n">
        <v>0</v>
      </c>
      <c r="E85" s="142"/>
      <c r="F85" s="142"/>
      <c r="G85" s="142"/>
      <c r="H85" s="142"/>
      <c r="I85" s="142"/>
      <c r="J85" s="142"/>
      <c r="K85" s="142"/>
      <c r="L85" s="142"/>
    </row>
    <row r="86" customFormat="false" ht="27.5" hidden="false" customHeight="true" outlineLevel="0" collapsed="false">
      <c r="A86" s="140"/>
      <c r="B86" s="140"/>
      <c r="C86" s="141" t="s">
        <v>832</v>
      </c>
      <c r="D86" s="141" t="n">
        <v>9459.84</v>
      </c>
      <c r="E86" s="142" t="n">
        <v>970.24</v>
      </c>
      <c r="F86" s="142" t="n">
        <v>1819.2</v>
      </c>
      <c r="G86" s="142" t="n">
        <v>1819.2</v>
      </c>
      <c r="H86" s="142" t="n">
        <v>1819.2</v>
      </c>
      <c r="I86" s="142" t="n">
        <v>1819.2</v>
      </c>
      <c r="J86" s="142" t="n">
        <v>1212.8</v>
      </c>
      <c r="K86" s="142" t="n">
        <v>0</v>
      </c>
      <c r="L86" s="142" t="n">
        <v>0</v>
      </c>
    </row>
    <row r="87" customFormat="false" ht="27.5" hidden="false" customHeight="true" outlineLevel="0" collapsed="false">
      <c r="A87" s="140"/>
      <c r="B87" s="140"/>
      <c r="C87" s="141" t="s">
        <v>855</v>
      </c>
      <c r="D87" s="141" t="n">
        <v>0</v>
      </c>
      <c r="E87" s="142"/>
      <c r="F87" s="142"/>
      <c r="G87" s="142"/>
      <c r="H87" s="142"/>
      <c r="I87" s="142"/>
      <c r="J87" s="142"/>
      <c r="K87" s="142"/>
      <c r="L87" s="142"/>
    </row>
    <row r="88" customFormat="false" ht="27.5" hidden="false" customHeight="true" outlineLevel="0" collapsed="false">
      <c r="A88" s="140"/>
      <c r="B88" s="140"/>
      <c r="C88" s="141" t="s">
        <v>967</v>
      </c>
      <c r="D88" s="141" t="n">
        <v>0</v>
      </c>
      <c r="E88" s="142"/>
      <c r="F88" s="142"/>
      <c r="G88" s="142"/>
      <c r="H88" s="142"/>
      <c r="I88" s="142"/>
      <c r="J88" s="142"/>
      <c r="K88" s="142"/>
      <c r="L88" s="142"/>
    </row>
    <row r="89" customFormat="false" ht="27.5" hidden="false" customHeight="true" outlineLevel="0" collapsed="false">
      <c r="A89" s="140" t="s">
        <v>954</v>
      </c>
      <c r="B89" s="140" t="s">
        <v>963</v>
      </c>
      <c r="C89" s="141" t="s">
        <v>1111</v>
      </c>
      <c r="D89" s="141" t="n">
        <v>0</v>
      </c>
      <c r="E89" s="142"/>
      <c r="F89" s="142"/>
      <c r="G89" s="142"/>
      <c r="H89" s="142"/>
      <c r="I89" s="142"/>
      <c r="J89" s="142"/>
      <c r="K89" s="142"/>
      <c r="L89" s="142"/>
    </row>
    <row r="90" customFormat="false" ht="27.5" hidden="false" customHeight="true" outlineLevel="0" collapsed="false">
      <c r="A90" s="140"/>
      <c r="B90" s="140"/>
      <c r="C90" s="141" t="s">
        <v>863</v>
      </c>
      <c r="D90" s="141" t="n">
        <v>0</v>
      </c>
      <c r="E90" s="142"/>
      <c r="F90" s="142"/>
      <c r="G90" s="142"/>
      <c r="H90" s="142"/>
      <c r="I90" s="142"/>
      <c r="J90" s="142"/>
      <c r="K90" s="142"/>
      <c r="L90" s="142"/>
    </row>
    <row r="91" customFormat="false" ht="27.5" hidden="false" customHeight="true" outlineLevel="0" collapsed="false">
      <c r="A91" s="140"/>
      <c r="B91" s="140"/>
      <c r="C91" s="141" t="s">
        <v>1112</v>
      </c>
      <c r="D91" s="141" t="n">
        <v>2573.55</v>
      </c>
      <c r="E91" s="142" t="n">
        <v>2573.55</v>
      </c>
      <c r="F91" s="142" t="n">
        <v>0</v>
      </c>
      <c r="G91" s="142" t="n">
        <v>0</v>
      </c>
      <c r="H91" s="142" t="n">
        <v>0</v>
      </c>
      <c r="I91" s="142" t="n">
        <v>0</v>
      </c>
      <c r="J91" s="142" t="n">
        <v>0</v>
      </c>
      <c r="K91" s="142" t="n">
        <v>0</v>
      </c>
      <c r="L91" s="142" t="n">
        <v>0</v>
      </c>
    </row>
    <row r="92" customFormat="false" ht="27.5" hidden="false" customHeight="true" outlineLevel="0" collapsed="false">
      <c r="A92" s="140"/>
      <c r="B92" s="140"/>
      <c r="C92" s="141" t="s">
        <v>832</v>
      </c>
      <c r="D92" s="141" t="n">
        <v>0</v>
      </c>
      <c r="E92" s="142"/>
      <c r="F92" s="142"/>
      <c r="G92" s="142"/>
      <c r="H92" s="142"/>
      <c r="I92" s="142"/>
      <c r="J92" s="142"/>
      <c r="K92" s="142"/>
      <c r="L92" s="142"/>
    </row>
    <row r="93" customFormat="false" ht="27.5" hidden="false" customHeight="true" outlineLevel="0" collapsed="false">
      <c r="A93" s="140"/>
      <c r="B93" s="140"/>
      <c r="C93" s="141" t="s">
        <v>855</v>
      </c>
      <c r="D93" s="141" t="n">
        <v>0</v>
      </c>
      <c r="E93" s="142"/>
      <c r="F93" s="142"/>
      <c r="G93" s="142"/>
      <c r="H93" s="142"/>
      <c r="I93" s="142"/>
      <c r="J93" s="142"/>
      <c r="K93" s="142"/>
      <c r="L93" s="142"/>
    </row>
    <row r="94" customFormat="false" ht="27.5" hidden="false" customHeight="true" outlineLevel="0" collapsed="false">
      <c r="A94" s="140"/>
      <c r="B94" s="140"/>
      <c r="C94" s="141" t="s">
        <v>967</v>
      </c>
      <c r="D94" s="141" t="n">
        <v>44800</v>
      </c>
      <c r="E94" s="142" t="n">
        <v>0</v>
      </c>
      <c r="F94" s="142" t="n">
        <v>44800</v>
      </c>
      <c r="G94" s="142" t="n">
        <v>0</v>
      </c>
      <c r="H94" s="142" t="n">
        <v>0</v>
      </c>
      <c r="I94" s="142" t="n">
        <v>0</v>
      </c>
      <c r="J94" s="142" t="n">
        <v>0</v>
      </c>
      <c r="K94" s="142" t="n">
        <v>0</v>
      </c>
      <c r="L94" s="142" t="n">
        <v>0</v>
      </c>
    </row>
    <row r="95" customFormat="false" ht="27.5" hidden="false" customHeight="true" outlineLevel="0" collapsed="false">
      <c r="A95" s="140" t="s">
        <v>998</v>
      </c>
      <c r="B95" s="140" t="s">
        <v>1114</v>
      </c>
      <c r="C95" s="141" t="s">
        <v>1111</v>
      </c>
      <c r="D95" s="141" t="n">
        <v>0</v>
      </c>
      <c r="E95" s="142"/>
      <c r="F95" s="142"/>
      <c r="G95" s="142"/>
      <c r="H95" s="142"/>
      <c r="I95" s="142"/>
      <c r="J95" s="142"/>
      <c r="K95" s="142"/>
      <c r="L95" s="142"/>
    </row>
    <row r="96" customFormat="false" ht="27.5" hidden="false" customHeight="true" outlineLevel="0" collapsed="false">
      <c r="A96" s="140"/>
      <c r="B96" s="140"/>
      <c r="C96" s="141" t="s">
        <v>863</v>
      </c>
      <c r="D96" s="141" t="n">
        <v>0</v>
      </c>
      <c r="E96" s="142"/>
      <c r="F96" s="142"/>
      <c r="G96" s="142"/>
      <c r="H96" s="142"/>
      <c r="I96" s="142"/>
      <c r="J96" s="142"/>
      <c r="K96" s="142"/>
      <c r="L96" s="142"/>
    </row>
    <row r="97" customFormat="false" ht="27.5" hidden="false" customHeight="true" outlineLevel="0" collapsed="false">
      <c r="A97" s="140"/>
      <c r="B97" s="140"/>
      <c r="C97" s="141" t="s">
        <v>1112</v>
      </c>
      <c r="D97" s="141" t="n">
        <v>30108.6</v>
      </c>
      <c r="E97" s="142" t="n">
        <v>0</v>
      </c>
      <c r="F97" s="142" t="n">
        <v>0</v>
      </c>
      <c r="G97" s="142" t="n">
        <v>24371.4</v>
      </c>
      <c r="H97" s="142" t="n">
        <v>0</v>
      </c>
      <c r="I97" s="142" t="n">
        <v>0</v>
      </c>
      <c r="J97" s="142" t="n">
        <v>5737.2</v>
      </c>
      <c r="K97" s="142" t="n">
        <v>0</v>
      </c>
      <c r="L97" s="142" t="n">
        <v>0</v>
      </c>
    </row>
    <row r="98" customFormat="false" ht="27.5" hidden="false" customHeight="true" outlineLevel="0" collapsed="false">
      <c r="A98" s="140"/>
      <c r="B98" s="140"/>
      <c r="C98" s="141" t="s">
        <v>832</v>
      </c>
      <c r="D98" s="141" t="n">
        <v>0</v>
      </c>
      <c r="E98" s="142"/>
      <c r="F98" s="142"/>
      <c r="G98" s="142"/>
      <c r="H98" s="142"/>
      <c r="I98" s="142"/>
      <c r="J98" s="142"/>
      <c r="K98" s="142"/>
      <c r="L98" s="142"/>
    </row>
    <row r="99" customFormat="false" ht="27.5" hidden="false" customHeight="true" outlineLevel="0" collapsed="false">
      <c r="A99" s="140"/>
      <c r="B99" s="140"/>
      <c r="C99" s="141" t="s">
        <v>855</v>
      </c>
      <c r="D99" s="141" t="n">
        <v>0</v>
      </c>
      <c r="E99" s="142"/>
      <c r="F99" s="142"/>
      <c r="G99" s="142"/>
      <c r="H99" s="142"/>
      <c r="I99" s="142"/>
      <c r="J99" s="142"/>
      <c r="K99" s="142"/>
      <c r="L99" s="142"/>
    </row>
    <row r="100" customFormat="false" ht="27.5" hidden="false" customHeight="true" outlineLevel="0" collapsed="false">
      <c r="A100" s="140"/>
      <c r="B100" s="140"/>
      <c r="C100" s="141" t="s">
        <v>967</v>
      </c>
      <c r="D100" s="141" t="n">
        <v>0</v>
      </c>
      <c r="E100" s="142"/>
      <c r="F100" s="142"/>
      <c r="G100" s="142"/>
      <c r="H100" s="142"/>
      <c r="I100" s="142"/>
      <c r="J100" s="142"/>
      <c r="K100" s="142"/>
      <c r="L100" s="142"/>
    </row>
    <row r="101" customFormat="false" ht="27.5" hidden="false" customHeight="true" outlineLevel="0" collapsed="false">
      <c r="A101" s="140" t="s">
        <v>856</v>
      </c>
      <c r="B101" s="140" t="s">
        <v>992</v>
      </c>
      <c r="C101" s="141" t="s">
        <v>1111</v>
      </c>
      <c r="D101" s="141" t="n">
        <v>0</v>
      </c>
      <c r="E101" s="142"/>
      <c r="F101" s="142"/>
      <c r="G101" s="142"/>
      <c r="H101" s="142"/>
      <c r="I101" s="142"/>
      <c r="J101" s="142"/>
      <c r="K101" s="142"/>
      <c r="L101" s="142"/>
    </row>
    <row r="102" customFormat="false" ht="27.5" hidden="false" customHeight="true" outlineLevel="0" collapsed="false">
      <c r="A102" s="140"/>
      <c r="B102" s="140"/>
      <c r="C102" s="141" t="s">
        <v>863</v>
      </c>
      <c r="D102" s="141" t="n">
        <v>0</v>
      </c>
      <c r="E102" s="142"/>
      <c r="F102" s="142"/>
      <c r="G102" s="142"/>
      <c r="H102" s="142"/>
      <c r="I102" s="142"/>
      <c r="J102" s="142"/>
      <c r="K102" s="142"/>
      <c r="L102" s="142"/>
    </row>
    <row r="103" customFormat="false" ht="27.5" hidden="false" customHeight="true" outlineLevel="0" collapsed="false">
      <c r="A103" s="140"/>
      <c r="B103" s="140"/>
      <c r="C103" s="141" t="s">
        <v>1112</v>
      </c>
      <c r="D103" s="141" t="n">
        <v>0</v>
      </c>
      <c r="E103" s="142"/>
      <c r="F103" s="142"/>
      <c r="G103" s="142"/>
      <c r="H103" s="142"/>
      <c r="I103" s="142"/>
      <c r="J103" s="142"/>
      <c r="K103" s="142"/>
      <c r="L103" s="142"/>
    </row>
    <row r="104" customFormat="false" ht="27.5" hidden="false" customHeight="true" outlineLevel="0" collapsed="false">
      <c r="A104" s="140"/>
      <c r="B104" s="140"/>
      <c r="C104" s="141" t="s">
        <v>832</v>
      </c>
      <c r="D104" s="141" t="n">
        <v>0</v>
      </c>
      <c r="E104" s="142"/>
      <c r="F104" s="142"/>
      <c r="G104" s="142"/>
      <c r="H104" s="142"/>
      <c r="I104" s="142"/>
      <c r="J104" s="142"/>
      <c r="K104" s="142"/>
      <c r="L104" s="142"/>
    </row>
    <row r="105" customFormat="false" ht="27.5" hidden="false" customHeight="true" outlineLevel="0" collapsed="false">
      <c r="A105" s="140"/>
      <c r="B105" s="140"/>
      <c r="C105" s="141" t="s">
        <v>855</v>
      </c>
      <c r="D105" s="141" t="n">
        <v>11245.7</v>
      </c>
      <c r="E105" s="142" t="n">
        <v>0</v>
      </c>
      <c r="F105" s="142" t="n">
        <v>0</v>
      </c>
      <c r="G105" s="142" t="n">
        <v>0</v>
      </c>
      <c r="H105" s="142" t="n">
        <v>11245.7</v>
      </c>
      <c r="I105" s="142" t="n">
        <v>0</v>
      </c>
      <c r="J105" s="142" t="n">
        <v>0</v>
      </c>
      <c r="K105" s="142" t="n">
        <v>0</v>
      </c>
      <c r="L105" s="142" t="n">
        <v>0</v>
      </c>
    </row>
    <row r="106" customFormat="false" ht="27.5" hidden="false" customHeight="true" outlineLevel="0" collapsed="false">
      <c r="A106" s="140"/>
      <c r="B106" s="140"/>
      <c r="C106" s="141" t="s">
        <v>967</v>
      </c>
      <c r="D106" s="141" t="n">
        <v>0</v>
      </c>
      <c r="E106" s="142"/>
      <c r="F106" s="142"/>
      <c r="G106" s="142"/>
      <c r="H106" s="142"/>
      <c r="I106" s="142"/>
      <c r="J106" s="142"/>
      <c r="K106" s="142"/>
      <c r="L106" s="142"/>
    </row>
    <row r="107" customFormat="false" ht="27.5" hidden="false" customHeight="true" outlineLevel="0" collapsed="false">
      <c r="A107" s="140" t="s">
        <v>856</v>
      </c>
      <c r="B107" s="140" t="s">
        <v>995</v>
      </c>
      <c r="C107" s="141" t="s">
        <v>1111</v>
      </c>
      <c r="D107" s="141" t="n">
        <v>0</v>
      </c>
      <c r="E107" s="142"/>
      <c r="F107" s="142"/>
      <c r="G107" s="142"/>
      <c r="H107" s="142"/>
      <c r="I107" s="142"/>
      <c r="J107" s="142"/>
      <c r="K107" s="142"/>
      <c r="L107" s="142"/>
    </row>
    <row r="108" customFormat="false" ht="27.5" hidden="false" customHeight="true" outlineLevel="0" collapsed="false">
      <c r="A108" s="140"/>
      <c r="B108" s="140"/>
      <c r="C108" s="141" t="s">
        <v>863</v>
      </c>
      <c r="D108" s="141" t="n">
        <v>0</v>
      </c>
      <c r="E108" s="142"/>
      <c r="F108" s="142"/>
      <c r="G108" s="142"/>
      <c r="H108" s="142"/>
      <c r="I108" s="142"/>
      <c r="J108" s="142"/>
      <c r="K108" s="142"/>
      <c r="L108" s="142"/>
    </row>
    <row r="109" customFormat="false" ht="27.5" hidden="false" customHeight="true" outlineLevel="0" collapsed="false">
      <c r="A109" s="140"/>
      <c r="B109" s="140"/>
      <c r="C109" s="141" t="s">
        <v>1112</v>
      </c>
      <c r="D109" s="141" t="n">
        <v>0</v>
      </c>
      <c r="E109" s="142"/>
      <c r="F109" s="142"/>
      <c r="G109" s="142"/>
      <c r="H109" s="142"/>
      <c r="I109" s="142"/>
      <c r="J109" s="142"/>
      <c r="K109" s="142"/>
      <c r="L109" s="142"/>
    </row>
    <row r="110" customFormat="false" ht="27.5" hidden="false" customHeight="true" outlineLevel="0" collapsed="false">
      <c r="A110" s="140"/>
      <c r="B110" s="140"/>
      <c r="C110" s="141" t="s">
        <v>832</v>
      </c>
      <c r="D110" s="141" t="n">
        <v>0</v>
      </c>
      <c r="E110" s="142"/>
      <c r="F110" s="142"/>
      <c r="G110" s="142"/>
      <c r="H110" s="142"/>
      <c r="I110" s="142"/>
      <c r="J110" s="142"/>
      <c r="K110" s="142"/>
      <c r="L110" s="142"/>
    </row>
    <row r="111" customFormat="false" ht="27.5" hidden="false" customHeight="true" outlineLevel="0" collapsed="false">
      <c r="A111" s="140"/>
      <c r="B111" s="140"/>
      <c r="C111" s="141" t="s">
        <v>855</v>
      </c>
      <c r="D111" s="141" t="n">
        <v>157654.02</v>
      </c>
      <c r="E111" s="142" t="n">
        <v>0</v>
      </c>
      <c r="F111" s="142" t="n">
        <v>0</v>
      </c>
      <c r="G111" s="142" t="n">
        <v>0</v>
      </c>
      <c r="H111" s="142" t="n">
        <v>157654.02</v>
      </c>
      <c r="I111" s="142" t="n">
        <v>0</v>
      </c>
      <c r="J111" s="142" t="n">
        <v>0</v>
      </c>
      <c r="K111" s="142" t="n">
        <v>0</v>
      </c>
      <c r="L111" s="142" t="n">
        <v>0</v>
      </c>
    </row>
    <row r="112" customFormat="false" ht="27.5" hidden="false" customHeight="true" outlineLevel="0" collapsed="false">
      <c r="A112" s="140"/>
      <c r="B112" s="140"/>
      <c r="C112" s="141" t="s">
        <v>967</v>
      </c>
      <c r="D112" s="141" t="n">
        <v>0</v>
      </c>
      <c r="E112" s="142"/>
      <c r="F112" s="142"/>
      <c r="G112" s="142"/>
      <c r="H112" s="142"/>
      <c r="I112" s="142"/>
      <c r="J112" s="142"/>
      <c r="K112" s="142"/>
      <c r="L112" s="142"/>
    </row>
    <row r="113" customFormat="false" ht="27.5" hidden="false" customHeight="true" outlineLevel="0" collapsed="false">
      <c r="A113" s="140" t="s">
        <v>998</v>
      </c>
      <c r="B113" s="140" t="s">
        <v>999</v>
      </c>
      <c r="C113" s="141" t="s">
        <v>1111</v>
      </c>
      <c r="D113" s="141" t="n">
        <v>0</v>
      </c>
      <c r="E113" s="142"/>
      <c r="F113" s="142"/>
      <c r="G113" s="142"/>
      <c r="H113" s="142"/>
      <c r="I113" s="142"/>
      <c r="J113" s="142"/>
      <c r="K113" s="142"/>
      <c r="L113" s="142"/>
    </row>
    <row r="114" customFormat="false" ht="27.5" hidden="false" customHeight="true" outlineLevel="0" collapsed="false">
      <c r="A114" s="140"/>
      <c r="B114" s="140"/>
      <c r="C114" s="141" t="s">
        <v>863</v>
      </c>
      <c r="D114" s="141" t="n">
        <v>7887.24</v>
      </c>
      <c r="E114" s="142" t="n">
        <v>0</v>
      </c>
      <c r="F114" s="142" t="n">
        <v>0</v>
      </c>
      <c r="G114" s="142" t="n">
        <v>0</v>
      </c>
      <c r="H114" s="142" t="n">
        <v>0</v>
      </c>
      <c r="I114" s="142" t="n">
        <v>0</v>
      </c>
      <c r="J114" s="142" t="n">
        <v>5099.04</v>
      </c>
      <c r="K114" s="142" t="n">
        <v>2788.2</v>
      </c>
      <c r="L114" s="142" t="n">
        <v>0</v>
      </c>
    </row>
    <row r="115" customFormat="false" ht="27.5" hidden="false" customHeight="true" outlineLevel="0" collapsed="false">
      <c r="A115" s="140"/>
      <c r="B115" s="140"/>
      <c r="C115" s="141" t="s">
        <v>1112</v>
      </c>
      <c r="D115" s="141" t="n">
        <v>118468.1</v>
      </c>
      <c r="E115" s="142" t="n">
        <v>0</v>
      </c>
      <c r="F115" s="142" t="n">
        <v>3960.9</v>
      </c>
      <c r="G115" s="142" t="n">
        <v>3960.9</v>
      </c>
      <c r="H115" s="142" t="n">
        <v>0</v>
      </c>
      <c r="I115" s="142" t="n">
        <v>0</v>
      </c>
      <c r="J115" s="142" t="n">
        <v>66872.54</v>
      </c>
      <c r="K115" s="142" t="n">
        <v>43673.76</v>
      </c>
      <c r="L115" s="142" t="n">
        <v>0</v>
      </c>
    </row>
    <row r="116" customFormat="false" ht="27.5" hidden="false" customHeight="true" outlineLevel="0" collapsed="false">
      <c r="A116" s="140"/>
      <c r="B116" s="140"/>
      <c r="C116" s="141" t="s">
        <v>832</v>
      </c>
      <c r="D116" s="141" t="n">
        <v>311.3</v>
      </c>
      <c r="E116" s="142" t="n">
        <v>0</v>
      </c>
      <c r="F116" s="142" t="n">
        <v>0</v>
      </c>
      <c r="G116" s="142" t="n">
        <v>0</v>
      </c>
      <c r="H116" s="142" t="n">
        <v>0</v>
      </c>
      <c r="I116" s="142" t="n">
        <v>0</v>
      </c>
      <c r="J116" s="142" t="n">
        <v>0</v>
      </c>
      <c r="K116" s="142" t="n">
        <v>311.3</v>
      </c>
      <c r="L116" s="142" t="n">
        <v>0</v>
      </c>
    </row>
    <row r="117" customFormat="false" ht="27.5" hidden="false" customHeight="true" outlineLevel="0" collapsed="false">
      <c r="A117" s="140"/>
      <c r="B117" s="140"/>
      <c r="C117" s="141" t="s">
        <v>855</v>
      </c>
      <c r="D117" s="141" t="n">
        <v>0</v>
      </c>
      <c r="E117" s="142"/>
      <c r="F117" s="142"/>
      <c r="G117" s="142"/>
      <c r="H117" s="142"/>
      <c r="I117" s="142"/>
      <c r="J117" s="142"/>
      <c r="K117" s="142"/>
      <c r="L117" s="142"/>
    </row>
    <row r="118" customFormat="false" ht="27.5" hidden="false" customHeight="true" outlineLevel="0" collapsed="false">
      <c r="A118" s="140"/>
      <c r="B118" s="140"/>
      <c r="C118" s="141" t="s">
        <v>967</v>
      </c>
      <c r="D118" s="141" t="n">
        <v>0</v>
      </c>
      <c r="E118" s="142"/>
      <c r="F118" s="142"/>
      <c r="G118" s="142"/>
      <c r="H118" s="142"/>
      <c r="I118" s="142"/>
      <c r="J118" s="142"/>
      <c r="K118" s="142"/>
      <c r="L118" s="142"/>
    </row>
    <row r="119" customFormat="false" ht="27.5" hidden="false" customHeight="true" outlineLevel="0" collapsed="false">
      <c r="A119" s="140" t="s">
        <v>954</v>
      </c>
      <c r="B119" s="140" t="s">
        <v>999</v>
      </c>
      <c r="C119" s="141" t="s">
        <v>1111</v>
      </c>
      <c r="D119" s="141" t="n">
        <v>0</v>
      </c>
      <c r="E119" s="142"/>
      <c r="F119" s="142"/>
      <c r="G119" s="142"/>
      <c r="H119" s="142"/>
      <c r="I119" s="142"/>
      <c r="J119" s="142"/>
      <c r="K119" s="142"/>
      <c r="L119" s="142"/>
    </row>
    <row r="120" customFormat="false" ht="27.5" hidden="false" customHeight="true" outlineLevel="0" collapsed="false">
      <c r="A120" s="140"/>
      <c r="B120" s="140"/>
      <c r="C120" s="141" t="s">
        <v>863</v>
      </c>
      <c r="D120" s="141" t="n">
        <v>0</v>
      </c>
      <c r="E120" s="142"/>
      <c r="F120" s="142"/>
      <c r="G120" s="142"/>
      <c r="H120" s="142"/>
      <c r="I120" s="142"/>
      <c r="J120" s="142"/>
      <c r="K120" s="142"/>
      <c r="L120" s="142"/>
    </row>
    <row r="121" customFormat="false" ht="27.5" hidden="false" customHeight="true" outlineLevel="0" collapsed="false">
      <c r="A121" s="140"/>
      <c r="B121" s="140"/>
      <c r="C121" s="141" t="s">
        <v>1112</v>
      </c>
      <c r="D121" s="141" t="n">
        <v>200</v>
      </c>
      <c r="E121" s="142" t="n">
        <v>0</v>
      </c>
      <c r="F121" s="142" t="n">
        <v>0</v>
      </c>
      <c r="G121" s="142" t="n">
        <v>0</v>
      </c>
      <c r="H121" s="142" t="n">
        <v>0</v>
      </c>
      <c r="I121" s="142" t="n">
        <v>0</v>
      </c>
      <c r="J121" s="142" t="n">
        <v>0</v>
      </c>
      <c r="K121" s="142" t="n">
        <v>200</v>
      </c>
      <c r="L121" s="142" t="n">
        <v>0</v>
      </c>
    </row>
    <row r="122" customFormat="false" ht="27.5" hidden="false" customHeight="true" outlineLevel="0" collapsed="false">
      <c r="A122" s="140"/>
      <c r="B122" s="140"/>
      <c r="C122" s="141" t="s">
        <v>832</v>
      </c>
      <c r="D122" s="141" t="n">
        <v>0</v>
      </c>
      <c r="E122" s="142"/>
      <c r="F122" s="142"/>
      <c r="G122" s="142"/>
      <c r="H122" s="142"/>
      <c r="I122" s="142"/>
      <c r="J122" s="142"/>
      <c r="K122" s="142"/>
      <c r="L122" s="142"/>
    </row>
    <row r="123" customFormat="false" ht="27.5" hidden="false" customHeight="true" outlineLevel="0" collapsed="false">
      <c r="A123" s="140"/>
      <c r="B123" s="140"/>
      <c r="C123" s="141" t="s">
        <v>855</v>
      </c>
      <c r="D123" s="141" t="n">
        <v>0</v>
      </c>
      <c r="E123" s="142"/>
      <c r="F123" s="142"/>
      <c r="G123" s="142"/>
      <c r="H123" s="142"/>
      <c r="I123" s="142"/>
      <c r="J123" s="142"/>
      <c r="K123" s="142"/>
      <c r="L123" s="142"/>
    </row>
    <row r="124" customFormat="false" ht="27.5" hidden="false" customHeight="true" outlineLevel="0" collapsed="false">
      <c r="A124" s="140"/>
      <c r="B124" s="140"/>
      <c r="C124" s="141" t="s">
        <v>967</v>
      </c>
      <c r="D124" s="141" t="n">
        <v>0</v>
      </c>
      <c r="E124" s="142"/>
      <c r="F124" s="142"/>
      <c r="G124" s="142"/>
      <c r="H124" s="142"/>
      <c r="I124" s="142"/>
      <c r="J124" s="142"/>
      <c r="K124" s="142"/>
      <c r="L124" s="142"/>
    </row>
    <row r="125" customFormat="false" ht="27.5" hidden="false" customHeight="true" outlineLevel="0" collapsed="false">
      <c r="A125" s="140" t="s">
        <v>954</v>
      </c>
      <c r="B125" s="140" t="s">
        <v>1115</v>
      </c>
      <c r="C125" s="141" t="s">
        <v>1111</v>
      </c>
      <c r="D125" s="141" t="n">
        <v>0</v>
      </c>
      <c r="E125" s="142"/>
      <c r="F125" s="142"/>
      <c r="G125" s="142"/>
      <c r="H125" s="142"/>
      <c r="I125" s="142"/>
      <c r="J125" s="142"/>
      <c r="K125" s="142"/>
      <c r="L125" s="142"/>
    </row>
    <row r="126" customFormat="false" ht="27.5" hidden="false" customHeight="true" outlineLevel="0" collapsed="false">
      <c r="A126" s="140"/>
      <c r="B126" s="140"/>
      <c r="C126" s="141" t="s">
        <v>863</v>
      </c>
      <c r="D126" s="141" t="n">
        <v>0</v>
      </c>
      <c r="E126" s="142"/>
      <c r="F126" s="142"/>
      <c r="G126" s="142"/>
      <c r="H126" s="142"/>
      <c r="I126" s="142"/>
      <c r="J126" s="142"/>
      <c r="K126" s="142"/>
      <c r="L126" s="142"/>
    </row>
    <row r="127" customFormat="false" ht="27.5" hidden="false" customHeight="true" outlineLevel="0" collapsed="false">
      <c r="A127" s="140"/>
      <c r="B127" s="140"/>
      <c r="C127" s="141" t="s">
        <v>1112</v>
      </c>
      <c r="D127" s="141" t="n">
        <v>1662</v>
      </c>
      <c r="E127" s="142" t="n">
        <v>1662</v>
      </c>
      <c r="F127" s="142" t="n">
        <v>0</v>
      </c>
      <c r="G127" s="142" t="n">
        <v>0</v>
      </c>
      <c r="H127" s="142" t="n">
        <v>0</v>
      </c>
      <c r="I127" s="142" t="n">
        <v>0</v>
      </c>
      <c r="J127" s="142" t="n">
        <v>0</v>
      </c>
      <c r="K127" s="142" t="n">
        <v>0</v>
      </c>
      <c r="L127" s="142" t="n">
        <v>0</v>
      </c>
    </row>
    <row r="128" customFormat="false" ht="27.5" hidden="false" customHeight="true" outlineLevel="0" collapsed="false">
      <c r="A128" s="140"/>
      <c r="B128" s="140"/>
      <c r="C128" s="141" t="s">
        <v>832</v>
      </c>
      <c r="D128" s="141" t="n">
        <v>0</v>
      </c>
      <c r="E128" s="142"/>
      <c r="F128" s="142"/>
      <c r="G128" s="142"/>
      <c r="H128" s="142"/>
      <c r="I128" s="142"/>
      <c r="J128" s="142"/>
      <c r="K128" s="142"/>
      <c r="L128" s="142"/>
    </row>
    <row r="129" customFormat="false" ht="27.5" hidden="false" customHeight="true" outlineLevel="0" collapsed="false">
      <c r="A129" s="140"/>
      <c r="B129" s="140"/>
      <c r="C129" s="141" t="s">
        <v>855</v>
      </c>
      <c r="D129" s="141" t="n">
        <v>0</v>
      </c>
      <c r="E129" s="142"/>
      <c r="F129" s="142"/>
      <c r="G129" s="142"/>
      <c r="H129" s="142"/>
      <c r="I129" s="142"/>
      <c r="J129" s="142"/>
      <c r="K129" s="142"/>
      <c r="L129" s="142"/>
    </row>
    <row r="130" customFormat="false" ht="27.5" hidden="false" customHeight="true" outlineLevel="0" collapsed="false">
      <c r="A130" s="140"/>
      <c r="B130" s="140"/>
      <c r="C130" s="141" t="s">
        <v>967</v>
      </c>
      <c r="D130" s="141" t="n">
        <v>0</v>
      </c>
      <c r="E130" s="142"/>
      <c r="F130" s="142"/>
      <c r="G130" s="142"/>
      <c r="H130" s="142"/>
      <c r="I130" s="142"/>
      <c r="J130" s="142"/>
      <c r="K130" s="142"/>
      <c r="L130" s="142"/>
    </row>
    <row r="131" customFormat="false" ht="27.5" hidden="false" customHeight="true" outlineLevel="0" collapsed="false">
      <c r="A131" s="140" t="s">
        <v>1116</v>
      </c>
      <c r="B131" s="140" t="s">
        <v>1116</v>
      </c>
      <c r="C131" s="141" t="s">
        <v>1111</v>
      </c>
      <c r="D131" s="141" t="n">
        <v>0</v>
      </c>
      <c r="E131" s="142" t="n">
        <v>0</v>
      </c>
      <c r="F131" s="142" t="n">
        <v>0</v>
      </c>
      <c r="G131" s="142" t="n">
        <v>0</v>
      </c>
      <c r="H131" s="142" t="n">
        <v>0</v>
      </c>
      <c r="I131" s="142" t="n">
        <v>0</v>
      </c>
      <c r="J131" s="142" t="n">
        <v>0</v>
      </c>
      <c r="K131" s="142" t="n">
        <v>0</v>
      </c>
      <c r="L131" s="142" t="n">
        <v>0</v>
      </c>
    </row>
    <row r="132" customFormat="false" ht="27.5" hidden="false" customHeight="true" outlineLevel="0" collapsed="false">
      <c r="A132" s="140"/>
      <c r="B132" s="140"/>
      <c r="C132" s="141" t="s">
        <v>863</v>
      </c>
      <c r="D132" s="141" t="n">
        <v>596164.137</v>
      </c>
      <c r="E132" s="142" t="n">
        <v>40085.8998</v>
      </c>
      <c r="F132" s="142" t="n">
        <v>93533.7662</v>
      </c>
      <c r="G132" s="142" t="n">
        <v>90280.8662</v>
      </c>
      <c r="H132" s="142" t="n">
        <v>93533.7662</v>
      </c>
      <c r="I132" s="142" t="n">
        <v>90280.8662</v>
      </c>
      <c r="J132" s="142" t="n">
        <v>95379.9062</v>
      </c>
      <c r="K132" s="142" t="n">
        <v>93069.0662</v>
      </c>
      <c r="L132" s="142" t="n">
        <v>0</v>
      </c>
    </row>
    <row r="133" customFormat="false" ht="27.5" hidden="false" customHeight="true" outlineLevel="0" collapsed="false">
      <c r="A133" s="140"/>
      <c r="B133" s="140"/>
      <c r="C133" s="141" t="s">
        <v>1112</v>
      </c>
      <c r="D133" s="141" t="n">
        <v>397113.69</v>
      </c>
      <c r="E133" s="142" t="n">
        <v>10100.55</v>
      </c>
      <c r="F133" s="142" t="n">
        <v>66823.42</v>
      </c>
      <c r="G133" s="142" t="n">
        <v>29050.7</v>
      </c>
      <c r="H133" s="142" t="n">
        <v>25629.25</v>
      </c>
      <c r="I133" s="142" t="n">
        <v>26119.04</v>
      </c>
      <c r="J133" s="142" t="n">
        <v>146557.14</v>
      </c>
      <c r="K133" s="142" t="n">
        <v>92833.59</v>
      </c>
      <c r="L133" s="142" t="n">
        <v>0</v>
      </c>
    </row>
    <row r="134" customFormat="false" ht="27.5" hidden="false" customHeight="true" outlineLevel="0" collapsed="false">
      <c r="A134" s="140"/>
      <c r="B134" s="140"/>
      <c r="C134" s="141" t="s">
        <v>832</v>
      </c>
      <c r="D134" s="141" t="n">
        <v>18483.94</v>
      </c>
      <c r="E134" s="142" t="n">
        <v>1007.64</v>
      </c>
      <c r="F134" s="142" t="n">
        <v>6152</v>
      </c>
      <c r="G134" s="142" t="n">
        <v>2611.2</v>
      </c>
      <c r="H134" s="142" t="n">
        <v>2457.7</v>
      </c>
      <c r="I134" s="142" t="n">
        <v>2611.2</v>
      </c>
      <c r="J134" s="142" t="n">
        <v>3142.4</v>
      </c>
      <c r="K134" s="142" t="n">
        <v>501.8</v>
      </c>
      <c r="L134" s="142" t="n">
        <v>0</v>
      </c>
    </row>
    <row r="135" customFormat="false" ht="27.5" hidden="false" customHeight="true" outlineLevel="0" collapsed="false">
      <c r="A135" s="140"/>
      <c r="B135" s="140"/>
      <c r="C135" s="141" t="s">
        <v>855</v>
      </c>
      <c r="D135" s="141" t="n">
        <v>563333.7</v>
      </c>
      <c r="E135" s="142" t="n">
        <v>0</v>
      </c>
      <c r="F135" s="142" t="n">
        <v>112943.63</v>
      </c>
      <c r="G135" s="142" t="n">
        <v>0</v>
      </c>
      <c r="H135" s="142" t="n">
        <v>407510.64</v>
      </c>
      <c r="I135" s="142" t="n">
        <v>0</v>
      </c>
      <c r="J135" s="142" t="n">
        <v>0</v>
      </c>
      <c r="K135" s="142" t="n">
        <v>42879.43</v>
      </c>
      <c r="L135" s="142" t="n">
        <v>0</v>
      </c>
    </row>
    <row r="136" customFormat="false" ht="27.5" hidden="false" customHeight="true" outlineLevel="0" collapsed="false">
      <c r="A136" s="140"/>
      <c r="B136" s="140"/>
      <c r="C136" s="141" t="s">
        <v>967</v>
      </c>
      <c r="D136" s="141" t="n">
        <v>44800</v>
      </c>
      <c r="E136" s="142" t="n">
        <v>0</v>
      </c>
      <c r="F136" s="142" t="n">
        <v>44800</v>
      </c>
      <c r="G136" s="142" t="n">
        <v>0</v>
      </c>
      <c r="H136" s="142" t="n">
        <v>0</v>
      </c>
      <c r="I136" s="142" t="n">
        <v>0</v>
      </c>
      <c r="J136" s="142" t="n">
        <v>0</v>
      </c>
      <c r="K136" s="142" t="n">
        <v>0</v>
      </c>
      <c r="L136" s="142" t="n">
        <v>0</v>
      </c>
    </row>
    <row r="138" customFormat="false" ht="21.85" hidden="false" customHeight="true" outlineLevel="0" collapsed="false">
      <c r="C138" s="143" t="s">
        <v>1117</v>
      </c>
      <c r="D138" s="143" t="n">
        <v>79422.738</v>
      </c>
      <c r="E138" s="143" t="n">
        <v>2020.11</v>
      </c>
      <c r="F138" s="143" t="n">
        <v>13364.684</v>
      </c>
      <c r="G138" s="143" t="n">
        <v>5810.14</v>
      </c>
      <c r="H138" s="143" t="n">
        <v>5125.85</v>
      </c>
      <c r="I138" s="143" t="n">
        <v>5223.808</v>
      </c>
      <c r="J138" s="143" t="n">
        <v>29311.428</v>
      </c>
      <c r="K138" s="143" t="n">
        <v>18566.718</v>
      </c>
      <c r="L138" s="143" t="n">
        <v>0</v>
      </c>
    </row>
    <row r="139" customFormat="false" ht="21.85" hidden="false" customHeight="true" outlineLevel="0" collapsed="false">
      <c r="C139" s="143" t="s">
        <v>1118</v>
      </c>
      <c r="D139" s="143" t="n">
        <v>1699318.205</v>
      </c>
      <c r="E139" s="143" t="n">
        <v>53214.1998</v>
      </c>
      <c r="F139" s="143" t="n">
        <v>337617.5002</v>
      </c>
      <c r="G139" s="143" t="n">
        <v>127752.9062</v>
      </c>
      <c r="H139" s="143" t="n">
        <v>534257.2062</v>
      </c>
      <c r="I139" s="143" t="n">
        <v>124234.9142</v>
      </c>
      <c r="J139" s="143" t="n">
        <v>274390.8742</v>
      </c>
      <c r="K139" s="143" t="n">
        <v>247850.6042</v>
      </c>
      <c r="L139" s="143" t="n">
        <v>0</v>
      </c>
    </row>
    <row r="1048051" customFormat="false" ht="12.8" hidden="false" customHeight="true" outlineLevel="0" collapsed="false"/>
    <row r="1048052" customFormat="false" ht="12.8" hidden="false" customHeight="true" outlineLevel="0" collapsed="false"/>
    <row r="1048053" customFormat="false" ht="12.8" hidden="false" customHeight="true" outlineLevel="0" collapsed="false"/>
    <row r="1048054" customFormat="false" ht="12.8" hidden="false" customHeight="true" outlineLevel="0" collapsed="false"/>
    <row r="1048055" customFormat="false" ht="12.8" hidden="false" customHeight="true" outlineLevel="0" collapsed="false"/>
    <row r="1048056" customFormat="false" ht="12.8" hidden="false" customHeight="true" outlineLevel="0" collapsed="false"/>
    <row r="1048057" customFormat="false" ht="12.8" hidden="false" customHeight="true" outlineLevel="0" collapsed="false"/>
    <row r="1048058" customFormat="false" ht="12.8" hidden="false" customHeight="true" outlineLevel="0" collapsed="false"/>
    <row r="1048059" customFormat="false" ht="12.8" hidden="false" customHeight="true" outlineLevel="0" collapsed="false"/>
    <row r="1048060" customFormat="false" ht="12.8" hidden="false" customHeight="true" outlineLevel="0" collapsed="false"/>
    <row r="1048061" customFormat="false" ht="12.8" hidden="false" customHeight="true" outlineLevel="0" collapsed="false"/>
    <row r="1048062" customFormat="false" ht="12.8" hidden="false" customHeight="true" outlineLevel="0" collapsed="false"/>
    <row r="1048063" customFormat="false" ht="12.8" hidden="false" customHeight="true" outlineLevel="0" collapsed="false"/>
    <row r="1048064" customFormat="false" ht="12.8" hidden="false" customHeight="true" outlineLevel="0" collapsed="false"/>
    <row r="1048065" customFormat="false" ht="12.8" hidden="false" customHeight="true" outlineLevel="0" collapsed="false"/>
    <row r="1048066" customFormat="false" ht="12.8" hidden="false" customHeight="true" outlineLevel="0" collapsed="false"/>
    <row r="1048067" customFormat="false" ht="12.8" hidden="false" customHeight="true" outlineLevel="0" collapsed="false"/>
    <row r="1048068" customFormat="false" ht="12.8" hidden="false" customHeight="true" outlineLevel="0" collapsed="false"/>
    <row r="1048069" customFormat="false" ht="12.8" hidden="false" customHeight="true" outlineLevel="0" collapsed="false"/>
    <row r="1048070" customFormat="false" ht="12.8" hidden="false" customHeight="true" outlineLevel="0" collapsed="false"/>
    <row r="1048071" customFormat="false" ht="12.8" hidden="false" customHeight="true" outlineLevel="0" collapsed="false"/>
    <row r="1048072" customFormat="false" ht="12.8" hidden="false" customHeight="true" outlineLevel="0" collapsed="false"/>
    <row r="1048073" customFormat="false" ht="12.8" hidden="false" customHeight="true" outlineLevel="0" collapsed="false"/>
    <row r="1048074" customFormat="false" ht="12.8" hidden="false" customHeight="true" outlineLevel="0" collapsed="false"/>
    <row r="1048075" customFormat="false" ht="12.8" hidden="false" customHeight="true" outlineLevel="0" collapsed="false"/>
    <row r="1048076" customFormat="false" ht="12.8" hidden="false" customHeight="true" outlineLevel="0" collapsed="false"/>
    <row r="1048077" customFormat="false" ht="12.8" hidden="false" customHeight="true" outlineLevel="0" collapsed="false"/>
    <row r="1048078" customFormat="false" ht="12.8" hidden="false" customHeight="true" outlineLevel="0" collapsed="false"/>
    <row r="1048079" customFormat="false" ht="12.8" hidden="false" customHeight="true" outlineLevel="0" collapsed="false"/>
    <row r="1048080" customFormat="false" ht="12.8" hidden="false" customHeight="true" outlineLevel="0" collapsed="false"/>
    <row r="1048081" customFormat="false" ht="12.8" hidden="false" customHeight="true" outlineLevel="0" collapsed="false"/>
    <row r="1048082" customFormat="false" ht="12.8" hidden="false" customHeight="true" outlineLevel="0" collapsed="false"/>
    <row r="1048083" customFormat="false" ht="12.8" hidden="false" customHeight="true" outlineLevel="0" collapsed="false"/>
    <row r="1048084" customFormat="false" ht="12.8" hidden="false" customHeight="true" outlineLevel="0" collapsed="false"/>
    <row r="1048085" customFormat="false" ht="12.85" hidden="false" customHeight="true" outlineLevel="0" collapsed="false"/>
    <row r="1048086" customFormat="false" ht="12.85" hidden="false" customHeight="true" outlineLevel="0" collapsed="false"/>
    <row r="1048087" customFormat="false" ht="12.85" hidden="false" customHeight="true" outlineLevel="0" collapsed="false"/>
    <row r="1048088" customFormat="false" ht="12.85" hidden="false" customHeight="true" outlineLevel="0" collapsed="false"/>
    <row r="1048089" customFormat="false" ht="12.85" hidden="false" customHeight="true" outlineLevel="0" collapsed="false"/>
    <row r="1048090" customFormat="false" ht="12.85" hidden="false" customHeight="true" outlineLevel="0" collapsed="false"/>
    <row r="1048091" customFormat="false" ht="12.85" hidden="false" customHeight="true" outlineLevel="0" collapsed="false"/>
    <row r="1048092" customFormat="false" ht="12.85" hidden="false" customHeight="true" outlineLevel="0" collapsed="false"/>
    <row r="1048093" customFormat="false" ht="12.85" hidden="false" customHeight="true" outlineLevel="0" collapsed="false"/>
    <row r="1048094" customFormat="false" ht="12.85" hidden="false" customHeight="true" outlineLevel="0" collapsed="false"/>
    <row r="1048095" customFormat="false" ht="12.85" hidden="false" customHeight="true" outlineLevel="0" collapsed="false"/>
    <row r="1048096" customFormat="false" ht="12.85" hidden="false" customHeight="true" outlineLevel="0" collapsed="false"/>
    <row r="1048097" customFormat="false" ht="12.85" hidden="false" customHeight="true" outlineLevel="0" collapsed="false"/>
    <row r="1048098" customFormat="false" ht="12.85" hidden="false" customHeight="true" outlineLevel="0" collapsed="false"/>
    <row r="1048099" customFormat="false" ht="12.85" hidden="false" customHeight="true" outlineLevel="0" collapsed="false"/>
    <row r="1048100" customFormat="false" ht="12.85" hidden="false" customHeight="true" outlineLevel="0" collapsed="false"/>
    <row r="1048101" customFormat="false" ht="12.85" hidden="false" customHeight="true" outlineLevel="0" collapsed="false"/>
    <row r="1048102" customFormat="false" ht="12.85" hidden="false" customHeight="true" outlineLevel="0" collapsed="false"/>
    <row r="1048103" customFormat="false" ht="12.85" hidden="false" customHeight="true" outlineLevel="0" collapsed="false"/>
    <row r="1048104" customFormat="false" ht="12.85" hidden="false" customHeight="true" outlineLevel="0" collapsed="false"/>
    <row r="1048105" customFormat="false" ht="12.85" hidden="false" customHeight="true" outlineLevel="0" collapsed="false"/>
    <row r="1048106" customFormat="false" ht="12.85" hidden="false" customHeight="true" outlineLevel="0" collapsed="false"/>
    <row r="1048107" customFormat="false" ht="12.85" hidden="false" customHeight="true" outlineLevel="0" collapsed="false"/>
    <row r="1048108" customFormat="false" ht="12.85" hidden="false" customHeight="true" outlineLevel="0" collapsed="false"/>
    <row r="1048109" customFormat="false" ht="12.85" hidden="false" customHeight="true" outlineLevel="0" collapsed="false"/>
    <row r="1048110" customFormat="false" ht="12.85" hidden="false" customHeight="true" outlineLevel="0" collapsed="false"/>
    <row r="1048111" customFormat="false" ht="12.85" hidden="false" customHeight="true" outlineLevel="0" collapsed="false"/>
    <row r="1048112" customFormat="false" ht="12.85" hidden="false" customHeight="true" outlineLevel="0" collapsed="false"/>
    <row r="1048113" customFormat="false" ht="12.85" hidden="false" customHeight="true" outlineLevel="0" collapsed="false"/>
    <row r="1048114" customFormat="false" ht="12.85" hidden="false" customHeight="true" outlineLevel="0" collapsed="false"/>
    <row r="1048115" customFormat="false" ht="12.85" hidden="false" customHeight="true" outlineLevel="0" collapsed="false"/>
    <row r="1048116" customFormat="false" ht="12.85" hidden="false" customHeight="true" outlineLevel="0" collapsed="false"/>
    <row r="1048117" customFormat="false" ht="12.85" hidden="false" customHeight="true" outlineLevel="0" collapsed="false"/>
    <row r="1048118" customFormat="false" ht="12.85" hidden="false" customHeight="true" outlineLevel="0" collapsed="false"/>
    <row r="1048119" customFormat="false" ht="12.85" hidden="false" customHeight="true" outlineLevel="0" collapsed="false"/>
    <row r="1048120" customFormat="false" ht="12.85" hidden="false" customHeight="true" outlineLevel="0" collapsed="false"/>
    <row r="1048121" customFormat="false" ht="12.85" hidden="false" customHeight="true" outlineLevel="0" collapsed="false"/>
    <row r="1048122" customFormat="false" ht="12.85" hidden="false" customHeight="true" outlineLevel="0" collapsed="false"/>
    <row r="1048123" customFormat="false" ht="12.85" hidden="false" customHeight="true" outlineLevel="0" collapsed="false"/>
    <row r="1048124" customFormat="false" ht="12.85" hidden="false" customHeight="true" outlineLevel="0" collapsed="false"/>
    <row r="1048125" customFormat="false" ht="12.85" hidden="false" customHeight="true" outlineLevel="0" collapsed="false"/>
    <row r="1048126" customFormat="false" ht="12.85" hidden="false" customHeight="true" outlineLevel="0" collapsed="false"/>
    <row r="1048127" customFormat="false" ht="12.85" hidden="false" customHeight="true" outlineLevel="0" collapsed="false"/>
    <row r="1048128" customFormat="false" ht="12.85" hidden="false" customHeight="true" outlineLevel="0" collapsed="false"/>
    <row r="1048129" customFormat="false" ht="12.85" hidden="false" customHeight="true" outlineLevel="0" collapsed="false"/>
    <row r="1048130" customFormat="false" ht="12.85" hidden="false" customHeight="true" outlineLevel="0" collapsed="false"/>
    <row r="1048131" customFormat="false" ht="12.85" hidden="false" customHeight="true" outlineLevel="0" collapsed="false"/>
    <row r="1048132" customFormat="false" ht="12.85" hidden="false" customHeight="true" outlineLevel="0" collapsed="false"/>
    <row r="1048133" customFormat="false" ht="12.85" hidden="false" customHeight="true" outlineLevel="0" collapsed="false"/>
    <row r="1048134" customFormat="false" ht="12.85" hidden="false" customHeight="true" outlineLevel="0" collapsed="false"/>
    <row r="1048135" customFormat="false" ht="12.85" hidden="false" customHeight="true" outlineLevel="0" collapsed="false"/>
    <row r="1048136" customFormat="false" ht="12.85" hidden="false" customHeight="true" outlineLevel="0" collapsed="false"/>
    <row r="1048137" customFormat="false" ht="12.85" hidden="false" customHeight="true" outlineLevel="0" collapsed="false"/>
    <row r="1048138" customFormat="false" ht="12.85" hidden="false" customHeight="true" outlineLevel="0" collapsed="false"/>
    <row r="1048139" customFormat="false" ht="12.85" hidden="false" customHeight="true" outlineLevel="0" collapsed="false"/>
    <row r="1048140" customFormat="false" ht="12.85" hidden="false" customHeight="true" outlineLevel="0" collapsed="false"/>
    <row r="1048141" customFormat="false" ht="12.85" hidden="false" customHeight="true" outlineLevel="0" collapsed="false"/>
    <row r="1048142" customFormat="false" ht="12.85" hidden="false" customHeight="true" outlineLevel="0" collapsed="false"/>
    <row r="1048143" customFormat="false" ht="12.85" hidden="false" customHeight="true" outlineLevel="0" collapsed="false"/>
    <row r="1048144" customFormat="false" ht="12.85" hidden="false" customHeight="true" outlineLevel="0" collapsed="false"/>
    <row r="1048145" customFormat="false" ht="12.85" hidden="false" customHeight="true" outlineLevel="0" collapsed="false"/>
    <row r="1048146" customFormat="false" ht="12.85" hidden="false" customHeight="true" outlineLevel="0" collapsed="false"/>
    <row r="1048147" customFormat="false" ht="12.85" hidden="false" customHeight="true" outlineLevel="0" collapsed="false"/>
    <row r="1048148" customFormat="false" ht="12.85" hidden="false" customHeight="true" outlineLevel="0" collapsed="false"/>
    <row r="1048149" customFormat="false" ht="12.85" hidden="false" customHeight="true" outlineLevel="0" collapsed="false"/>
    <row r="1048150" customFormat="false" ht="12.85" hidden="false" customHeight="true" outlineLevel="0" collapsed="false"/>
    <row r="1048151" customFormat="false" ht="12.85" hidden="false" customHeight="true" outlineLevel="0" collapsed="false"/>
    <row r="1048152" customFormat="false" ht="12.85" hidden="false" customHeight="true" outlineLevel="0" collapsed="false"/>
    <row r="1048153" customFormat="false" ht="12.85" hidden="false" customHeight="true" outlineLevel="0" collapsed="false"/>
    <row r="1048154" customFormat="false" ht="12.85" hidden="false" customHeight="true" outlineLevel="0" collapsed="false"/>
    <row r="1048155" customFormat="false" ht="12.85" hidden="false" customHeight="true" outlineLevel="0" collapsed="false"/>
    <row r="1048156" customFormat="false" ht="12.85" hidden="false" customHeight="true" outlineLevel="0" collapsed="false"/>
    <row r="1048157" customFormat="false" ht="12.85" hidden="false" customHeight="true" outlineLevel="0" collapsed="false"/>
    <row r="1048158" customFormat="false" ht="12.85" hidden="false" customHeight="true" outlineLevel="0" collapsed="false"/>
    <row r="1048159" customFormat="false" ht="12.85" hidden="false" customHeight="true" outlineLevel="0" collapsed="false"/>
    <row r="1048160" customFormat="false" ht="12.85" hidden="false" customHeight="true" outlineLevel="0" collapsed="false"/>
    <row r="1048161" customFormat="false" ht="12.85" hidden="false" customHeight="true" outlineLevel="0" collapsed="false"/>
    <row r="1048162" customFormat="false" ht="12.85" hidden="false" customHeight="true" outlineLevel="0" collapsed="false"/>
    <row r="1048163" customFormat="false" ht="12.85" hidden="false" customHeight="true" outlineLevel="0" collapsed="false"/>
    <row r="1048164" customFormat="false" ht="12.85" hidden="false" customHeight="true" outlineLevel="0" collapsed="false"/>
    <row r="1048165" customFormat="false" ht="12.85" hidden="false" customHeight="true" outlineLevel="0" collapsed="false"/>
    <row r="1048166" customFormat="false" ht="12.85" hidden="false" customHeight="true" outlineLevel="0" collapsed="false"/>
    <row r="1048167" customFormat="false" ht="12.85" hidden="false" customHeight="true" outlineLevel="0" collapsed="false"/>
    <row r="1048168" customFormat="false" ht="12.85" hidden="false" customHeight="true" outlineLevel="0" collapsed="false"/>
    <row r="1048169" customFormat="false" ht="12.85" hidden="false" customHeight="true" outlineLevel="0" collapsed="false"/>
    <row r="1048170" customFormat="false" ht="12.85" hidden="false" customHeight="true" outlineLevel="0" collapsed="false"/>
    <row r="1048171" customFormat="false" ht="12.85" hidden="false" customHeight="true" outlineLevel="0" collapsed="false"/>
    <row r="1048172" customFormat="false" ht="12.85" hidden="false" customHeight="true" outlineLevel="0" collapsed="false"/>
    <row r="1048173" customFormat="false" ht="12.85" hidden="false" customHeight="true" outlineLevel="0" collapsed="false"/>
    <row r="1048174" customFormat="false" ht="12.85" hidden="false" customHeight="true" outlineLevel="0" collapsed="false"/>
    <row r="1048175" customFormat="false" ht="12.85" hidden="false" customHeight="true" outlineLevel="0" collapsed="false"/>
    <row r="1048176" customFormat="false" ht="12.85" hidden="false" customHeight="true" outlineLevel="0" collapsed="false"/>
    <row r="1048177" customFormat="false" ht="12.85" hidden="false" customHeight="true" outlineLevel="0" collapsed="false"/>
    <row r="1048178" customFormat="false" ht="12.85" hidden="false" customHeight="true" outlineLevel="0" collapsed="false"/>
    <row r="1048179" customFormat="false" ht="12.85" hidden="false" customHeight="true" outlineLevel="0" collapsed="false"/>
    <row r="1048180" customFormat="false" ht="12.85" hidden="false" customHeight="true" outlineLevel="0" collapsed="false"/>
    <row r="1048181" customFormat="false" ht="12.85" hidden="false" customHeight="true" outlineLevel="0" collapsed="false"/>
    <row r="1048182" customFormat="false" ht="12.85" hidden="false" customHeight="true" outlineLevel="0" collapsed="false"/>
    <row r="1048183" customFormat="false" ht="12.85" hidden="false" customHeight="true" outlineLevel="0" collapsed="false"/>
    <row r="1048184" customFormat="false" ht="12.85" hidden="false" customHeight="true" outlineLevel="0" collapsed="false"/>
    <row r="1048185" customFormat="false" ht="12.85" hidden="false" customHeight="true" outlineLevel="0" collapsed="false"/>
    <row r="1048186" customFormat="false" ht="12.85" hidden="false" customHeight="true" outlineLevel="0" collapsed="false"/>
    <row r="1048187" customFormat="false" ht="12.85" hidden="false" customHeight="true" outlineLevel="0" collapsed="false"/>
    <row r="1048188" customFormat="false" ht="12.85" hidden="false" customHeight="true" outlineLevel="0" collapsed="false"/>
    <row r="1048189" customFormat="false" ht="12.85" hidden="false" customHeight="true" outlineLevel="0" collapsed="false"/>
    <row r="1048190" customFormat="false" ht="12.85" hidden="false" customHeight="true" outlineLevel="0" collapsed="false"/>
    <row r="1048191" customFormat="false" ht="12.85" hidden="false" customHeight="true" outlineLevel="0" collapsed="false"/>
    <row r="1048192" customFormat="false" ht="12.85" hidden="false" customHeight="true" outlineLevel="0" collapsed="false"/>
    <row r="1048193" customFormat="false" ht="12.85" hidden="false" customHeight="true" outlineLevel="0" collapsed="false"/>
    <row r="1048194" customFormat="false" ht="12.85" hidden="false" customHeight="true" outlineLevel="0" collapsed="false"/>
    <row r="1048195" customFormat="false" ht="12.85" hidden="false" customHeight="true" outlineLevel="0" collapsed="false"/>
    <row r="1048196" customFormat="false" ht="12.85" hidden="false" customHeight="true" outlineLevel="0" collapsed="false"/>
    <row r="1048197" customFormat="false" ht="12.85" hidden="false" customHeight="true" outlineLevel="0" collapsed="false"/>
    <row r="1048198" customFormat="false" ht="12.85" hidden="false" customHeight="true" outlineLevel="0" collapsed="false"/>
    <row r="1048199" customFormat="false" ht="12.85" hidden="false" customHeight="true" outlineLevel="0" collapsed="false"/>
    <row r="1048200" customFormat="false" ht="12.85" hidden="false" customHeight="true" outlineLevel="0" collapsed="false"/>
    <row r="1048201" customFormat="false" ht="12.85" hidden="false" customHeight="true" outlineLevel="0" collapsed="false"/>
    <row r="1048202" customFormat="false" ht="12.85" hidden="false" customHeight="true" outlineLevel="0" collapsed="false"/>
    <row r="1048203" customFormat="false" ht="12.85" hidden="false" customHeight="true" outlineLevel="0" collapsed="false"/>
    <row r="1048204" customFormat="false" ht="12.85" hidden="false" customHeight="true" outlineLevel="0" collapsed="false"/>
    <row r="1048205" customFormat="false" ht="12.85" hidden="false" customHeight="true" outlineLevel="0" collapsed="false"/>
    <row r="1048206" customFormat="false" ht="12.85" hidden="false" customHeight="true" outlineLevel="0" collapsed="false"/>
    <row r="1048207" customFormat="false" ht="12.85" hidden="false" customHeight="true" outlineLevel="0" collapsed="false"/>
    <row r="1048208" customFormat="false" ht="12.85" hidden="false" customHeight="true" outlineLevel="0" collapsed="false"/>
    <row r="1048209" customFormat="false" ht="12.85" hidden="false" customHeight="true" outlineLevel="0" collapsed="false"/>
    <row r="1048210" customFormat="false" ht="12.85" hidden="false" customHeight="true" outlineLevel="0" collapsed="false"/>
    <row r="1048211" customFormat="false" ht="12.85" hidden="false" customHeight="true" outlineLevel="0" collapsed="false"/>
    <row r="1048212" customFormat="false" ht="12.85" hidden="false" customHeight="true" outlineLevel="0" collapsed="false"/>
    <row r="1048213" customFormat="false" ht="12.85" hidden="false" customHeight="true" outlineLevel="0" collapsed="false"/>
    <row r="1048214" customFormat="false" ht="12.85" hidden="false" customHeight="true" outlineLevel="0" collapsed="false"/>
    <row r="1048215" customFormat="false" ht="12.85" hidden="false" customHeight="true" outlineLevel="0" collapsed="false"/>
    <row r="1048216" customFormat="false" ht="12.85" hidden="false" customHeight="true" outlineLevel="0" collapsed="false"/>
    <row r="1048217" customFormat="false" ht="12.85" hidden="false" customHeight="true" outlineLevel="0" collapsed="false"/>
    <row r="1048218" customFormat="false" ht="12.85" hidden="false" customHeight="true" outlineLevel="0" collapsed="false"/>
    <row r="1048219" customFormat="false" ht="12.85" hidden="false" customHeight="true" outlineLevel="0" collapsed="false"/>
    <row r="1048220" customFormat="false" ht="12.85" hidden="false" customHeight="true" outlineLevel="0" collapsed="false"/>
    <row r="1048221" customFormat="false" ht="12.85" hidden="false" customHeight="true" outlineLevel="0" collapsed="false"/>
    <row r="1048222" customFormat="false" ht="12.85" hidden="false" customHeight="true" outlineLevel="0" collapsed="false"/>
    <row r="1048223" customFormat="false" ht="12.85" hidden="false" customHeight="true" outlineLevel="0" collapsed="false"/>
    <row r="1048224" customFormat="false" ht="12.85" hidden="false" customHeight="true" outlineLevel="0" collapsed="false"/>
    <row r="1048225" customFormat="false" ht="12.85" hidden="false" customHeight="true" outlineLevel="0" collapsed="false"/>
    <row r="1048226" customFormat="false" ht="12.85" hidden="false" customHeight="true" outlineLevel="0" collapsed="false"/>
    <row r="1048227" customFormat="false" ht="12.85" hidden="false" customHeight="true" outlineLevel="0" collapsed="false"/>
    <row r="1048228" customFormat="false" ht="12.85" hidden="false" customHeight="true" outlineLevel="0" collapsed="false"/>
    <row r="1048229" customFormat="false" ht="12.85" hidden="false" customHeight="true" outlineLevel="0" collapsed="false"/>
    <row r="1048230" customFormat="false" ht="12.85" hidden="false" customHeight="true" outlineLevel="0" collapsed="false"/>
    <row r="1048231" customFormat="false" ht="12.85" hidden="false" customHeight="true" outlineLevel="0" collapsed="false"/>
    <row r="1048232" customFormat="false" ht="12.85" hidden="false" customHeight="true" outlineLevel="0" collapsed="false"/>
    <row r="1048233" customFormat="false" ht="12.85" hidden="false" customHeight="true" outlineLevel="0" collapsed="false"/>
    <row r="1048234" customFormat="false" ht="12.85" hidden="false" customHeight="true" outlineLevel="0" collapsed="false"/>
    <row r="1048235" customFormat="false" ht="12.85" hidden="false" customHeight="true" outlineLevel="0" collapsed="false"/>
    <row r="1048236" customFormat="false" ht="12.85" hidden="false" customHeight="true" outlineLevel="0" collapsed="false"/>
    <row r="1048237" customFormat="false" ht="12.85" hidden="false" customHeight="true" outlineLevel="0" collapsed="false"/>
    <row r="1048238" customFormat="false" ht="12.85" hidden="false" customHeight="true" outlineLevel="0" collapsed="false"/>
    <row r="1048239" customFormat="false" ht="12.85" hidden="false" customHeight="true" outlineLevel="0" collapsed="false"/>
    <row r="1048240" customFormat="false" ht="12.85" hidden="false" customHeight="true" outlineLevel="0" collapsed="false"/>
    <row r="1048241" customFormat="false" ht="12.85" hidden="false" customHeight="true" outlineLevel="0" collapsed="false"/>
    <row r="1048242" customFormat="false" ht="12.85" hidden="false" customHeight="true" outlineLevel="0" collapsed="false"/>
    <row r="1048243" customFormat="false" ht="12.85" hidden="false" customHeight="true" outlineLevel="0" collapsed="false"/>
    <row r="1048244" customFormat="false" ht="12.85" hidden="false" customHeight="true" outlineLevel="0" collapsed="false"/>
    <row r="1048245" customFormat="false" ht="12.85" hidden="false" customHeight="true" outlineLevel="0" collapsed="false"/>
    <row r="1048246" customFormat="false" ht="12.85" hidden="false" customHeight="true" outlineLevel="0" collapsed="false"/>
    <row r="1048247" customFormat="false" ht="12.85" hidden="false" customHeight="true" outlineLevel="0" collapsed="false"/>
    <row r="1048248" customFormat="false" ht="12.85" hidden="false" customHeight="true" outlineLevel="0" collapsed="false"/>
    <row r="1048249" customFormat="false" ht="12.85" hidden="false" customHeight="true" outlineLevel="0" collapsed="false"/>
    <row r="1048250" customFormat="false" ht="12.85" hidden="false" customHeight="true" outlineLevel="0" collapsed="false"/>
    <row r="1048251" customFormat="false" ht="12.85" hidden="false" customHeight="true" outlineLevel="0" collapsed="false"/>
    <row r="1048252" customFormat="false" ht="12.85" hidden="false" customHeight="true" outlineLevel="0" collapsed="false"/>
    <row r="1048253" customFormat="false" ht="12.85" hidden="false" customHeight="true" outlineLevel="0" collapsed="false"/>
    <row r="1048254" customFormat="false" ht="12.85" hidden="false" customHeight="true" outlineLevel="0" collapsed="false"/>
    <row r="1048255" customFormat="false" ht="12.85" hidden="false" customHeight="true" outlineLevel="0" collapsed="false"/>
    <row r="1048256" customFormat="false" ht="12.85" hidden="false" customHeight="true" outlineLevel="0" collapsed="false"/>
    <row r="1048257" customFormat="false" ht="12.85" hidden="false" customHeight="true" outlineLevel="0" collapsed="false"/>
    <row r="1048258" customFormat="false" ht="12.85" hidden="false" customHeight="true" outlineLevel="0" collapsed="false"/>
    <row r="1048259" customFormat="false" ht="12.85" hidden="false" customHeight="true" outlineLevel="0" collapsed="false"/>
    <row r="1048260" customFormat="false" ht="12.85" hidden="false" customHeight="true" outlineLevel="0" collapsed="false"/>
    <row r="1048261" customFormat="false" ht="12.85" hidden="false" customHeight="true" outlineLevel="0" collapsed="false"/>
    <row r="1048262" customFormat="false" ht="12.85" hidden="false" customHeight="true" outlineLevel="0" collapsed="false"/>
    <row r="1048263" customFormat="false" ht="12.85" hidden="false" customHeight="true" outlineLevel="0" collapsed="false"/>
    <row r="1048264" customFormat="false" ht="12.85" hidden="false" customHeight="true" outlineLevel="0" collapsed="false"/>
    <row r="1048265" customFormat="false" ht="12.85" hidden="false" customHeight="true" outlineLevel="0" collapsed="false"/>
    <row r="1048266" customFormat="false" ht="12.85" hidden="false" customHeight="true" outlineLevel="0" collapsed="false"/>
    <row r="1048267" customFormat="false" ht="12.85" hidden="false" customHeight="true" outlineLevel="0" collapsed="false"/>
    <row r="1048268" customFormat="false" ht="12.85" hidden="false" customHeight="true" outlineLevel="0" collapsed="false"/>
    <row r="1048269" customFormat="false" ht="12.85" hidden="false" customHeight="true" outlineLevel="0" collapsed="false"/>
    <row r="1048270" customFormat="false" ht="12.85" hidden="false" customHeight="true" outlineLevel="0" collapsed="false"/>
    <row r="1048271" customFormat="false" ht="12.85" hidden="false" customHeight="true" outlineLevel="0" collapsed="false"/>
    <row r="1048272" customFormat="false" ht="12.85" hidden="false" customHeight="true" outlineLevel="0" collapsed="false"/>
    <row r="1048273" customFormat="false" ht="12.85" hidden="false" customHeight="true" outlineLevel="0" collapsed="false"/>
    <row r="1048274" customFormat="false" ht="12.85" hidden="false" customHeight="true" outlineLevel="0" collapsed="false"/>
    <row r="1048275" customFormat="false" ht="12.85" hidden="false" customHeight="true" outlineLevel="0" collapsed="false"/>
    <row r="1048276" customFormat="false" ht="12.85" hidden="false" customHeight="true" outlineLevel="0" collapsed="false"/>
    <row r="1048277" customFormat="false" ht="12.85" hidden="false" customHeight="true" outlineLevel="0" collapsed="false"/>
    <row r="1048278" customFormat="false" ht="12.85" hidden="false" customHeight="true" outlineLevel="0" collapsed="false"/>
    <row r="1048279" customFormat="false" ht="12.85" hidden="false" customHeight="true" outlineLevel="0" collapsed="false"/>
    <row r="1048280" customFormat="false" ht="12.85" hidden="false" customHeight="true" outlineLevel="0" collapsed="false"/>
    <row r="1048281" customFormat="false" ht="12.85" hidden="false" customHeight="true" outlineLevel="0" collapsed="false"/>
    <row r="1048282" customFormat="false" ht="12.85" hidden="false" customHeight="true" outlineLevel="0" collapsed="false"/>
    <row r="1048283" customFormat="false" ht="12.85" hidden="false" customHeight="true" outlineLevel="0" collapsed="false"/>
    <row r="1048284" customFormat="false" ht="12.85" hidden="false" customHeight="true" outlineLevel="0" collapsed="false"/>
    <row r="1048285" customFormat="false" ht="12.85" hidden="false" customHeight="true" outlineLevel="0" collapsed="false"/>
    <row r="1048286" customFormat="false" ht="12.85" hidden="false" customHeight="true" outlineLevel="0" collapsed="false"/>
    <row r="1048287" customFormat="false" ht="12.85" hidden="false" customHeight="true" outlineLevel="0" collapsed="false"/>
    <row r="1048288" customFormat="false" ht="12.85" hidden="false" customHeight="true" outlineLevel="0" collapsed="false"/>
    <row r="1048289" customFormat="false" ht="12.85" hidden="false" customHeight="true" outlineLevel="0" collapsed="false"/>
    <row r="1048290" customFormat="false" ht="12.85" hidden="false" customHeight="true" outlineLevel="0" collapsed="false"/>
    <row r="1048291" customFormat="false" ht="12.85" hidden="false" customHeight="true" outlineLevel="0" collapsed="false"/>
    <row r="1048292" customFormat="false" ht="12.85" hidden="false" customHeight="true" outlineLevel="0" collapsed="false"/>
    <row r="1048293" customFormat="false" ht="12.85" hidden="false" customHeight="true" outlineLevel="0" collapsed="false"/>
    <row r="1048294" customFormat="false" ht="12.85" hidden="false" customHeight="true" outlineLevel="0" collapsed="false"/>
    <row r="1048295" customFormat="false" ht="12.85" hidden="false" customHeight="true" outlineLevel="0" collapsed="false"/>
    <row r="1048296" customFormat="false" ht="12.85" hidden="false" customHeight="true" outlineLevel="0" collapsed="false"/>
    <row r="1048297" customFormat="false" ht="12.85" hidden="false" customHeight="true" outlineLevel="0" collapsed="false"/>
    <row r="1048298" customFormat="false" ht="12.85" hidden="false" customHeight="true" outlineLevel="0" collapsed="false"/>
    <row r="1048299" customFormat="false" ht="12.85" hidden="false" customHeight="true" outlineLevel="0" collapsed="false"/>
    <row r="1048300" customFormat="false" ht="12.85" hidden="false" customHeight="true" outlineLevel="0" collapsed="false"/>
    <row r="1048301" customFormat="false" ht="12.85" hidden="false" customHeight="true" outlineLevel="0" collapsed="false"/>
    <row r="1048302" customFormat="false" ht="12.85" hidden="false" customHeight="true" outlineLevel="0" collapsed="false"/>
    <row r="1048303" customFormat="false" ht="12.85" hidden="false" customHeight="true" outlineLevel="0" collapsed="false"/>
    <row r="1048304" customFormat="false" ht="12.85" hidden="false" customHeight="true" outlineLevel="0" collapsed="false"/>
    <row r="1048305" customFormat="false" ht="12.85" hidden="false" customHeight="true" outlineLevel="0" collapsed="false"/>
    <row r="1048306" customFormat="false" ht="12.85" hidden="false" customHeight="true" outlineLevel="0" collapsed="false"/>
    <row r="1048307" customFormat="false" ht="12.85" hidden="false" customHeight="true" outlineLevel="0" collapsed="false"/>
    <row r="1048308" customFormat="false" ht="12.85" hidden="false" customHeight="true" outlineLevel="0" collapsed="false"/>
    <row r="1048309" customFormat="false" ht="12.85" hidden="false" customHeight="true" outlineLevel="0" collapsed="false"/>
    <row r="1048310" customFormat="false" ht="12.85" hidden="false" customHeight="true" outlineLevel="0" collapsed="false"/>
    <row r="1048311" customFormat="false" ht="12.85" hidden="false" customHeight="true" outlineLevel="0" collapsed="false"/>
    <row r="1048312" customFormat="false" ht="12.85" hidden="false" customHeight="true" outlineLevel="0" collapsed="false"/>
    <row r="1048313" customFormat="false" ht="12.85" hidden="false" customHeight="true" outlineLevel="0" collapsed="false"/>
    <row r="1048314" customFormat="false" ht="12.85" hidden="false" customHeight="true" outlineLevel="0" collapsed="false"/>
    <row r="1048315" customFormat="false" ht="12.85" hidden="false" customHeight="true" outlineLevel="0" collapsed="false"/>
    <row r="1048316" customFormat="false" ht="12.85" hidden="false" customHeight="true" outlineLevel="0" collapsed="false"/>
    <row r="1048317" customFormat="false" ht="12.85" hidden="false" customHeight="true" outlineLevel="0" collapsed="false"/>
    <row r="1048318" customFormat="false" ht="12.85" hidden="false" customHeight="true" outlineLevel="0" collapsed="false"/>
    <row r="1048319" customFormat="false" ht="12.85" hidden="false" customHeight="true" outlineLevel="0" collapsed="false"/>
    <row r="1048320" customFormat="false" ht="12.85" hidden="false" customHeight="true" outlineLevel="0" collapsed="false"/>
    <row r="1048321" customFormat="false" ht="12.85" hidden="false" customHeight="true" outlineLevel="0" collapsed="false"/>
    <row r="1048322" customFormat="false" ht="12.85" hidden="false" customHeight="true" outlineLevel="0" collapsed="false"/>
    <row r="1048323" customFormat="false" ht="12.85" hidden="false" customHeight="true" outlineLevel="0" collapsed="false"/>
    <row r="1048324" customFormat="false" ht="12.85" hidden="false" customHeight="true" outlineLevel="0" collapsed="false"/>
    <row r="1048325" customFormat="false" ht="12.85" hidden="false" customHeight="true" outlineLevel="0" collapsed="false"/>
    <row r="1048326" customFormat="false" ht="12.85" hidden="false" customHeight="true" outlineLevel="0" collapsed="false"/>
    <row r="1048327" customFormat="false" ht="12.85" hidden="false" customHeight="true" outlineLevel="0" collapsed="false"/>
    <row r="1048328" customFormat="false" ht="12.85" hidden="false" customHeight="true" outlineLevel="0" collapsed="false"/>
    <row r="1048329" customFormat="false" ht="12.85" hidden="false" customHeight="true" outlineLevel="0" collapsed="false"/>
    <row r="1048330" customFormat="false" ht="12.85" hidden="false" customHeight="true" outlineLevel="0" collapsed="false"/>
    <row r="1048331" customFormat="false" ht="12.85" hidden="false" customHeight="true" outlineLevel="0" collapsed="false"/>
    <row r="1048332" customFormat="false" ht="12.85" hidden="false" customHeight="true" outlineLevel="0" collapsed="false"/>
    <row r="1048333" customFormat="false" ht="12.85" hidden="false" customHeight="true" outlineLevel="0" collapsed="false"/>
    <row r="1048334" customFormat="false" ht="12.85" hidden="false" customHeight="true" outlineLevel="0" collapsed="false"/>
    <row r="1048335" customFormat="false" ht="12.85" hidden="false" customHeight="true" outlineLevel="0" collapsed="false"/>
    <row r="1048336" customFormat="false" ht="12.85" hidden="false" customHeight="true" outlineLevel="0" collapsed="false"/>
    <row r="1048337" customFormat="false" ht="12.85" hidden="false" customHeight="true" outlineLevel="0" collapsed="false"/>
    <row r="1048338" customFormat="false" ht="12.85" hidden="false" customHeight="true" outlineLevel="0" collapsed="false"/>
    <row r="1048339" customFormat="false" ht="12.85" hidden="false" customHeight="true" outlineLevel="0" collapsed="false"/>
    <row r="1048340" customFormat="false" ht="12.85" hidden="false" customHeight="true" outlineLevel="0" collapsed="false"/>
    <row r="1048341" customFormat="false" ht="12.85" hidden="false" customHeight="true" outlineLevel="0" collapsed="false"/>
    <row r="1048342" customFormat="false" ht="12.85" hidden="false" customHeight="true" outlineLevel="0" collapsed="false"/>
    <row r="1048343" customFormat="false" ht="12.85" hidden="false" customHeight="true" outlineLevel="0" collapsed="false"/>
    <row r="1048344" customFormat="false" ht="12.85" hidden="false" customHeight="true" outlineLevel="0" collapsed="false"/>
    <row r="1048345" customFormat="false" ht="12.85" hidden="false" customHeight="true" outlineLevel="0" collapsed="false"/>
    <row r="1048346" customFormat="false" ht="12.85" hidden="false" customHeight="true" outlineLevel="0" collapsed="false"/>
    <row r="1048347" customFormat="false" ht="12.85" hidden="false" customHeight="true" outlineLevel="0" collapsed="false"/>
    <row r="1048348" customFormat="false" ht="12.85" hidden="false" customHeight="true" outlineLevel="0" collapsed="false"/>
    <row r="1048349" customFormat="false" ht="12.85" hidden="false" customHeight="true" outlineLevel="0" collapsed="false"/>
    <row r="1048350" customFormat="false" ht="12.85" hidden="false" customHeight="true" outlineLevel="0" collapsed="false"/>
    <row r="1048351" customFormat="false" ht="12.85" hidden="false" customHeight="true" outlineLevel="0" collapsed="false"/>
    <row r="1048352" customFormat="false" ht="12.85" hidden="false" customHeight="true" outlineLevel="0" collapsed="false"/>
    <row r="1048353" customFormat="false" ht="12.85" hidden="false" customHeight="true" outlineLevel="0" collapsed="false"/>
    <row r="1048354" customFormat="false" ht="12.85" hidden="false" customHeight="true" outlineLevel="0" collapsed="false"/>
    <row r="1048355" customFormat="false" ht="12.85" hidden="false" customHeight="true" outlineLevel="0" collapsed="false"/>
    <row r="1048356" customFormat="false" ht="12.85" hidden="false" customHeight="true" outlineLevel="0" collapsed="false"/>
    <row r="1048357" customFormat="false" ht="12.85" hidden="false" customHeight="true" outlineLevel="0" collapsed="false"/>
    <row r="1048358" customFormat="false" ht="12.85" hidden="false" customHeight="true" outlineLevel="0" collapsed="false"/>
    <row r="1048359" customFormat="false" ht="12.85" hidden="false" customHeight="true" outlineLevel="0" collapsed="false"/>
    <row r="1048360" customFormat="false" ht="12.85" hidden="false" customHeight="true" outlineLevel="0" collapsed="false"/>
    <row r="1048361" customFormat="false" ht="12.85" hidden="false" customHeight="true" outlineLevel="0" collapsed="false"/>
    <row r="1048362" customFormat="false" ht="12.85" hidden="false" customHeight="true" outlineLevel="0" collapsed="false"/>
    <row r="1048363" customFormat="false" ht="12.85" hidden="false" customHeight="true" outlineLevel="0" collapsed="false"/>
    <row r="1048364" customFormat="false" ht="12.85" hidden="false" customHeight="true" outlineLevel="0" collapsed="false"/>
    <row r="1048365" customFormat="false" ht="12.85" hidden="false" customHeight="true" outlineLevel="0" collapsed="false"/>
    <row r="1048366" customFormat="false" ht="12.85" hidden="false" customHeight="true" outlineLevel="0" collapsed="false"/>
    <row r="1048367" customFormat="false" ht="12.85" hidden="false" customHeight="true" outlineLevel="0" collapsed="false"/>
    <row r="1048368" customFormat="false" ht="12.85" hidden="false" customHeight="true" outlineLevel="0" collapsed="false"/>
    <row r="1048369" customFormat="false" ht="12.85" hidden="false" customHeight="true" outlineLevel="0" collapsed="false"/>
    <row r="1048370" customFormat="false" ht="12.85" hidden="false" customHeight="true" outlineLevel="0" collapsed="false"/>
    <row r="1048371" customFormat="false" ht="12.85" hidden="false" customHeight="true" outlineLevel="0" collapsed="false"/>
    <row r="1048372" customFormat="false" ht="12.85" hidden="false" customHeight="true" outlineLevel="0" collapsed="false"/>
    <row r="1048373" customFormat="false" ht="12.85" hidden="false" customHeight="true" outlineLevel="0" collapsed="false"/>
    <row r="1048374" customFormat="false" ht="12.85" hidden="false" customHeight="true" outlineLevel="0" collapsed="false"/>
    <row r="1048375" customFormat="false" ht="12.85" hidden="false" customHeight="true" outlineLevel="0" collapsed="false"/>
    <row r="1048376" customFormat="false" ht="12.85" hidden="false" customHeight="true" outlineLevel="0" collapsed="false"/>
    <row r="1048377" customFormat="false" ht="12.85" hidden="false" customHeight="true" outlineLevel="0" collapsed="false"/>
    <row r="1048378" customFormat="false" ht="12.85" hidden="false" customHeight="true" outlineLevel="0" collapsed="false"/>
    <row r="1048379" customFormat="false" ht="12.85" hidden="false" customHeight="true" outlineLevel="0" collapsed="false"/>
    <row r="1048380" customFormat="false" ht="12.85" hidden="false" customHeight="true" outlineLevel="0" collapsed="false"/>
    <row r="1048381" customFormat="false" ht="12.85" hidden="false" customHeight="true" outlineLevel="0" collapsed="false"/>
    <row r="1048382" customFormat="false" ht="12.85" hidden="false" customHeight="true" outlineLevel="0" collapsed="false"/>
    <row r="1048383" customFormat="false" ht="12.85" hidden="false" customHeight="true" outlineLevel="0" collapsed="false"/>
    <row r="1048384" customFormat="false" ht="12.85" hidden="false" customHeight="true" outlineLevel="0" collapsed="false"/>
    <row r="1048385" customFormat="false" ht="12.85" hidden="false" customHeight="true" outlineLevel="0" collapsed="false"/>
    <row r="1048386" customFormat="false" ht="12.85" hidden="false" customHeight="true" outlineLevel="0" collapsed="false"/>
    <row r="1048387" customFormat="false" ht="12.85" hidden="false" customHeight="true" outlineLevel="0" collapsed="false"/>
    <row r="1048388" customFormat="false" ht="12.85" hidden="false" customHeight="true" outlineLevel="0" collapsed="false"/>
    <row r="1048389" customFormat="false" ht="12.85" hidden="false" customHeight="true" outlineLevel="0" collapsed="false"/>
    <row r="1048390" customFormat="false" ht="12.85" hidden="false" customHeight="true" outlineLevel="0" collapsed="false"/>
    <row r="1048391" customFormat="false" ht="12.85" hidden="false" customHeight="true" outlineLevel="0" collapsed="false"/>
    <row r="1048392" customFormat="false" ht="12.85" hidden="false" customHeight="true" outlineLevel="0" collapsed="false"/>
    <row r="1048393" customFormat="false" ht="12.85" hidden="false" customHeight="true" outlineLevel="0" collapsed="false"/>
    <row r="1048394" customFormat="false" ht="12.85" hidden="false" customHeight="true" outlineLevel="0" collapsed="false"/>
    <row r="1048395" customFormat="false" ht="12.85" hidden="false" customHeight="true" outlineLevel="0" collapsed="false"/>
    <row r="1048396" customFormat="false" ht="12.85" hidden="false" customHeight="true" outlineLevel="0" collapsed="false"/>
    <row r="1048397" customFormat="false" ht="12.85" hidden="false" customHeight="true" outlineLevel="0" collapsed="false"/>
    <row r="1048398" customFormat="false" ht="12.85" hidden="false" customHeight="true" outlineLevel="0" collapsed="false"/>
    <row r="1048399" customFormat="false" ht="12.85" hidden="false" customHeight="true" outlineLevel="0" collapsed="false"/>
    <row r="1048400" customFormat="false" ht="12.85" hidden="false" customHeight="true" outlineLevel="0" collapsed="false"/>
    <row r="1048401" customFormat="false" ht="12.85" hidden="false" customHeight="true" outlineLevel="0" collapsed="false"/>
    <row r="1048402" customFormat="false" ht="12.85" hidden="false" customHeight="true" outlineLevel="0" collapsed="false"/>
    <row r="1048403" customFormat="false" ht="12.85" hidden="false" customHeight="true" outlineLevel="0" collapsed="false"/>
    <row r="1048404" customFormat="false" ht="12.85" hidden="false" customHeight="true" outlineLevel="0" collapsed="false"/>
    <row r="1048405" customFormat="false" ht="12.85" hidden="false" customHeight="true" outlineLevel="0" collapsed="false"/>
    <row r="1048406" customFormat="false" ht="12.85" hidden="false" customHeight="true" outlineLevel="0" collapsed="false"/>
    <row r="1048407" customFormat="false" ht="12.85" hidden="false" customHeight="true" outlineLevel="0" collapsed="false"/>
    <row r="1048408" customFormat="false" ht="12.85" hidden="false" customHeight="true" outlineLevel="0" collapsed="false"/>
    <row r="1048409" customFormat="false" ht="12.85" hidden="false" customHeight="true" outlineLevel="0" collapsed="false"/>
    <row r="1048410" customFormat="false" ht="12.85" hidden="false" customHeight="true" outlineLevel="0" collapsed="false"/>
    <row r="1048411" customFormat="false" ht="12.85" hidden="false" customHeight="true" outlineLevel="0" collapsed="false"/>
    <row r="1048412" customFormat="false" ht="12.85" hidden="false" customHeight="true" outlineLevel="0" collapsed="false"/>
    <row r="1048413" customFormat="false" ht="12.85" hidden="false" customHeight="true" outlineLevel="0" collapsed="false"/>
    <row r="1048414" customFormat="false" ht="12.85" hidden="false" customHeight="true" outlineLevel="0" collapsed="false"/>
    <row r="1048415" customFormat="false" ht="12.85" hidden="false" customHeight="true" outlineLevel="0" collapsed="false"/>
    <row r="1048416" customFormat="false" ht="12.85" hidden="false" customHeight="true" outlineLevel="0" collapsed="false"/>
    <row r="1048417" customFormat="false" ht="12.85" hidden="false" customHeight="true" outlineLevel="0" collapsed="false"/>
    <row r="1048418" customFormat="false" ht="12.85" hidden="false" customHeight="true" outlineLevel="0" collapsed="false"/>
    <row r="1048419" customFormat="false" ht="12.85" hidden="false" customHeight="true" outlineLevel="0" collapsed="false"/>
    <row r="1048420" customFormat="false" ht="12.85" hidden="false" customHeight="true" outlineLevel="0" collapsed="false"/>
    <row r="1048421" customFormat="false" ht="12.85" hidden="false" customHeight="true" outlineLevel="0" collapsed="false"/>
    <row r="1048422" customFormat="false" ht="12.85" hidden="false" customHeight="true" outlineLevel="0" collapsed="false"/>
    <row r="1048423" customFormat="false" ht="12.85" hidden="false" customHeight="true" outlineLevel="0" collapsed="false"/>
    <row r="1048424" customFormat="false" ht="12.85" hidden="false" customHeight="true" outlineLevel="0" collapsed="false"/>
    <row r="1048425" customFormat="false" ht="12.85" hidden="false" customHeight="true" outlineLevel="0" collapsed="false"/>
    <row r="1048426" customFormat="false" ht="12.85" hidden="false" customHeight="true" outlineLevel="0" collapsed="false"/>
    <row r="1048427" customFormat="false" ht="12.85" hidden="false" customHeight="true" outlineLevel="0" collapsed="false"/>
    <row r="1048428" customFormat="false" ht="12.85" hidden="false" customHeight="true" outlineLevel="0" collapsed="false"/>
    <row r="1048429" customFormat="false" ht="12.85" hidden="false" customHeight="true" outlineLevel="0" collapsed="false"/>
    <row r="1048430" customFormat="false" ht="12.85" hidden="false" customHeight="true" outlineLevel="0" collapsed="false"/>
    <row r="1048431" customFormat="false" ht="12.85" hidden="false" customHeight="true" outlineLevel="0" collapsed="false"/>
    <row r="1048432" customFormat="false" ht="12.85" hidden="false" customHeight="true" outlineLevel="0" collapsed="false"/>
    <row r="1048433" customFormat="false" ht="12.85" hidden="false" customHeight="true" outlineLevel="0" collapsed="false"/>
    <row r="1048434" customFormat="false" ht="12.85" hidden="false" customHeight="true" outlineLevel="0" collapsed="false"/>
    <row r="1048435" customFormat="false" ht="12.85" hidden="false" customHeight="true" outlineLevel="0" collapsed="false"/>
    <row r="1048436" customFormat="false" ht="12.85" hidden="false" customHeight="true" outlineLevel="0" collapsed="false"/>
    <row r="1048437" customFormat="false" ht="12.85" hidden="false" customHeight="true" outlineLevel="0" collapsed="false"/>
    <row r="1048438" customFormat="false" ht="12.85" hidden="false" customHeight="true" outlineLevel="0" collapsed="false"/>
    <row r="1048439" customFormat="false" ht="12.85" hidden="false" customHeight="true" outlineLevel="0" collapsed="false"/>
    <row r="1048440" customFormat="false" ht="12.85" hidden="false" customHeight="true" outlineLevel="0" collapsed="false"/>
    <row r="1048441" customFormat="false" ht="12.85" hidden="false" customHeight="true" outlineLevel="0" collapsed="false"/>
    <row r="1048442" customFormat="false" ht="12.85" hidden="false" customHeight="true" outlineLevel="0" collapsed="false"/>
    <row r="1048443" customFormat="false" ht="12.85" hidden="false" customHeight="true" outlineLevel="0" collapsed="false"/>
    <row r="1048444" customFormat="false" ht="12.85" hidden="false" customHeight="true" outlineLevel="0" collapsed="false"/>
    <row r="1048445" customFormat="false" ht="12.85" hidden="false" customHeight="true" outlineLevel="0" collapsed="false"/>
    <row r="1048446" customFormat="false" ht="12.85" hidden="false" customHeight="true" outlineLevel="0" collapsed="false"/>
    <row r="1048447" customFormat="false" ht="12.85" hidden="false" customHeight="true" outlineLevel="0" collapsed="false"/>
    <row r="1048448" customFormat="false" ht="12.85" hidden="false" customHeight="true" outlineLevel="0" collapsed="false"/>
    <row r="1048449" customFormat="false" ht="12.85" hidden="false" customHeight="true" outlineLevel="0" collapsed="false"/>
    <row r="1048450" customFormat="false" ht="12.85" hidden="false" customHeight="true" outlineLevel="0" collapsed="false"/>
    <row r="1048451" customFormat="false" ht="12.85" hidden="false" customHeight="true" outlineLevel="0" collapsed="false"/>
    <row r="1048452" customFormat="false" ht="12.85" hidden="false" customHeight="true" outlineLevel="0" collapsed="false"/>
    <row r="1048453" customFormat="false" ht="12.85" hidden="false" customHeight="true" outlineLevel="0" collapsed="false"/>
    <row r="1048454" customFormat="false" ht="12.85" hidden="false" customHeight="true" outlineLevel="0" collapsed="false"/>
    <row r="1048455" customFormat="false" ht="12.85" hidden="false" customHeight="true" outlineLevel="0" collapsed="false"/>
    <row r="1048456" customFormat="false" ht="12.85" hidden="false" customHeight="true" outlineLevel="0" collapsed="false"/>
    <row r="1048457" customFormat="false" ht="12.85" hidden="false" customHeight="true" outlineLevel="0" collapsed="false"/>
    <row r="1048458" customFormat="false" ht="12.85" hidden="false" customHeight="true" outlineLevel="0" collapsed="false"/>
    <row r="1048459" customFormat="false" ht="12.85" hidden="false" customHeight="true" outlineLevel="0" collapsed="false"/>
    <row r="1048460" customFormat="false" ht="12.85" hidden="false" customHeight="true" outlineLevel="0" collapsed="false"/>
    <row r="1048461" customFormat="false" ht="12.85" hidden="false" customHeight="true" outlineLevel="0" collapsed="false"/>
    <row r="1048462" customFormat="false" ht="12.85" hidden="false" customHeight="true" outlineLevel="0" collapsed="false"/>
    <row r="1048463" customFormat="false" ht="12.85" hidden="false" customHeight="true" outlineLevel="0" collapsed="false"/>
    <row r="1048464" customFormat="false" ht="12.85" hidden="false" customHeight="true" outlineLevel="0" collapsed="false"/>
    <row r="1048465" customFormat="false" ht="12.85" hidden="false" customHeight="true" outlineLevel="0" collapsed="false"/>
    <row r="1048466" customFormat="false" ht="12.85" hidden="false" customHeight="true" outlineLevel="0" collapsed="false"/>
    <row r="1048467" customFormat="false" ht="12.85" hidden="false" customHeight="true" outlineLevel="0" collapsed="false"/>
    <row r="1048468" customFormat="false" ht="12.85" hidden="false" customHeight="true" outlineLevel="0" collapsed="false"/>
    <row r="1048469" customFormat="false" ht="12.85" hidden="false" customHeight="true" outlineLevel="0" collapsed="false"/>
    <row r="1048470" customFormat="false" ht="12.85" hidden="false" customHeight="true" outlineLevel="0" collapsed="false"/>
    <row r="1048471" customFormat="false" ht="12.85" hidden="false" customHeight="true" outlineLevel="0" collapsed="false"/>
    <row r="1048472" customFormat="false" ht="12.85" hidden="false" customHeight="true" outlineLevel="0" collapsed="false"/>
    <row r="1048473" customFormat="false" ht="12.85" hidden="false" customHeight="true" outlineLevel="0" collapsed="false"/>
    <row r="1048474" customFormat="false" ht="12.85" hidden="false" customHeight="true" outlineLevel="0" collapsed="false"/>
    <row r="1048475" customFormat="false" ht="12.85" hidden="false" customHeight="true" outlineLevel="0" collapsed="false"/>
    <row r="1048476" customFormat="false" ht="12.85" hidden="false" customHeight="true" outlineLevel="0" collapsed="false"/>
    <row r="1048477" customFormat="false" ht="12.85" hidden="false" customHeight="true" outlineLevel="0" collapsed="false"/>
    <row r="1048478" customFormat="false" ht="12.85" hidden="false" customHeight="true" outlineLevel="0" collapsed="false"/>
    <row r="1048479" customFormat="false" ht="12.85" hidden="false" customHeight="true" outlineLevel="0" collapsed="false"/>
    <row r="1048480" customFormat="false" ht="12.85" hidden="false" customHeight="true" outlineLevel="0" collapsed="false"/>
    <row r="1048481" customFormat="false" ht="12.85" hidden="false" customHeight="true" outlineLevel="0" collapsed="false"/>
    <row r="1048482" customFormat="false" ht="12.85" hidden="false" customHeight="true" outlineLevel="0" collapsed="false"/>
    <row r="1048483" customFormat="false" ht="12.85" hidden="false" customHeight="true" outlineLevel="0" collapsed="false"/>
    <row r="1048484" customFormat="false" ht="12.85" hidden="false" customHeight="true" outlineLevel="0" collapsed="false"/>
    <row r="1048485" customFormat="false" ht="12.85" hidden="false" customHeight="true" outlineLevel="0" collapsed="false"/>
    <row r="1048486" customFormat="false" ht="12.85" hidden="false" customHeight="true" outlineLevel="0" collapsed="false"/>
    <row r="1048487" customFormat="false" ht="12.85" hidden="false" customHeight="true" outlineLevel="0" collapsed="false"/>
    <row r="1048488" customFormat="false" ht="12.85" hidden="false" customHeight="true" outlineLevel="0" collapsed="false"/>
    <row r="1048489" customFormat="false" ht="12.85" hidden="false" customHeight="true" outlineLevel="0" collapsed="false"/>
    <row r="1048490" customFormat="false" ht="12.85" hidden="false" customHeight="true" outlineLevel="0" collapsed="false"/>
    <row r="1048491" customFormat="false" ht="12.85" hidden="false" customHeight="true" outlineLevel="0" collapsed="false"/>
    <row r="1048492" customFormat="false" ht="12.85" hidden="false" customHeight="true" outlineLevel="0" collapsed="false"/>
    <row r="1048493" customFormat="false" ht="12.85" hidden="false" customHeight="true" outlineLevel="0" collapsed="false"/>
    <row r="1048494" customFormat="false" ht="12.85" hidden="false" customHeight="true" outlineLevel="0" collapsed="false"/>
    <row r="1048495" customFormat="false" ht="12.85" hidden="false" customHeight="true" outlineLevel="0" collapsed="false"/>
    <row r="1048496" customFormat="false" ht="12.85" hidden="false" customHeight="true" outlineLevel="0" collapsed="false"/>
    <row r="1048497" customFormat="false" ht="12.85" hidden="false" customHeight="true" outlineLevel="0" collapsed="false"/>
    <row r="1048498" customFormat="false" ht="12.85" hidden="false" customHeight="true" outlineLevel="0" collapsed="false"/>
    <row r="1048499" customFormat="false" ht="12.85" hidden="false" customHeight="true" outlineLevel="0" collapsed="false"/>
    <row r="1048500" customFormat="false" ht="12.85" hidden="false" customHeight="true" outlineLevel="0" collapsed="false"/>
    <row r="1048501" customFormat="false" ht="12.85" hidden="false" customHeight="true" outlineLevel="0" collapsed="false"/>
    <row r="1048502" customFormat="false" ht="12.85" hidden="false" customHeight="true" outlineLevel="0" collapsed="false"/>
    <row r="1048503" customFormat="false" ht="12.85" hidden="false" customHeight="true" outlineLevel="0" collapsed="false"/>
    <row r="1048504" customFormat="false" ht="12.85" hidden="false" customHeight="true" outlineLevel="0" collapsed="false"/>
    <row r="1048505" customFormat="false" ht="12.85" hidden="false" customHeight="true" outlineLevel="0" collapsed="false"/>
    <row r="1048506" customFormat="false" ht="12.85" hidden="false" customHeight="true" outlineLevel="0" collapsed="false"/>
    <row r="1048507" customFormat="false" ht="12.85" hidden="false" customHeight="true" outlineLevel="0" collapsed="false"/>
    <row r="1048508" customFormat="false" ht="12.85" hidden="false" customHeight="true" outlineLevel="0" collapsed="false"/>
    <row r="1048509" customFormat="false" ht="12.85" hidden="false" customHeight="true" outlineLevel="0" collapsed="false"/>
    <row r="1048510" customFormat="false" ht="12.85" hidden="false" customHeight="true" outlineLevel="0" collapsed="false"/>
    <row r="1048511" customFormat="false" ht="12.85" hidden="false" customHeight="true" outlineLevel="0" collapsed="false"/>
    <row r="1048512" customFormat="false" ht="12.85" hidden="false" customHeight="true" outlineLevel="0" collapsed="false"/>
    <row r="1048513" customFormat="false" ht="12.85" hidden="false" customHeight="true" outlineLevel="0" collapsed="false"/>
    <row r="1048514" customFormat="false" ht="12.85" hidden="false" customHeight="true" outlineLevel="0" collapsed="false"/>
    <row r="1048515" customFormat="false" ht="12.85" hidden="false" customHeight="true" outlineLevel="0" collapsed="false"/>
    <row r="1048516" customFormat="false" ht="12.85" hidden="false" customHeight="true" outlineLevel="0" collapsed="false"/>
    <row r="1048517" customFormat="false" ht="12.85" hidden="false" customHeight="true" outlineLevel="0" collapsed="false"/>
    <row r="1048518" customFormat="false" ht="12.85" hidden="false" customHeight="true" outlineLevel="0" collapsed="false"/>
    <row r="1048519" customFormat="false" ht="12.85" hidden="false" customHeight="true" outlineLevel="0" collapsed="false"/>
    <row r="1048520" customFormat="false" ht="12.85" hidden="false" customHeight="true" outlineLevel="0" collapsed="false"/>
    <row r="1048521" customFormat="false" ht="12.85" hidden="false" customHeight="true" outlineLevel="0" collapsed="false"/>
    <row r="1048522" customFormat="false" ht="12.85" hidden="false" customHeight="true" outlineLevel="0" collapsed="false"/>
    <row r="1048523" customFormat="false" ht="12.85" hidden="false" customHeight="true" outlineLevel="0" collapsed="false"/>
    <row r="1048524" customFormat="false" ht="12.85" hidden="false" customHeight="true" outlineLevel="0" collapsed="false"/>
    <row r="1048525" customFormat="false" ht="12.85" hidden="false" customHeight="true" outlineLevel="0" collapsed="false"/>
    <row r="1048526" customFormat="false" ht="12.85" hidden="false" customHeight="true" outlineLevel="0" collapsed="false"/>
    <row r="1048527" customFormat="false" ht="12.85" hidden="false" customHeight="true" outlineLevel="0" collapsed="false"/>
    <row r="1048528" customFormat="false" ht="12.85" hidden="false" customHeight="true" outlineLevel="0" collapsed="false"/>
    <row r="1048529" customFormat="false" ht="12.85" hidden="false" customHeight="true" outlineLevel="0" collapsed="false"/>
    <row r="1048530" customFormat="false" ht="12.85" hidden="false" customHeight="true" outlineLevel="0" collapsed="false"/>
    <row r="1048531" customFormat="false" ht="12.85" hidden="false" customHeight="true" outlineLevel="0" collapsed="false"/>
    <row r="1048532" customFormat="false" ht="12.85" hidden="false" customHeight="true" outlineLevel="0" collapsed="false"/>
    <row r="1048533" customFormat="false" ht="12.85" hidden="false" customHeight="true" outlineLevel="0" collapsed="false"/>
    <row r="1048534" customFormat="false" ht="12.85" hidden="false" customHeight="true" outlineLevel="0" collapsed="false"/>
    <row r="1048535" customFormat="false" ht="12.85" hidden="false" customHeight="true" outlineLevel="0" collapsed="false"/>
    <row r="1048536" customFormat="false" ht="12.85" hidden="false" customHeight="true" outlineLevel="0" collapsed="false"/>
    <row r="1048537" customFormat="false" ht="12.85" hidden="false" customHeight="true" outlineLevel="0" collapsed="false"/>
    <row r="1048538" customFormat="false" ht="12.85" hidden="false" customHeight="true" outlineLevel="0" collapsed="false"/>
    <row r="1048539" customFormat="false" ht="12.85" hidden="false" customHeight="true" outlineLevel="0" collapsed="false"/>
    <row r="1048540" customFormat="false" ht="12.85" hidden="false" customHeight="true" outlineLevel="0" collapsed="false"/>
    <row r="1048541" customFormat="false" ht="12.85" hidden="false" customHeight="true" outlineLevel="0" collapsed="false"/>
    <row r="1048542" customFormat="false" ht="12.85" hidden="false" customHeight="true" outlineLevel="0" collapsed="false"/>
    <row r="1048543" customFormat="false" ht="12.85" hidden="false" customHeight="true" outlineLevel="0" collapsed="false"/>
    <row r="1048544" customFormat="false" ht="12.85" hidden="false" customHeight="true" outlineLevel="0" collapsed="false"/>
    <row r="1048545" customFormat="false" ht="12.85" hidden="false" customHeight="true" outlineLevel="0" collapsed="false"/>
    <row r="1048546" customFormat="false" ht="12.85" hidden="false" customHeight="true" outlineLevel="0" collapsed="false"/>
    <row r="1048547" customFormat="false" ht="12.85" hidden="false" customHeight="true" outlineLevel="0" collapsed="false"/>
    <row r="1048548" customFormat="false" ht="12.85" hidden="false" customHeight="true" outlineLevel="0" collapsed="false"/>
    <row r="1048549" customFormat="false" ht="12.85" hidden="false" customHeight="true" outlineLevel="0" collapsed="false"/>
    <row r="1048550" customFormat="false" ht="12.85" hidden="false" customHeight="true" outlineLevel="0" collapsed="false"/>
    <row r="1048551" customFormat="false" ht="12.85" hidden="false" customHeight="true" outlineLevel="0" collapsed="false"/>
    <row r="1048552" customFormat="false" ht="12.85" hidden="false" customHeight="true" outlineLevel="0" collapsed="false"/>
    <row r="1048553" customFormat="false" ht="12.85" hidden="false" customHeight="true" outlineLevel="0" collapsed="false"/>
    <row r="1048554" customFormat="false" ht="12.85" hidden="false" customHeight="true" outlineLevel="0" collapsed="false"/>
    <row r="1048555" customFormat="false" ht="12.85" hidden="false" customHeight="true" outlineLevel="0" collapsed="false"/>
    <row r="1048556" customFormat="false" ht="12.85" hidden="false" customHeight="true" outlineLevel="0" collapsed="false"/>
    <row r="1048557" customFormat="false" ht="12.85" hidden="false" customHeight="true" outlineLevel="0" collapsed="false"/>
    <row r="1048558" customFormat="false" ht="12.85" hidden="false" customHeight="true" outlineLevel="0" collapsed="false"/>
    <row r="1048559" customFormat="false" ht="12.85" hidden="false" customHeight="true" outlineLevel="0" collapsed="false"/>
    <row r="1048560" customFormat="false" ht="12.85" hidden="false" customHeight="true" outlineLevel="0" collapsed="false"/>
    <row r="1048561" customFormat="false" ht="12.85" hidden="false" customHeight="true" outlineLevel="0" collapsed="false"/>
    <row r="1048562" customFormat="false" ht="12.85" hidden="false" customHeight="true" outlineLevel="0" collapsed="false"/>
    <row r="1048563" customFormat="false" ht="12.85" hidden="false" customHeight="true" outlineLevel="0" collapsed="false"/>
    <row r="1048564" customFormat="false" ht="12.85" hidden="false" customHeight="true" outlineLevel="0" collapsed="false"/>
    <row r="1048565" customFormat="false" ht="12.85" hidden="false" customHeight="true" outlineLevel="0" collapsed="false"/>
    <row r="1048566" customFormat="false" ht="12.85" hidden="false" customHeight="true" outlineLevel="0" collapsed="false"/>
    <row r="1048567" customFormat="false" ht="12.85" hidden="false" customHeight="true" outlineLevel="0" collapsed="false"/>
    <row r="1048568" customFormat="false" ht="12.85" hidden="false" customHeight="true" outlineLevel="0" collapsed="false"/>
    <row r="1048569" customFormat="false" ht="12.85" hidden="false" customHeight="true" outlineLevel="0" collapsed="false"/>
    <row r="1048570" customFormat="false" ht="12.85" hidden="false" customHeight="true" outlineLevel="0" collapsed="false"/>
    <row r="1048571" customFormat="false" ht="12.85" hidden="false" customHeight="true" outlineLevel="0" collapsed="false"/>
    <row r="1048572" customFormat="false" ht="12.85" hidden="false" customHeight="true" outlineLevel="0" collapsed="false"/>
    <row r="1048573" customFormat="false" ht="12.85" hidden="false" customHeight="true" outlineLevel="0" collapsed="false"/>
    <row r="1048574" customFormat="false" ht="12.85" hidden="false" customHeight="true" outlineLevel="0" collapsed="false"/>
    <row r="1048575" customFormat="false" ht="12.85" hidden="false" customHeight="true" outlineLevel="0" collapsed="false"/>
    <row r="1048576" customFormat="false" ht="12.85" hidden="false" customHeight="true" outlineLevel="0" collapsed="false"/>
  </sheetData>
  <sheetProtection sheet="true" password="c71f" objects="true" scenarios="true"/>
  <mergeCells count="50">
    <mergeCell ref="A1:B2"/>
    <mergeCell ref="C1:E1"/>
    <mergeCell ref="C2:E3"/>
    <mergeCell ref="A3:B3"/>
    <mergeCell ref="A9:A10"/>
    <mergeCell ref="B9:B10"/>
    <mergeCell ref="C9:C10"/>
    <mergeCell ref="D9:D10"/>
    <mergeCell ref="A11:A16"/>
    <mergeCell ref="B11:B16"/>
    <mergeCell ref="A17:A22"/>
    <mergeCell ref="B17:B22"/>
    <mergeCell ref="A23:A28"/>
    <mergeCell ref="B23:B28"/>
    <mergeCell ref="A29:A34"/>
    <mergeCell ref="B29:B34"/>
    <mergeCell ref="A35:A40"/>
    <mergeCell ref="B35:B40"/>
    <mergeCell ref="A41:A46"/>
    <mergeCell ref="B41:B46"/>
    <mergeCell ref="A47:A52"/>
    <mergeCell ref="B47:B52"/>
    <mergeCell ref="A53:A58"/>
    <mergeCell ref="B53:B58"/>
    <mergeCell ref="A59:A64"/>
    <mergeCell ref="B59:B64"/>
    <mergeCell ref="A65:A70"/>
    <mergeCell ref="B65:B70"/>
    <mergeCell ref="A71:A76"/>
    <mergeCell ref="B71:B76"/>
    <mergeCell ref="A77:A82"/>
    <mergeCell ref="B77:B82"/>
    <mergeCell ref="A83:A88"/>
    <mergeCell ref="B83:B88"/>
    <mergeCell ref="A89:A94"/>
    <mergeCell ref="B89:B94"/>
    <mergeCell ref="A95:A100"/>
    <mergeCell ref="B95:B100"/>
    <mergeCell ref="A101:A106"/>
    <mergeCell ref="B101:B106"/>
    <mergeCell ref="A107:A112"/>
    <mergeCell ref="B107:B112"/>
    <mergeCell ref="A113:A118"/>
    <mergeCell ref="B113:B118"/>
    <mergeCell ref="A119:A124"/>
    <mergeCell ref="B119:B124"/>
    <mergeCell ref="A125:A130"/>
    <mergeCell ref="B125:B130"/>
    <mergeCell ref="A131:A136"/>
    <mergeCell ref="B131:B136"/>
  </mergeCell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xl/worksheets/sheet11.xml><?xml version="1.0" encoding="utf-8"?>
<worksheet xmlns="http://schemas.openxmlformats.org/spreadsheetml/2006/main" xmlns:r="http://schemas.openxmlformats.org/officeDocument/2006/relationships">
  <sheetPr filterMode="false">
    <tabColor rgb="00FFFFFF"/>
    <pageSetUpPr fitToPage="false"/>
  </sheetPr>
  <dimension ref="A1:M76"/>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F40" activeCellId="0" sqref="F40"/>
    </sheetView>
  </sheetViews>
  <sheetFormatPr defaultRowHeight="11.25"/>
  <cols>
    <col collapsed="false" hidden="false" max="1" min="1" style="0" width="6.38775510204082"/>
    <col collapsed="false" hidden="false" max="2" min="2" style="0" width="11.1122448979592"/>
    <col collapsed="false" hidden="false" max="3" min="3" style="0" width="40.984693877551"/>
    <col collapsed="false" hidden="false" max="4" min="4" style="0" width="14.4183673469388"/>
    <col collapsed="false" hidden="false" max="5" min="5" style="0" width="16.6836734693878"/>
    <col collapsed="false" hidden="false" max="21" min="6" style="0" width="22.4438775510204"/>
    <col collapsed="false" hidden="false" max="1025" min="22" style="0" width="11.5204081632653"/>
  </cols>
  <sheetData>
    <row r="1" customFormat="false" ht="15.75" hidden="false" customHeight="true" outlineLevel="0" collapsed="false">
      <c r="A1" s="58"/>
      <c r="B1" s="58"/>
      <c r="C1" s="58"/>
      <c r="D1" s="59" t="s">
        <v>1119</v>
      </c>
      <c r="E1" s="59"/>
      <c r="F1" s="59"/>
    </row>
    <row r="2" customFormat="false" ht="18" hidden="false" customHeight="true" outlineLevel="0" collapsed="false">
      <c r="A2" s="58"/>
      <c r="B2" s="58"/>
      <c r="C2" s="58"/>
      <c r="D2" s="60" t="s">
        <v>1120</v>
      </c>
      <c r="E2" s="60"/>
      <c r="F2" s="60"/>
    </row>
    <row r="3" customFormat="false" ht="18.75" hidden="false" customHeight="true" outlineLevel="0" collapsed="false">
      <c r="A3" s="128" t="s">
        <v>0</v>
      </c>
      <c r="B3" s="128"/>
      <c r="C3" s="128"/>
      <c r="D3" s="60"/>
      <c r="E3" s="60"/>
      <c r="F3" s="60"/>
    </row>
    <row r="4" customFormat="false" ht="21" hidden="false" customHeight="true" outlineLevel="0" collapsed="false">
      <c r="A4" s="62"/>
      <c r="B4" s="63"/>
      <c r="C4" s="64"/>
      <c r="D4" s="65"/>
      <c r="E4" s="65"/>
      <c r="F4" s="62"/>
    </row>
    <row r="5" customFormat="false" ht="15" hidden="false" customHeight="true" outlineLevel="0" collapsed="false">
      <c r="A5" s="62"/>
      <c r="B5" s="66" t="s">
        <v>66</v>
      </c>
      <c r="C5" s="67" t="str">
        <f aca="false">Portada!B5</f>
        <v>131-I-14</v>
      </c>
      <c r="D5" s="62"/>
      <c r="E5" s="66" t="s">
        <v>67</v>
      </c>
      <c r="F5" s="130" t="n">
        <f aca="false">INDICE!G7</f>
        <v>41822</v>
      </c>
    </row>
    <row r="6" customFormat="false" ht="15" hidden="false" customHeight="true" outlineLevel="0" collapsed="false">
      <c r="A6" s="62"/>
      <c r="B6" s="71" t="s">
        <v>68</v>
      </c>
      <c r="C6" s="67" t="str">
        <f aca="false">Portada!B6</f>
        <v>PROYECTO SUPERCHIPOCLUDO</v>
      </c>
      <c r="D6" s="68"/>
      <c r="E6" s="62"/>
      <c r="F6" s="115"/>
    </row>
    <row r="7" customFormat="false" ht="15" hidden="false" customHeight="true" outlineLevel="0" collapsed="false">
      <c r="A7" s="62"/>
      <c r="B7" s="133" t="s">
        <v>433</v>
      </c>
      <c r="C7" s="134" t="n">
        <f aca="false">Portada!B7</f>
        <v>41810</v>
      </c>
      <c r="D7" s="89"/>
      <c r="E7" s="89"/>
      <c r="F7" s="114"/>
    </row>
    <row r="8" customFormat="false" ht="15.75" hidden="false" customHeight="true" outlineLevel="0" collapsed="false">
      <c r="A8" s="62"/>
      <c r="B8" s="71"/>
      <c r="C8" s="95"/>
      <c r="D8" s="89"/>
      <c r="E8" s="89"/>
      <c r="F8" s="114"/>
    </row>
    <row r="9" customFormat="false" ht="11.25" hidden="false" customHeight="true" outlineLevel="0" collapsed="false">
      <c r="A9" s="144" t="s">
        <v>71</v>
      </c>
      <c r="B9" s="144"/>
      <c r="C9" s="144"/>
      <c r="D9" s="145" t="s">
        <v>1121</v>
      </c>
      <c r="E9" s="145"/>
      <c r="F9" s="139" t="s">
        <v>434</v>
      </c>
      <c r="G9" s="139" t="s">
        <v>435</v>
      </c>
      <c r="H9" s="139" t="s">
        <v>436</v>
      </c>
      <c r="I9" s="139" t="s">
        <v>437</v>
      </c>
      <c r="J9" s="139" t="s">
        <v>438</v>
      </c>
      <c r="K9" s="139" t="s">
        <v>439</v>
      </c>
      <c r="L9" s="139" t="s">
        <v>440</v>
      </c>
      <c r="M9" s="139" t="s">
        <v>441</v>
      </c>
    </row>
    <row r="10" customFormat="false" ht="12.75" hidden="false" customHeight="true" outlineLevel="0" collapsed="false">
      <c r="A10" s="144"/>
      <c r="B10" s="144"/>
      <c r="C10" s="144"/>
      <c r="D10" s="146" t="s">
        <v>77</v>
      </c>
      <c r="E10" s="146" t="s">
        <v>1122</v>
      </c>
      <c r="F10" s="147" t="s">
        <v>1103</v>
      </c>
      <c r="G10" s="147" t="s">
        <v>1104</v>
      </c>
      <c r="H10" s="147" t="s">
        <v>1105</v>
      </c>
      <c r="I10" s="147" t="s">
        <v>1106</v>
      </c>
      <c r="J10" s="147" t="s">
        <v>1107</v>
      </c>
      <c r="K10" s="147" t="s">
        <v>1108</v>
      </c>
      <c r="L10" s="147" t="s">
        <v>1109</v>
      </c>
      <c r="M10" s="147" t="s">
        <v>1110</v>
      </c>
    </row>
    <row r="11" customFormat="false" ht="12.75" hidden="false" customHeight="true" outlineLevel="0" collapsed="false">
      <c r="A11" s="148" t="s">
        <v>1123</v>
      </c>
      <c r="B11" s="149" t="s">
        <v>1124</v>
      </c>
      <c r="C11" s="150"/>
      <c r="D11" s="151"/>
      <c r="E11" s="152"/>
      <c r="F11" s="153"/>
      <c r="G11" s="153"/>
      <c r="H11" s="153"/>
      <c r="I11" s="153"/>
      <c r="J11" s="153"/>
      <c r="K11" s="153"/>
      <c r="L11" s="153"/>
      <c r="M11" s="153"/>
    </row>
    <row r="12" customFormat="false" ht="12.75" hidden="false" customHeight="true" outlineLevel="0" collapsed="false">
      <c r="A12" s="154" t="s">
        <v>1125</v>
      </c>
      <c r="B12" s="155" t="s">
        <v>1126</v>
      </c>
      <c r="C12" s="155"/>
      <c r="D12" s="151" t="n">
        <f aca="false">SUM(F12:M12)</f>
        <v>0</v>
      </c>
      <c r="E12" s="156" t="n">
        <f aca="false">IF(D$73=0,"",D12/D$73)</f>
        <v>0</v>
      </c>
      <c r="F12" s="157"/>
      <c r="G12" s="157"/>
      <c r="H12" s="157"/>
      <c r="I12" s="157"/>
      <c r="J12" s="157"/>
      <c r="K12" s="157"/>
      <c r="L12" s="157"/>
      <c r="M12" s="157"/>
    </row>
    <row r="13" customFormat="false" ht="12.75" hidden="false" customHeight="true" outlineLevel="0" collapsed="false">
      <c r="A13" s="154" t="s">
        <v>1127</v>
      </c>
      <c r="B13" s="155" t="s">
        <v>1128</v>
      </c>
      <c r="C13" s="155"/>
      <c r="D13" s="151" t="n">
        <f aca="false">SUM(D14:D18)</f>
        <v>25988.94</v>
      </c>
      <c r="E13" s="156" t="n">
        <f aca="false">IF(D$73=0,"",D13/D$73)</f>
        <v>0.671040095183651</v>
      </c>
      <c r="F13" s="153" t="n">
        <f aca="false">SUM(F14:F18)</f>
        <v>1209.84</v>
      </c>
      <c r="G13" s="153" t="n">
        <f aca="false">SUM(G14:G18)</f>
        <v>4129.85</v>
      </c>
      <c r="H13" s="153" t="n">
        <f aca="false">SUM(H14:H18)</f>
        <v>4129.85</v>
      </c>
      <c r="I13" s="153" t="n">
        <f aca="false">SUM(I14:I18)</f>
        <v>4129.85</v>
      </c>
      <c r="J13" s="153" t="n">
        <f aca="false">SUM(J14:J18)</f>
        <v>4129.85</v>
      </c>
      <c r="K13" s="153" t="n">
        <f aca="false">SUM(K14:K18)</f>
        <v>4129.85</v>
      </c>
      <c r="L13" s="153" t="n">
        <f aca="false">SUM(L14:L18)</f>
        <v>4129.85</v>
      </c>
      <c r="M13" s="153" t="n">
        <f aca="false">SUM(M14:M18)</f>
        <v>0</v>
      </c>
    </row>
    <row r="14" customFormat="false" ht="12.75" hidden="false" customHeight="true" outlineLevel="0" collapsed="false">
      <c r="A14" s="154"/>
      <c r="B14" s="155" t="s">
        <v>1129</v>
      </c>
      <c r="C14" s="155"/>
      <c r="D14" s="151" t="n">
        <f aca="false">SUM(F14:M14)</f>
        <v>7864.02</v>
      </c>
      <c r="E14" s="156" t="n">
        <f aca="false">IF(D$73=0,"",D14/D$73)</f>
        <v>0.203050710391657</v>
      </c>
      <c r="F14" s="157" t="n">
        <v>604.92</v>
      </c>
      <c r="G14" s="157" t="n">
        <v>1209.85</v>
      </c>
      <c r="H14" s="157" t="n">
        <v>1209.85</v>
      </c>
      <c r="I14" s="157" t="n">
        <v>1209.85</v>
      </c>
      <c r="J14" s="157" t="n">
        <v>1209.85</v>
      </c>
      <c r="K14" s="157" t="n">
        <v>1209.85</v>
      </c>
      <c r="L14" s="157" t="n">
        <v>1209.85</v>
      </c>
      <c r="M14" s="157"/>
    </row>
    <row r="15" customFormat="false" ht="12.75" hidden="false" customHeight="true" outlineLevel="0" collapsed="false">
      <c r="A15" s="154"/>
      <c r="B15" s="155" t="s">
        <v>1130</v>
      </c>
      <c r="C15" s="155"/>
      <c r="D15" s="151" t="n">
        <f aca="false">SUM(F15:M15)</f>
        <v>0</v>
      </c>
      <c r="E15" s="156" t="n">
        <f aca="false">IF(D$73=0,"",D15/D$73)</f>
        <v>0</v>
      </c>
      <c r="F15" s="157"/>
      <c r="G15" s="157"/>
      <c r="H15" s="157"/>
      <c r="I15" s="157"/>
      <c r="J15" s="157"/>
      <c r="K15" s="157"/>
      <c r="L15" s="157"/>
      <c r="M15" s="157"/>
    </row>
    <row r="16" customFormat="false" ht="12.75" hidden="false" customHeight="true" outlineLevel="0" collapsed="false">
      <c r="A16" s="154"/>
      <c r="B16" s="155" t="s">
        <v>1131</v>
      </c>
      <c r="C16" s="155"/>
      <c r="D16" s="151" t="n">
        <f aca="false">SUM(F16:M16)</f>
        <v>18124.92</v>
      </c>
      <c r="E16" s="156" t="n">
        <f aca="false">IF(D$73=0,"",D16/D$73)</f>
        <v>0.467989384791995</v>
      </c>
      <c r="F16" s="157" t="n">
        <v>604.92</v>
      </c>
      <c r="G16" s="157" t="n">
        <v>2920</v>
      </c>
      <c r="H16" s="157" t="n">
        <v>2920</v>
      </c>
      <c r="I16" s="157" t="n">
        <v>2920</v>
      </c>
      <c r="J16" s="157" t="n">
        <v>2920</v>
      </c>
      <c r="K16" s="157" t="n">
        <v>2920</v>
      </c>
      <c r="L16" s="157" t="n">
        <v>2920</v>
      </c>
      <c r="M16" s="157"/>
    </row>
    <row r="17" customFormat="false" ht="12.75" hidden="false" customHeight="true" outlineLevel="0" collapsed="false">
      <c r="A17" s="154"/>
      <c r="B17" s="155" t="s">
        <v>1132</v>
      </c>
      <c r="C17" s="155"/>
      <c r="D17" s="151" t="n">
        <f aca="false">SUM(F17:M17)</f>
        <v>0</v>
      </c>
      <c r="E17" s="156" t="n">
        <f aca="false">IF(D$73=0,"",D17/D$73)</f>
        <v>0</v>
      </c>
      <c r="F17" s="157"/>
      <c r="G17" s="157"/>
      <c r="H17" s="157"/>
      <c r="I17" s="157"/>
      <c r="J17" s="157"/>
      <c r="K17" s="157"/>
      <c r="L17" s="157"/>
      <c r="M17" s="157"/>
    </row>
    <row r="18" customFormat="false" ht="12.75" hidden="false" customHeight="true" outlineLevel="0" collapsed="false">
      <c r="A18" s="154"/>
      <c r="B18" s="155" t="s">
        <v>1133</v>
      </c>
      <c r="C18" s="155"/>
      <c r="D18" s="151" t="n">
        <f aca="false">SUM(F18:M18)</f>
        <v>0</v>
      </c>
      <c r="E18" s="156" t="n">
        <f aca="false">IF(D$73=0,"",D18/D$73)</f>
        <v>0</v>
      </c>
      <c r="F18" s="157"/>
      <c r="G18" s="157"/>
      <c r="H18" s="157"/>
      <c r="I18" s="157"/>
      <c r="J18" s="157"/>
      <c r="K18" s="157"/>
      <c r="L18" s="157"/>
      <c r="M18" s="157"/>
    </row>
    <row r="19" customFormat="false" ht="12.75" hidden="false" customHeight="true" outlineLevel="0" collapsed="false">
      <c r="A19" s="154" t="s">
        <v>1134</v>
      </c>
      <c r="B19" s="155" t="s">
        <v>1135</v>
      </c>
      <c r="C19" s="155"/>
      <c r="D19" s="151" t="n">
        <f aca="false">SUM(F19:M19)</f>
        <v>10740.4</v>
      </c>
      <c r="E19" s="156" t="n">
        <f aca="false">IF(D$73=0,"",D19/D$73)</f>
        <v>0.277319468909101</v>
      </c>
      <c r="F19" s="157" t="n">
        <v>826.18</v>
      </c>
      <c r="G19" s="157" t="n">
        <v>1652.37</v>
      </c>
      <c r="H19" s="157" t="n">
        <v>1652.37</v>
      </c>
      <c r="I19" s="157" t="n">
        <v>1652.37</v>
      </c>
      <c r="J19" s="157" t="n">
        <v>1652.37</v>
      </c>
      <c r="K19" s="157" t="n">
        <v>1652.37</v>
      </c>
      <c r="L19" s="157" t="n">
        <v>1652.37</v>
      </c>
      <c r="M19" s="157"/>
    </row>
    <row r="20" customFormat="false" ht="12.75" hidden="false" customHeight="true" outlineLevel="0" collapsed="false">
      <c r="A20" s="154" t="s">
        <v>1136</v>
      </c>
      <c r="B20" s="155" t="s">
        <v>1137</v>
      </c>
      <c r="C20" s="155"/>
      <c r="D20" s="151" t="n">
        <f aca="false">SUM(F20:M20)</f>
        <v>0</v>
      </c>
      <c r="E20" s="156" t="n">
        <f aca="false">IF(D$73=0,"",D20/D$73)</f>
        <v>0</v>
      </c>
      <c r="F20" s="157"/>
      <c r="G20" s="157"/>
      <c r="H20" s="157"/>
      <c r="I20" s="157"/>
      <c r="J20" s="157"/>
      <c r="K20" s="157"/>
      <c r="L20" s="157"/>
      <c r="M20" s="157"/>
    </row>
    <row r="21" customFormat="false" ht="12.75" hidden="false" customHeight="true" outlineLevel="0" collapsed="false">
      <c r="A21" s="154" t="s">
        <v>1138</v>
      </c>
      <c r="B21" s="155" t="s">
        <v>1139</v>
      </c>
      <c r="C21" s="155"/>
      <c r="D21" s="151" t="n">
        <f aca="false">SUM(F21:M21)</f>
        <v>0</v>
      </c>
      <c r="E21" s="156" t="n">
        <f aca="false">IF(D$73=0,"",D21/D$73)</f>
        <v>0</v>
      </c>
      <c r="F21" s="157"/>
      <c r="G21" s="157"/>
      <c r="H21" s="157"/>
      <c r="I21" s="157"/>
      <c r="J21" s="157"/>
      <c r="K21" s="157"/>
      <c r="L21" s="157"/>
      <c r="M21" s="157"/>
    </row>
    <row r="22" customFormat="false" ht="12.75" hidden="false" customHeight="true" outlineLevel="0" collapsed="false">
      <c r="A22" s="154" t="s">
        <v>1140</v>
      </c>
      <c r="B22" s="155" t="s">
        <v>1141</v>
      </c>
      <c r="C22" s="155"/>
      <c r="D22" s="151" t="n">
        <f aca="false">SUM(F22:M22)</f>
        <v>0</v>
      </c>
      <c r="E22" s="156" t="n">
        <f aca="false">IF(D$73=0,"",D22/D$73)</f>
        <v>0</v>
      </c>
      <c r="F22" s="157"/>
      <c r="G22" s="157"/>
      <c r="H22" s="157"/>
      <c r="I22" s="157"/>
      <c r="J22" s="157"/>
      <c r="K22" s="157"/>
      <c r="L22" s="157"/>
      <c r="M22" s="157"/>
    </row>
    <row r="23" customFormat="false" ht="13.5" hidden="false" customHeight="true" outlineLevel="0" collapsed="false">
      <c r="A23" s="154" t="s">
        <v>1142</v>
      </c>
      <c r="B23" s="155" t="s">
        <v>1143</v>
      </c>
      <c r="C23" s="155"/>
      <c r="D23" s="151" t="n">
        <f aca="false">SUM(F23:M23)</f>
        <v>0</v>
      </c>
      <c r="E23" s="156" t="n">
        <f aca="false">IF(D$73=0,"",D23/D$73)</f>
        <v>0</v>
      </c>
      <c r="F23" s="157"/>
      <c r="G23" s="157"/>
      <c r="H23" s="157"/>
      <c r="I23" s="157"/>
      <c r="J23" s="157"/>
      <c r="K23" s="157"/>
      <c r="L23" s="157"/>
      <c r="M23" s="157"/>
    </row>
    <row r="24" customFormat="false" ht="14.25" hidden="false" customHeight="true" outlineLevel="0" collapsed="false">
      <c r="A24" s="154"/>
      <c r="B24" s="150"/>
      <c r="C24" s="158" t="s">
        <v>1144</v>
      </c>
      <c r="D24" s="151" t="n">
        <f aca="false">SUM(D19:D23)+D12+D13</f>
        <v>36729.34</v>
      </c>
      <c r="E24" s="156" t="n">
        <f aca="false">IF(D$73=0,"",D24/D$73)</f>
        <v>0.948359564092752</v>
      </c>
      <c r="F24" s="153" t="n">
        <f aca="false">SUM(F19:F23)+F13+F12</f>
        <v>2036.02</v>
      </c>
      <c r="G24" s="153" t="n">
        <f aca="false">SUM(G19:G23)+G13+G12</f>
        <v>5782.22</v>
      </c>
      <c r="H24" s="153" t="n">
        <f aca="false">SUM(H19:H23)+H13+H12</f>
        <v>5782.22</v>
      </c>
      <c r="I24" s="153" t="n">
        <f aca="false">SUM(I19:I23)+I13+I12</f>
        <v>5782.22</v>
      </c>
      <c r="J24" s="153" t="n">
        <f aca="false">SUM(J19:J23)+J13+J12</f>
        <v>5782.22</v>
      </c>
      <c r="K24" s="153" t="n">
        <f aca="false">SUM(K19:K23)+K13+K12</f>
        <v>5782.22</v>
      </c>
      <c r="L24" s="153" t="n">
        <f aca="false">SUM(L19:L23)+L13+L12</f>
        <v>5782.22</v>
      </c>
      <c r="M24" s="153" t="n">
        <f aca="false">SUM(M19:M23)+M13+M12</f>
        <v>0</v>
      </c>
    </row>
    <row r="25" customFormat="false" ht="13.5" hidden="false" customHeight="true" outlineLevel="0" collapsed="false">
      <c r="A25" s="148" t="s">
        <v>1145</v>
      </c>
      <c r="B25" s="149" t="s">
        <v>1146</v>
      </c>
      <c r="C25" s="150"/>
      <c r="D25" s="151"/>
      <c r="E25" s="156" t="str">
        <f aca="false">IF(D25=0," ",D25/$D$73)</f>
        <v> </v>
      </c>
      <c r="F25" s="153"/>
      <c r="G25" s="153"/>
      <c r="H25" s="153"/>
      <c r="I25" s="153"/>
      <c r="J25" s="153"/>
      <c r="K25" s="153"/>
      <c r="L25" s="153"/>
      <c r="M25" s="153"/>
    </row>
    <row r="26" customFormat="false" ht="12.75" hidden="false" customHeight="true" outlineLevel="0" collapsed="false">
      <c r="A26" s="154" t="s">
        <v>1125</v>
      </c>
      <c r="B26" s="155" t="s">
        <v>1147</v>
      </c>
      <c r="C26" s="155"/>
      <c r="D26" s="151" t="n">
        <f aca="false">SUM(F26:M26)</f>
        <v>0</v>
      </c>
      <c r="E26" s="156" t="n">
        <f aca="false">IF(D$73=0,"",D26/D$73)</f>
        <v>0</v>
      </c>
      <c r="F26" s="157"/>
      <c r="G26" s="157"/>
      <c r="H26" s="157"/>
      <c r="I26" s="157"/>
      <c r="J26" s="157"/>
      <c r="K26" s="157"/>
      <c r="L26" s="157"/>
      <c r="M26" s="157"/>
    </row>
    <row r="27" customFormat="false" ht="12.75" hidden="false" customHeight="true" outlineLevel="0" collapsed="false">
      <c r="A27" s="154" t="s">
        <v>1127</v>
      </c>
      <c r="B27" s="155" t="s">
        <v>1148</v>
      </c>
      <c r="C27" s="155"/>
      <c r="D27" s="151" t="n">
        <f aca="false">SUM(F27:M27)</f>
        <v>0</v>
      </c>
      <c r="E27" s="156" t="n">
        <f aca="false">IF(D$73=0,"",D27/D$73)</f>
        <v>0</v>
      </c>
      <c r="F27" s="157"/>
      <c r="G27" s="157"/>
      <c r="H27" s="157"/>
      <c r="I27" s="157"/>
      <c r="J27" s="157"/>
      <c r="K27" s="157"/>
      <c r="L27" s="157"/>
      <c r="M27" s="157"/>
    </row>
    <row r="28" customFormat="false" ht="12.75" hidden="false" customHeight="true" outlineLevel="0" collapsed="false">
      <c r="A28" s="154" t="s">
        <v>1134</v>
      </c>
      <c r="B28" s="155" t="s">
        <v>1149</v>
      </c>
      <c r="C28" s="155"/>
      <c r="D28" s="151" t="n">
        <f aca="false">SUM(F28:M28)</f>
        <v>0</v>
      </c>
      <c r="E28" s="156" t="n">
        <f aca="false">IF(D$73=0,"",D28/D$73)</f>
        <v>0</v>
      </c>
      <c r="F28" s="157"/>
      <c r="G28" s="157"/>
      <c r="H28" s="157"/>
      <c r="I28" s="157"/>
      <c r="J28" s="157"/>
      <c r="K28" s="157"/>
      <c r="L28" s="157"/>
      <c r="M28" s="157"/>
    </row>
    <row r="29" customFormat="false" ht="12.75" hidden="false" customHeight="true" outlineLevel="0" collapsed="false">
      <c r="A29" s="154" t="s">
        <v>1136</v>
      </c>
      <c r="B29" s="155" t="s">
        <v>1150</v>
      </c>
      <c r="C29" s="155"/>
      <c r="D29" s="151" t="n">
        <f aca="false">SUM(F29:M29)</f>
        <v>0</v>
      </c>
      <c r="E29" s="156" t="n">
        <f aca="false">IF(D$73=0,"",D29/D$73)</f>
        <v>0</v>
      </c>
      <c r="F29" s="157"/>
      <c r="G29" s="157"/>
      <c r="H29" s="157"/>
      <c r="I29" s="157"/>
      <c r="J29" s="157"/>
      <c r="K29" s="157"/>
      <c r="L29" s="157"/>
      <c r="M29" s="157"/>
    </row>
    <row r="30" customFormat="false" ht="12.75" hidden="false" customHeight="true" outlineLevel="0" collapsed="false">
      <c r="A30" s="154" t="s">
        <v>1138</v>
      </c>
      <c r="B30" s="155" t="s">
        <v>1151</v>
      </c>
      <c r="C30" s="155"/>
      <c r="D30" s="151" t="n">
        <f aca="false">SUM(F30:M30)</f>
        <v>0</v>
      </c>
      <c r="E30" s="156" t="n">
        <f aca="false">IF(D$73=0,"",D30/D$73)</f>
        <v>0</v>
      </c>
      <c r="F30" s="157"/>
      <c r="G30" s="157"/>
      <c r="H30" s="157"/>
      <c r="I30" s="157"/>
      <c r="J30" s="157"/>
      <c r="K30" s="157"/>
      <c r="L30" s="157"/>
      <c r="M30" s="157"/>
    </row>
    <row r="31" customFormat="false" ht="12.75" hidden="false" customHeight="true" outlineLevel="0" collapsed="false">
      <c r="A31" s="154" t="s">
        <v>1140</v>
      </c>
      <c r="B31" s="155" t="s">
        <v>1152</v>
      </c>
      <c r="C31" s="155"/>
      <c r="D31" s="151" t="n">
        <f aca="false">SUM(F31:M31)</f>
        <v>0</v>
      </c>
      <c r="E31" s="156" t="n">
        <f aca="false">IF(D$73=0,"",D31/D$73)</f>
        <v>0</v>
      </c>
      <c r="F31" s="157"/>
      <c r="G31" s="157"/>
      <c r="H31" s="157"/>
      <c r="I31" s="157"/>
      <c r="J31" s="157"/>
      <c r="K31" s="157"/>
      <c r="L31" s="157"/>
      <c r="M31" s="157"/>
    </row>
    <row r="32" customFormat="false" ht="13.5" hidden="false" customHeight="true" outlineLevel="0" collapsed="false">
      <c r="A32" s="154" t="s">
        <v>1142</v>
      </c>
      <c r="B32" s="155" t="s">
        <v>1153</v>
      </c>
      <c r="C32" s="155"/>
      <c r="D32" s="151" t="n">
        <f aca="false">SUM(F32:M32)</f>
        <v>0</v>
      </c>
      <c r="E32" s="156" t="n">
        <f aca="false">IF(D$73=0,"",D32/D$73)</f>
        <v>0</v>
      </c>
      <c r="F32" s="157"/>
      <c r="G32" s="157"/>
      <c r="H32" s="157"/>
      <c r="I32" s="157"/>
      <c r="J32" s="157"/>
      <c r="K32" s="157"/>
      <c r="L32" s="157"/>
      <c r="M32" s="157"/>
    </row>
    <row r="33" customFormat="false" ht="14.25" hidden="false" customHeight="true" outlineLevel="0" collapsed="false">
      <c r="A33" s="154"/>
      <c r="B33" s="150"/>
      <c r="C33" s="158" t="s">
        <v>1144</v>
      </c>
      <c r="D33" s="151" t="n">
        <f aca="false">SUM(D26:D32)</f>
        <v>0</v>
      </c>
      <c r="E33" s="156" t="n">
        <f aca="false">IF(D$73=0,"",D33/D$73)</f>
        <v>0</v>
      </c>
      <c r="F33" s="153" t="n">
        <f aca="false">SUM(F26:F32)</f>
        <v>0</v>
      </c>
      <c r="G33" s="153" t="n">
        <f aca="false">SUM(G26:G32)</f>
        <v>0</v>
      </c>
      <c r="H33" s="153" t="n">
        <f aca="false">SUM(H26:H32)</f>
        <v>0</v>
      </c>
      <c r="I33" s="153" t="n">
        <f aca="false">SUM(I26:I32)</f>
        <v>0</v>
      </c>
      <c r="J33" s="153" t="n">
        <f aca="false">SUM(J26:J32)</f>
        <v>0</v>
      </c>
      <c r="K33" s="153" t="n">
        <f aca="false">SUM(K26:K32)</f>
        <v>0</v>
      </c>
      <c r="L33" s="153" t="n">
        <f aca="false">SUM(L26:L32)</f>
        <v>0</v>
      </c>
      <c r="M33" s="153" t="n">
        <f aca="false">SUM(M26:M32)</f>
        <v>0</v>
      </c>
    </row>
    <row r="34" customFormat="false" ht="13.5" hidden="false" customHeight="true" outlineLevel="0" collapsed="false">
      <c r="A34" s="148" t="s">
        <v>1154</v>
      </c>
      <c r="B34" s="149" t="s">
        <v>1155</v>
      </c>
      <c r="C34" s="150"/>
      <c r="D34" s="151"/>
      <c r="E34" s="156" t="str">
        <f aca="false">IF(D34=0," ",D34/E90)</f>
        <v> </v>
      </c>
      <c r="F34" s="153"/>
      <c r="G34" s="153"/>
      <c r="H34" s="153"/>
      <c r="I34" s="153"/>
      <c r="J34" s="153"/>
      <c r="K34" s="153"/>
      <c r="L34" s="153"/>
      <c r="M34" s="153"/>
    </row>
    <row r="35" customFormat="false" ht="12.75" hidden="false" customHeight="true" outlineLevel="0" collapsed="false">
      <c r="A35" s="154" t="s">
        <v>1125</v>
      </c>
      <c r="B35" s="155" t="s">
        <v>1156</v>
      </c>
      <c r="C35" s="155"/>
      <c r="D35" s="151" t="n">
        <f aca="false">SUM(F35:M35)</f>
        <v>0</v>
      </c>
      <c r="E35" s="156" t="n">
        <f aca="false">IF(D$73=0,"",D35/D$73)</f>
        <v>0</v>
      </c>
      <c r="F35" s="157"/>
      <c r="G35" s="157"/>
      <c r="H35" s="157"/>
      <c r="I35" s="157"/>
      <c r="J35" s="157"/>
      <c r="K35" s="157"/>
      <c r="L35" s="157"/>
      <c r="M35" s="157"/>
    </row>
    <row r="36" customFormat="false" ht="13.5" hidden="false" customHeight="true" outlineLevel="0" collapsed="false">
      <c r="A36" s="154" t="s">
        <v>1127</v>
      </c>
      <c r="B36" s="155" t="s">
        <v>1157</v>
      </c>
      <c r="C36" s="155"/>
      <c r="D36" s="151" t="n">
        <f aca="false">SUM(F36:M36)</f>
        <v>0</v>
      </c>
      <c r="E36" s="156" t="n">
        <f aca="false">IF(D$73=0,"",D36/D$73)</f>
        <v>0</v>
      </c>
      <c r="F36" s="157"/>
      <c r="G36" s="157"/>
      <c r="H36" s="157"/>
      <c r="I36" s="157"/>
      <c r="J36" s="157"/>
      <c r="K36" s="157"/>
      <c r="L36" s="157"/>
      <c r="M36" s="157"/>
    </row>
    <row r="37" customFormat="false" ht="14.25" hidden="false" customHeight="true" outlineLevel="0" collapsed="false">
      <c r="A37" s="154"/>
      <c r="B37" s="150"/>
      <c r="C37" s="158" t="s">
        <v>1144</v>
      </c>
      <c r="D37" s="151" t="n">
        <f aca="false">SUM(D35:D36)</f>
        <v>0</v>
      </c>
      <c r="E37" s="156" t="n">
        <f aca="false">IF(D$73=0,"",D37/D$73)</f>
        <v>0</v>
      </c>
      <c r="F37" s="153" t="n">
        <f aca="false">F35+F36</f>
        <v>0</v>
      </c>
      <c r="G37" s="153" t="n">
        <f aca="false">G35+G36</f>
        <v>0</v>
      </c>
      <c r="H37" s="153" t="n">
        <f aca="false">H35+H36</f>
        <v>0</v>
      </c>
      <c r="I37" s="153" t="n">
        <f aca="false">I35+I36</f>
        <v>0</v>
      </c>
      <c r="J37" s="153" t="n">
        <f aca="false">J35+J36</f>
        <v>0</v>
      </c>
      <c r="K37" s="153" t="n">
        <f aca="false">K35+K36</f>
        <v>0</v>
      </c>
      <c r="L37" s="153" t="n">
        <f aca="false">L35+L36</f>
        <v>0</v>
      </c>
      <c r="M37" s="153" t="n">
        <f aca="false">M35+M36</f>
        <v>0</v>
      </c>
    </row>
    <row r="38" customFormat="false" ht="13.5" hidden="false" customHeight="true" outlineLevel="0" collapsed="false">
      <c r="A38" s="148" t="s">
        <v>1158</v>
      </c>
      <c r="B38" s="149" t="s">
        <v>1159</v>
      </c>
      <c r="C38" s="150"/>
      <c r="D38" s="151"/>
      <c r="E38" s="159"/>
      <c r="F38" s="153"/>
      <c r="G38" s="153"/>
      <c r="H38" s="153"/>
      <c r="I38" s="153"/>
      <c r="J38" s="153"/>
      <c r="K38" s="153"/>
      <c r="L38" s="153"/>
      <c r="M38" s="153"/>
    </row>
    <row r="39" customFormat="false" ht="12.75" hidden="false" customHeight="true" outlineLevel="0" collapsed="false">
      <c r="A39" s="154" t="s">
        <v>1125</v>
      </c>
      <c r="B39" s="155" t="s">
        <v>1160</v>
      </c>
      <c r="C39" s="155"/>
      <c r="D39" s="151" t="n">
        <f aca="false">SUM(F39:M39)</f>
        <v>0</v>
      </c>
      <c r="E39" s="156" t="n">
        <f aca="false">IF(D$73=0,"",D39/D$73)</f>
        <v>0</v>
      </c>
      <c r="F39" s="157"/>
      <c r="G39" s="157"/>
      <c r="H39" s="157"/>
      <c r="I39" s="157"/>
      <c r="J39" s="157"/>
      <c r="K39" s="157"/>
      <c r="L39" s="157"/>
      <c r="M39" s="157"/>
    </row>
    <row r="40" customFormat="false" ht="12.75" hidden="false" customHeight="true" outlineLevel="0" collapsed="false">
      <c r="A40" s="154" t="s">
        <v>1127</v>
      </c>
      <c r="B40" s="155" t="s">
        <v>1161</v>
      </c>
      <c r="C40" s="155"/>
      <c r="D40" s="151" t="n">
        <f aca="false">SUM(F40:M40)</f>
        <v>0</v>
      </c>
      <c r="E40" s="156" t="n">
        <f aca="false">IF(D$73=0,"",D40/D$73)</f>
        <v>0</v>
      </c>
      <c r="F40" s="157"/>
      <c r="G40" s="157"/>
      <c r="H40" s="157"/>
      <c r="I40" s="157"/>
      <c r="J40" s="157"/>
      <c r="K40" s="157"/>
      <c r="L40" s="157"/>
      <c r="M40" s="157"/>
    </row>
    <row r="41" customFormat="false" ht="12.75" hidden="false" customHeight="true" outlineLevel="0" collapsed="false">
      <c r="A41" s="154" t="s">
        <v>1134</v>
      </c>
      <c r="B41" s="155" t="s">
        <v>1162</v>
      </c>
      <c r="C41" s="155"/>
      <c r="D41" s="151" t="n">
        <f aca="false">SUM(F41:M41)</f>
        <v>0</v>
      </c>
      <c r="E41" s="156" t="n">
        <f aca="false">IF(D$73=0,"",D41/D$73)</f>
        <v>0</v>
      </c>
      <c r="F41" s="157"/>
      <c r="G41" s="157"/>
      <c r="H41" s="157"/>
      <c r="I41" s="157"/>
      <c r="J41" s="157"/>
      <c r="K41" s="157"/>
      <c r="L41" s="157"/>
      <c r="M41" s="157"/>
    </row>
    <row r="42" customFormat="false" ht="13.5" hidden="false" customHeight="true" outlineLevel="0" collapsed="false">
      <c r="A42" s="154" t="s">
        <v>1136</v>
      </c>
      <c r="B42" s="155" t="s">
        <v>1163</v>
      </c>
      <c r="C42" s="155"/>
      <c r="D42" s="151" t="n">
        <f aca="false">SUM(F42:M42)</f>
        <v>0</v>
      </c>
      <c r="E42" s="156" t="n">
        <f aca="false">IF(D$73=0,"",D42/D$73)</f>
        <v>0</v>
      </c>
      <c r="F42" s="157"/>
      <c r="G42" s="157"/>
      <c r="H42" s="157"/>
      <c r="I42" s="157"/>
      <c r="J42" s="157"/>
      <c r="K42" s="157"/>
      <c r="L42" s="157"/>
      <c r="M42" s="157"/>
    </row>
    <row r="43" customFormat="false" ht="14.25" hidden="false" customHeight="true" outlineLevel="0" collapsed="false">
      <c r="A43" s="154"/>
      <c r="B43" s="150"/>
      <c r="C43" s="158" t="s">
        <v>1144</v>
      </c>
      <c r="D43" s="151" t="n">
        <f aca="false">SUM(D39:D42)</f>
        <v>0</v>
      </c>
      <c r="E43" s="156" t="n">
        <f aca="false">IF(D$73=0,"",D43/D$73)</f>
        <v>0</v>
      </c>
      <c r="F43" s="153" t="n">
        <f aca="false">SUM(F39:F42)</f>
        <v>0</v>
      </c>
      <c r="G43" s="153" t="n">
        <f aca="false">SUM(G39:G42)</f>
        <v>0</v>
      </c>
      <c r="H43" s="153" t="n">
        <f aca="false">SUM(H39:H42)</f>
        <v>0</v>
      </c>
      <c r="I43" s="153" t="n">
        <f aca="false">SUM(I39:I42)</f>
        <v>0</v>
      </c>
      <c r="J43" s="153" t="n">
        <f aca="false">SUM(J39:J42)</f>
        <v>0</v>
      </c>
      <c r="K43" s="153" t="n">
        <f aca="false">SUM(K39:K42)</f>
        <v>0</v>
      </c>
      <c r="L43" s="153" t="n">
        <f aca="false">SUM(L39:L42)</f>
        <v>0</v>
      </c>
      <c r="M43" s="153" t="n">
        <f aca="false">SUM(M39:M42)</f>
        <v>0</v>
      </c>
    </row>
    <row r="44" customFormat="false" ht="13.5" hidden="false" customHeight="true" outlineLevel="0" collapsed="false">
      <c r="A44" s="148" t="s">
        <v>1164</v>
      </c>
      <c r="B44" s="149" t="s">
        <v>1165</v>
      </c>
      <c r="C44" s="150"/>
      <c r="D44" s="151"/>
      <c r="E44" s="156"/>
      <c r="F44" s="153"/>
      <c r="G44" s="153"/>
      <c r="H44" s="153"/>
      <c r="I44" s="153"/>
      <c r="J44" s="153"/>
      <c r="K44" s="153"/>
      <c r="L44" s="153"/>
      <c r="M44" s="153"/>
    </row>
    <row r="45" customFormat="false" ht="12.75" hidden="false" customHeight="true" outlineLevel="0" collapsed="false">
      <c r="A45" s="154" t="s">
        <v>1125</v>
      </c>
      <c r="B45" s="155" t="s">
        <v>1166</v>
      </c>
      <c r="C45" s="155"/>
      <c r="D45" s="151" t="n">
        <f aca="false">SUM(F45:M45)</f>
        <v>1300</v>
      </c>
      <c r="E45" s="156" t="n">
        <f aca="false">IF(D$73=0,"",D45/D$73)</f>
        <v>0.0335662833397109</v>
      </c>
      <c r="F45" s="157" t="n">
        <v>100</v>
      </c>
      <c r="G45" s="157" t="n">
        <v>200</v>
      </c>
      <c r="H45" s="157" t="n">
        <v>200</v>
      </c>
      <c r="I45" s="157" t="n">
        <v>200</v>
      </c>
      <c r="J45" s="157" t="n">
        <v>200</v>
      </c>
      <c r="K45" s="157" t="n">
        <v>200</v>
      </c>
      <c r="L45" s="157" t="n">
        <v>200</v>
      </c>
      <c r="M45" s="157"/>
    </row>
    <row r="46" customFormat="false" ht="12.75" hidden="false" customHeight="true" outlineLevel="0" collapsed="false">
      <c r="A46" s="154" t="s">
        <v>1127</v>
      </c>
      <c r="B46" s="155" t="s">
        <v>1167</v>
      </c>
      <c r="C46" s="155"/>
      <c r="D46" s="151" t="n">
        <f aca="false">SUM(F46:M46)</f>
        <v>350</v>
      </c>
      <c r="E46" s="156" t="n">
        <f aca="false">IF(D$73=0,"",D46/D$73)</f>
        <v>0.00903707628376833</v>
      </c>
      <c r="F46" s="157" t="n">
        <v>50</v>
      </c>
      <c r="G46" s="157" t="n">
        <v>50</v>
      </c>
      <c r="H46" s="157" t="n">
        <v>50</v>
      </c>
      <c r="I46" s="157" t="n">
        <v>50</v>
      </c>
      <c r="J46" s="157" t="n">
        <v>50</v>
      </c>
      <c r="K46" s="157" t="n">
        <v>50</v>
      </c>
      <c r="L46" s="157" t="n">
        <v>50</v>
      </c>
      <c r="M46" s="157"/>
    </row>
    <row r="47" customFormat="false" ht="12.75" hidden="false" customHeight="true" outlineLevel="0" collapsed="false">
      <c r="A47" s="154" t="s">
        <v>1134</v>
      </c>
      <c r="B47" s="155" t="s">
        <v>1168</v>
      </c>
      <c r="C47" s="155"/>
      <c r="D47" s="151" t="n">
        <f aca="false">SUM(F47:M47)</f>
        <v>0</v>
      </c>
      <c r="E47" s="156" t="n">
        <f aca="false">IF(D$73=0,"",D47/D$73)</f>
        <v>0</v>
      </c>
      <c r="F47" s="157"/>
      <c r="G47" s="157"/>
      <c r="H47" s="157"/>
      <c r="I47" s="157"/>
      <c r="J47" s="157"/>
      <c r="K47" s="157"/>
      <c r="L47" s="157"/>
      <c r="M47" s="157"/>
    </row>
    <row r="48" customFormat="false" ht="12.75" hidden="false" customHeight="true" outlineLevel="0" collapsed="false">
      <c r="A48" s="154" t="s">
        <v>1136</v>
      </c>
      <c r="B48" s="155" t="s">
        <v>1169</v>
      </c>
      <c r="C48" s="155"/>
      <c r="D48" s="151" t="n">
        <f aca="false">SUM(F48:M48)</f>
        <v>0</v>
      </c>
      <c r="E48" s="156" t="n">
        <f aca="false">IF(D$73=0,"",D48/D$73)</f>
        <v>0</v>
      </c>
      <c r="F48" s="157"/>
      <c r="G48" s="157"/>
      <c r="H48" s="157"/>
      <c r="I48" s="157"/>
      <c r="J48" s="157"/>
      <c r="K48" s="157"/>
      <c r="L48" s="157"/>
      <c r="M48" s="157"/>
    </row>
    <row r="49" customFormat="false" ht="12.75" hidden="false" customHeight="true" outlineLevel="0" collapsed="false">
      <c r="A49" s="154" t="s">
        <v>1138</v>
      </c>
      <c r="B49" s="155" t="s">
        <v>1170</v>
      </c>
      <c r="C49" s="155"/>
      <c r="D49" s="151" t="n">
        <f aca="false">SUM(F49:M49)</f>
        <v>0</v>
      </c>
      <c r="E49" s="156" t="n">
        <f aca="false">IF(D$73=0,"",D49/D$73)</f>
        <v>0</v>
      </c>
      <c r="F49" s="157"/>
      <c r="G49" s="157"/>
      <c r="H49" s="157"/>
      <c r="I49" s="157"/>
      <c r="J49" s="157"/>
      <c r="K49" s="157"/>
      <c r="L49" s="157"/>
      <c r="M49" s="157"/>
    </row>
    <row r="50" customFormat="false" ht="12.75" hidden="false" customHeight="true" outlineLevel="0" collapsed="false">
      <c r="A50" s="154" t="s">
        <v>1140</v>
      </c>
      <c r="B50" s="155" t="s">
        <v>1171</v>
      </c>
      <c r="C50" s="155"/>
      <c r="D50" s="151" t="n">
        <f aca="false">SUM(F50:M50)</f>
        <v>350</v>
      </c>
      <c r="E50" s="156" t="n">
        <f aca="false">IF(D$73=0,"",D50/D$73)</f>
        <v>0.00903707628376833</v>
      </c>
      <c r="F50" s="157" t="n">
        <v>50</v>
      </c>
      <c r="G50" s="157" t="n">
        <v>50</v>
      </c>
      <c r="H50" s="157" t="n">
        <v>50</v>
      </c>
      <c r="I50" s="157" t="n">
        <v>50</v>
      </c>
      <c r="J50" s="157" t="n">
        <v>50</v>
      </c>
      <c r="K50" s="157" t="n">
        <v>50</v>
      </c>
      <c r="L50" s="157" t="n">
        <v>50</v>
      </c>
      <c r="M50" s="157"/>
    </row>
    <row r="51" customFormat="false" ht="13.5" hidden="false" customHeight="true" outlineLevel="0" collapsed="false">
      <c r="A51" s="154" t="s">
        <v>1142</v>
      </c>
      <c r="B51" s="155" t="s">
        <v>1172</v>
      </c>
      <c r="C51" s="155"/>
      <c r="D51" s="151" t="n">
        <f aca="false">SUM(F51:M51)</f>
        <v>0</v>
      </c>
      <c r="E51" s="156" t="n">
        <f aca="false">IF(D$73=0,"",D51/D$73)</f>
        <v>0</v>
      </c>
      <c r="F51" s="157"/>
      <c r="G51" s="157"/>
      <c r="H51" s="157"/>
      <c r="I51" s="157"/>
      <c r="J51" s="157"/>
      <c r="K51" s="157"/>
      <c r="L51" s="157"/>
      <c r="M51" s="157"/>
    </row>
    <row r="52" customFormat="false" ht="14.25" hidden="false" customHeight="true" outlineLevel="0" collapsed="false">
      <c r="A52" s="154"/>
      <c r="B52" s="150"/>
      <c r="C52" s="158" t="s">
        <v>1144</v>
      </c>
      <c r="D52" s="151" t="n">
        <f aca="false">SUM(D45:D51)</f>
        <v>2000</v>
      </c>
      <c r="E52" s="156" t="n">
        <f aca="false">IF(D$73=0,"",D52/D$73)</f>
        <v>0.0516404359072476</v>
      </c>
      <c r="F52" s="153" t="n">
        <f aca="false">SUM(F45:F51)</f>
        <v>200</v>
      </c>
      <c r="G52" s="153" t="n">
        <f aca="false">SUM(G45:G51)</f>
        <v>300</v>
      </c>
      <c r="H52" s="153" t="n">
        <f aca="false">SUM(H45:H51)</f>
        <v>300</v>
      </c>
      <c r="I52" s="153" t="n">
        <f aca="false">SUM(I45:I51)</f>
        <v>300</v>
      </c>
      <c r="J52" s="153" t="n">
        <f aca="false">SUM(J45:J51)</f>
        <v>300</v>
      </c>
      <c r="K52" s="153" t="n">
        <f aca="false">SUM(K45:K51)</f>
        <v>300</v>
      </c>
      <c r="L52" s="153" t="n">
        <f aca="false">SUM(L45:L51)</f>
        <v>300</v>
      </c>
      <c r="M52" s="153" t="n">
        <f aca="false">SUM(M45:M51)</f>
        <v>0</v>
      </c>
    </row>
    <row r="53" customFormat="false" ht="13.5" hidden="false" customHeight="true" outlineLevel="0" collapsed="false">
      <c r="A53" s="154"/>
      <c r="B53" s="150"/>
      <c r="C53" s="158"/>
      <c r="D53" s="151"/>
      <c r="E53" s="156" t="str">
        <f aca="false">IF(D53=0," ",D53/E109)</f>
        <v> </v>
      </c>
      <c r="F53" s="153"/>
      <c r="G53" s="153"/>
      <c r="H53" s="153"/>
      <c r="I53" s="153"/>
      <c r="J53" s="153"/>
      <c r="K53" s="153"/>
      <c r="L53" s="153"/>
      <c r="M53" s="153"/>
    </row>
    <row r="54" customFormat="false" ht="12.75" hidden="false" customHeight="true" outlineLevel="0" collapsed="false">
      <c r="A54" s="148" t="s">
        <v>1173</v>
      </c>
      <c r="B54" s="149" t="s">
        <v>1174</v>
      </c>
      <c r="C54" s="158"/>
      <c r="D54" s="151" t="n">
        <f aca="false">SUM(F54:M54)</f>
        <v>0</v>
      </c>
      <c r="E54" s="156" t="n">
        <f aca="false">IF(D$73=0,"",D54/D$73)</f>
        <v>0</v>
      </c>
      <c r="F54" s="157"/>
      <c r="G54" s="157"/>
      <c r="H54" s="157"/>
      <c r="I54" s="157"/>
      <c r="J54" s="157"/>
      <c r="K54" s="157"/>
      <c r="L54" s="157"/>
      <c r="M54" s="157"/>
    </row>
    <row r="55" customFormat="false" ht="12.75" hidden="false" customHeight="true" outlineLevel="0" collapsed="false">
      <c r="A55" s="154"/>
      <c r="B55" s="150"/>
      <c r="C55" s="158"/>
      <c r="D55" s="151"/>
      <c r="E55" s="156"/>
      <c r="F55" s="153"/>
      <c r="G55" s="153"/>
      <c r="H55" s="153"/>
      <c r="I55" s="153"/>
      <c r="J55" s="153"/>
      <c r="K55" s="153"/>
      <c r="L55" s="153"/>
      <c r="M55" s="153"/>
    </row>
    <row r="56" customFormat="false" ht="12.75" hidden="false" customHeight="true" outlineLevel="0" collapsed="false">
      <c r="A56" s="148" t="s">
        <v>1175</v>
      </c>
      <c r="B56" s="149" t="s">
        <v>1176</v>
      </c>
      <c r="C56" s="158"/>
      <c r="D56" s="151" t="n">
        <f aca="false">SUM(F56:M56)</f>
        <v>0</v>
      </c>
      <c r="E56" s="156" t="n">
        <f aca="false">IF(D$73=0,"",D56/D$73)</f>
        <v>0</v>
      </c>
      <c r="F56" s="157"/>
      <c r="G56" s="157"/>
      <c r="H56" s="157"/>
      <c r="I56" s="157"/>
      <c r="J56" s="157"/>
      <c r="K56" s="157"/>
      <c r="L56" s="157"/>
      <c r="M56" s="157"/>
    </row>
    <row r="57" customFormat="false" ht="12.75" hidden="false" customHeight="true" outlineLevel="0" collapsed="false">
      <c r="A57" s="154"/>
      <c r="B57" s="150"/>
      <c r="C57" s="158"/>
      <c r="D57" s="151"/>
      <c r="E57" s="156"/>
      <c r="F57" s="153"/>
      <c r="G57" s="153"/>
      <c r="H57" s="153"/>
      <c r="I57" s="153"/>
      <c r="J57" s="153"/>
      <c r="K57" s="153"/>
      <c r="L57" s="153"/>
      <c r="M57" s="153"/>
    </row>
    <row r="58" customFormat="false" ht="12.75" hidden="false" customHeight="true" outlineLevel="0" collapsed="false">
      <c r="A58" s="148" t="s">
        <v>1177</v>
      </c>
      <c r="B58" s="149" t="s">
        <v>1178</v>
      </c>
      <c r="C58" s="150"/>
      <c r="D58" s="151"/>
      <c r="E58" s="156"/>
      <c r="F58" s="153"/>
      <c r="G58" s="153"/>
      <c r="H58" s="153"/>
      <c r="I58" s="153"/>
      <c r="J58" s="153"/>
      <c r="K58" s="153"/>
      <c r="L58" s="153"/>
      <c r="M58" s="153"/>
    </row>
    <row r="59" customFormat="false" ht="12.75" hidden="false" customHeight="true" outlineLevel="0" collapsed="false">
      <c r="A59" s="154" t="s">
        <v>1125</v>
      </c>
      <c r="B59" s="155" t="s">
        <v>1179</v>
      </c>
      <c r="C59" s="155"/>
      <c r="D59" s="151" t="n">
        <f aca="false">SUM(F59:M59)</f>
        <v>0</v>
      </c>
      <c r="E59" s="156" t="n">
        <f aca="false">IF(D$73=0,"",D59/D$73)</f>
        <v>0</v>
      </c>
      <c r="F59" s="157"/>
      <c r="G59" s="157"/>
      <c r="H59" s="157"/>
      <c r="I59" s="157"/>
      <c r="J59" s="157"/>
      <c r="K59" s="157"/>
      <c r="L59" s="157"/>
      <c r="M59" s="157"/>
    </row>
    <row r="60" customFormat="false" ht="13.5" hidden="false" customHeight="true" outlineLevel="0" collapsed="false">
      <c r="A60" s="154" t="s">
        <v>1127</v>
      </c>
      <c r="B60" s="155" t="s">
        <v>1180</v>
      </c>
      <c r="C60" s="155"/>
      <c r="D60" s="151" t="n">
        <f aca="false">SUM(F60:M60)</f>
        <v>0</v>
      </c>
      <c r="E60" s="156" t="n">
        <f aca="false">IF(D$73=0,"",D60/D$73)</f>
        <v>0</v>
      </c>
      <c r="F60" s="157"/>
      <c r="G60" s="157"/>
      <c r="H60" s="157"/>
      <c r="I60" s="157"/>
      <c r="J60" s="157"/>
      <c r="K60" s="157"/>
      <c r="L60" s="157"/>
      <c r="M60" s="157"/>
    </row>
    <row r="61" customFormat="false" ht="14.25" hidden="false" customHeight="true" outlineLevel="0" collapsed="false">
      <c r="A61" s="154"/>
      <c r="B61" s="150"/>
      <c r="C61" s="158" t="s">
        <v>1144</v>
      </c>
      <c r="D61" s="151" t="n">
        <f aca="false">SUM(D59:D60)+D56+D54</f>
        <v>0</v>
      </c>
      <c r="E61" s="156" t="n">
        <f aca="false">IF(D$73=0,"",D61/D$73)</f>
        <v>0</v>
      </c>
      <c r="F61" s="153" t="n">
        <f aca="false">F54+F56+F59+F60</f>
        <v>0</v>
      </c>
      <c r="G61" s="153" t="n">
        <f aca="false">G54+G56+G59+G60</f>
        <v>0</v>
      </c>
      <c r="H61" s="153" t="n">
        <f aca="false">H54+H56+H59+H60</f>
        <v>0</v>
      </c>
      <c r="I61" s="153" t="n">
        <f aca="false">I54+I56+I59+I60</f>
        <v>0</v>
      </c>
      <c r="J61" s="153" t="n">
        <f aca="false">J54+J56+J59+J60</f>
        <v>0</v>
      </c>
      <c r="K61" s="153" t="n">
        <f aca="false">K54+K56+K59+K60</f>
        <v>0</v>
      </c>
      <c r="L61" s="153" t="n">
        <f aca="false">L54+L56+L59+L60</f>
        <v>0</v>
      </c>
      <c r="M61" s="153" t="n">
        <f aca="false">M54+M56+M59+M60</f>
        <v>0</v>
      </c>
    </row>
    <row r="62" customFormat="false" ht="13.5" hidden="false" customHeight="true" outlineLevel="0" collapsed="false">
      <c r="A62" s="154"/>
      <c r="B62" s="150"/>
      <c r="C62" s="158"/>
      <c r="D62" s="151"/>
      <c r="E62" s="156" t="str">
        <f aca="false">IF(D62=0," ",D62/E118)</f>
        <v> </v>
      </c>
      <c r="F62" s="153"/>
      <c r="G62" s="153"/>
      <c r="H62" s="153"/>
      <c r="I62" s="153"/>
      <c r="J62" s="153"/>
      <c r="K62" s="153"/>
      <c r="L62" s="153"/>
      <c r="M62" s="153"/>
    </row>
    <row r="63" customFormat="false" ht="12.75" hidden="false" customHeight="true" outlineLevel="0" collapsed="false">
      <c r="A63" s="148" t="s">
        <v>1181</v>
      </c>
      <c r="B63" s="149" t="s">
        <v>1182</v>
      </c>
      <c r="C63" s="150"/>
      <c r="D63" s="151"/>
      <c r="E63" s="156"/>
      <c r="F63" s="153"/>
      <c r="G63" s="153"/>
      <c r="H63" s="153"/>
      <c r="I63" s="153"/>
      <c r="J63" s="153"/>
      <c r="K63" s="153"/>
      <c r="L63" s="153"/>
      <c r="M63" s="153"/>
    </row>
    <row r="64" customFormat="false" ht="12.75" hidden="false" customHeight="true" outlineLevel="0" collapsed="false">
      <c r="A64" s="154" t="s">
        <v>1125</v>
      </c>
      <c r="B64" s="155" t="s">
        <v>1183</v>
      </c>
      <c r="C64" s="155"/>
      <c r="D64" s="151" t="n">
        <f aca="false">SUM(F64:M64)</f>
        <v>0</v>
      </c>
      <c r="E64" s="156" t="n">
        <f aca="false">IF(D$73=0,"",D64/D$73)</f>
        <v>0</v>
      </c>
      <c r="F64" s="157"/>
      <c r="G64" s="157"/>
      <c r="H64" s="157"/>
      <c r="I64" s="157"/>
      <c r="J64" s="157"/>
      <c r="K64" s="157"/>
      <c r="L64" s="157"/>
      <c r="M64" s="157"/>
    </row>
    <row r="65" customFormat="false" ht="12.75" hidden="false" customHeight="true" outlineLevel="0" collapsed="false">
      <c r="A65" s="154" t="s">
        <v>1127</v>
      </c>
      <c r="B65" s="155" t="s">
        <v>1184</v>
      </c>
      <c r="C65" s="155"/>
      <c r="D65" s="151" t="n">
        <f aca="false">SUM(F65:M65)</f>
        <v>0</v>
      </c>
      <c r="E65" s="156" t="n">
        <f aca="false">IF(D$73=0,"",D65/D$73)</f>
        <v>0</v>
      </c>
      <c r="F65" s="157"/>
      <c r="G65" s="157"/>
      <c r="H65" s="157"/>
      <c r="I65" s="157"/>
      <c r="J65" s="157"/>
      <c r="K65" s="157"/>
      <c r="L65" s="157"/>
      <c r="M65" s="157"/>
    </row>
    <row r="66" customFormat="false" ht="12.75" hidden="false" customHeight="true" outlineLevel="0" collapsed="false">
      <c r="A66" s="154" t="s">
        <v>1134</v>
      </c>
      <c r="B66" s="155" t="s">
        <v>1185</v>
      </c>
      <c r="C66" s="155"/>
      <c r="D66" s="151" t="n">
        <f aca="false">SUM(D67:D70)</f>
        <v>0</v>
      </c>
      <c r="E66" s="156" t="n">
        <f aca="false">IF(D$73=0,"",D66/D$73)</f>
        <v>0</v>
      </c>
      <c r="F66" s="153" t="n">
        <f aca="false">SUM(F67:F70)</f>
        <v>0</v>
      </c>
      <c r="G66" s="153" t="n">
        <f aca="false">SUM(G67:G70)</f>
        <v>0</v>
      </c>
      <c r="H66" s="153" t="n">
        <f aca="false">SUM(H67:H70)</f>
        <v>0</v>
      </c>
      <c r="I66" s="153" t="n">
        <f aca="false">SUM(I67:I70)</f>
        <v>0</v>
      </c>
      <c r="J66" s="153" t="n">
        <f aca="false">SUM(J67:J70)</f>
        <v>0</v>
      </c>
      <c r="K66" s="153" t="n">
        <f aca="false">SUM(K67:K70)</f>
        <v>0</v>
      </c>
      <c r="L66" s="153" t="n">
        <f aca="false">SUM(L67:L70)</f>
        <v>0</v>
      </c>
      <c r="M66" s="153" t="n">
        <f aca="false">SUM(M67:M70)</f>
        <v>0</v>
      </c>
    </row>
    <row r="67" customFormat="false" ht="12.75" hidden="false" customHeight="true" outlineLevel="0" collapsed="false">
      <c r="A67" s="154"/>
      <c r="B67" s="155" t="s">
        <v>1186</v>
      </c>
      <c r="C67" s="155"/>
      <c r="D67" s="151" t="n">
        <f aca="false">SUM(F67:M67)</f>
        <v>0</v>
      </c>
      <c r="E67" s="156" t="n">
        <f aca="false">IF(D$73=0,"",D67/D$73)</f>
        <v>0</v>
      </c>
      <c r="F67" s="157"/>
      <c r="G67" s="157"/>
      <c r="H67" s="157"/>
      <c r="I67" s="157"/>
      <c r="J67" s="157"/>
      <c r="K67" s="157"/>
      <c r="L67" s="157"/>
      <c r="M67" s="157"/>
    </row>
    <row r="68" customFormat="false" ht="12.75" hidden="false" customHeight="true" outlineLevel="0" collapsed="false">
      <c r="A68" s="154"/>
      <c r="B68" s="155" t="s">
        <v>1187</v>
      </c>
      <c r="C68" s="155"/>
      <c r="D68" s="151" t="n">
        <f aca="false">SUM(F68:M68)</f>
        <v>0</v>
      </c>
      <c r="E68" s="156" t="n">
        <f aca="false">IF(D$73=0,"",D68/D$73)</f>
        <v>0</v>
      </c>
      <c r="F68" s="157"/>
      <c r="G68" s="157"/>
      <c r="H68" s="157"/>
      <c r="I68" s="157"/>
      <c r="J68" s="157"/>
      <c r="K68" s="157"/>
      <c r="L68" s="157"/>
      <c r="M68" s="157"/>
    </row>
    <row r="69" customFormat="false" ht="12.75" hidden="false" customHeight="true" outlineLevel="0" collapsed="false">
      <c r="A69" s="154"/>
      <c r="B69" s="155" t="s">
        <v>1188</v>
      </c>
      <c r="C69" s="155"/>
      <c r="D69" s="151" t="n">
        <f aca="false">SUM(F69:M69)</f>
        <v>0</v>
      </c>
      <c r="E69" s="156" t="n">
        <f aca="false">IF(D$73=0,"",D69/D$73)</f>
        <v>0</v>
      </c>
      <c r="F69" s="157"/>
      <c r="G69" s="157"/>
      <c r="H69" s="157"/>
      <c r="I69" s="157"/>
      <c r="J69" s="157"/>
      <c r="K69" s="157"/>
      <c r="L69" s="157"/>
      <c r="M69" s="157"/>
    </row>
    <row r="70" customFormat="false" ht="12.75" hidden="false" customHeight="true" outlineLevel="0" collapsed="false">
      <c r="A70" s="154" t="s">
        <v>1189</v>
      </c>
      <c r="B70" s="155" t="s">
        <v>1190</v>
      </c>
      <c r="C70" s="155"/>
      <c r="D70" s="151" t="n">
        <f aca="false">SUM(F70:M70)</f>
        <v>0</v>
      </c>
      <c r="E70" s="156" t="n">
        <f aca="false">IF(D$73=0,"",D70/D$73)</f>
        <v>0</v>
      </c>
      <c r="F70" s="157"/>
      <c r="G70" s="157"/>
      <c r="H70" s="157"/>
      <c r="I70" s="157"/>
      <c r="J70" s="157"/>
      <c r="K70" s="157"/>
      <c r="L70" s="157"/>
      <c r="M70" s="157"/>
    </row>
    <row r="71" customFormat="false" ht="13.5" hidden="false" customHeight="true" outlineLevel="0" collapsed="false">
      <c r="A71" s="154"/>
      <c r="B71" s="150"/>
      <c r="C71" s="150"/>
      <c r="D71" s="151"/>
      <c r="E71" s="156"/>
      <c r="F71" s="153"/>
      <c r="G71" s="153"/>
      <c r="H71" s="153"/>
      <c r="I71" s="153"/>
      <c r="J71" s="153"/>
      <c r="K71" s="153"/>
      <c r="L71" s="153"/>
      <c r="M71" s="153"/>
    </row>
    <row r="72" customFormat="false" ht="14.25" hidden="false" customHeight="true" outlineLevel="0" collapsed="false">
      <c r="A72" s="154"/>
      <c r="B72" s="150"/>
      <c r="C72" s="158" t="s">
        <v>1144</v>
      </c>
      <c r="D72" s="151" t="n">
        <f aca="false">SUM(D64:D66)</f>
        <v>0</v>
      </c>
      <c r="E72" s="156" t="n">
        <f aca="false">IF(D$73=0,"",D72/D$73)</f>
        <v>0</v>
      </c>
      <c r="F72" s="153" t="n">
        <f aca="false">SUM(F64:F66)</f>
        <v>0</v>
      </c>
      <c r="G72" s="153" t="n">
        <f aca="false">SUM(G64:G66)</f>
        <v>0</v>
      </c>
      <c r="H72" s="153" t="n">
        <f aca="false">SUM(H64:H66)</f>
        <v>0</v>
      </c>
      <c r="I72" s="153" t="n">
        <f aca="false">SUM(I64:I66)</f>
        <v>0</v>
      </c>
      <c r="J72" s="153" t="n">
        <f aca="false">SUM(J64:J66)</f>
        <v>0</v>
      </c>
      <c r="K72" s="153" t="n">
        <f aca="false">SUM(K64:K66)</f>
        <v>0</v>
      </c>
      <c r="L72" s="153" t="n">
        <f aca="false">SUM(L64:L66)</f>
        <v>0</v>
      </c>
      <c r="M72" s="153" t="n">
        <f aca="false">SUM(M64:M66)</f>
        <v>0</v>
      </c>
    </row>
    <row r="73" customFormat="false" ht="16.5" hidden="false" customHeight="true" outlineLevel="0" collapsed="false">
      <c r="A73" s="160"/>
      <c r="B73" s="161"/>
      <c r="C73" s="162" t="s">
        <v>1191</v>
      </c>
      <c r="D73" s="163" t="n">
        <f aca="false">D24+D33+D37+D43+D52+D61+D72</f>
        <v>38729.34</v>
      </c>
      <c r="E73" s="164" t="n">
        <f aca="false">IF(D$73=0,"",D73/D$73)</f>
        <v>1</v>
      </c>
      <c r="F73" s="153" t="n">
        <f aca="false">F24+F33+F37+F43+F52+F61+F72</f>
        <v>2236.02</v>
      </c>
      <c r="G73" s="153" t="n">
        <f aca="false">G24+G33+G37+G43+G52+G61+G72</f>
        <v>6082.22</v>
      </c>
      <c r="H73" s="153" t="n">
        <f aca="false">H24+H33+H37+H43+H52+H61+H72</f>
        <v>6082.22</v>
      </c>
      <c r="I73" s="153" t="n">
        <f aca="false">I24+I33+I37+I43+I52+I61+I72</f>
        <v>6082.22</v>
      </c>
      <c r="J73" s="153" t="n">
        <f aca="false">J24+J33+J37+J43+J52+J61+J72</f>
        <v>6082.22</v>
      </c>
      <c r="K73" s="153" t="n">
        <f aca="false">K24+K33+K37+K43+K52+K61+K72</f>
        <v>6082.22</v>
      </c>
      <c r="L73" s="153" t="n">
        <f aca="false">L24+L33+L37+L43+L52+L61+L72</f>
        <v>6082.22</v>
      </c>
      <c r="M73" s="153" t="n">
        <f aca="false">M24+M33+M37+M43+M52+M61+M72</f>
        <v>0</v>
      </c>
    </row>
    <row r="74" customFormat="false" ht="12" hidden="false" customHeight="true" outlineLevel="0" collapsed="false">
      <c r="A74" s="154"/>
      <c r="B74" s="165"/>
      <c r="C74" s="150"/>
      <c r="D74" s="150"/>
      <c r="E74" s="150"/>
      <c r="F74" s="153"/>
      <c r="G74" s="153"/>
      <c r="H74" s="153"/>
      <c r="I74" s="153"/>
      <c r="J74" s="153"/>
      <c r="K74" s="153"/>
      <c r="L74" s="153"/>
      <c r="M74" s="153"/>
    </row>
    <row r="75" customFormat="false" ht="11.25" hidden="false" customHeight="true" outlineLevel="0" collapsed="false">
      <c r="A75" s="154"/>
      <c r="B75" s="166"/>
      <c r="C75" s="167" t="s">
        <v>1192</v>
      </c>
      <c r="D75" s="167"/>
      <c r="E75" s="168" t="n">
        <v>0.0150538112375223</v>
      </c>
    </row>
    <row r="76" customFormat="false" ht="11.25" hidden="false" customHeight="true" outlineLevel="0" collapsed="false">
      <c r="A76" s="89"/>
      <c r="B76" s="89"/>
      <c r="C76" s="169" t="s">
        <v>1193</v>
      </c>
      <c r="D76" s="169"/>
      <c r="E76" s="170" t="n">
        <v>2572726.56</v>
      </c>
      <c r="F76" s="89"/>
    </row>
  </sheetData>
  <sheetProtection sheet="true" password="c71f" objects="true" scenarios="true"/>
  <mergeCells count="44">
    <mergeCell ref="A1:C2"/>
    <mergeCell ref="D1:F1"/>
    <mergeCell ref="D2:F3"/>
    <mergeCell ref="A3:C3"/>
    <mergeCell ref="A9:C10"/>
    <mergeCell ref="D9:E9"/>
    <mergeCell ref="B12:C12"/>
    <mergeCell ref="B13:C13"/>
    <mergeCell ref="B19:C19"/>
    <mergeCell ref="B20:C20"/>
    <mergeCell ref="B21:C21"/>
    <mergeCell ref="B22:C22"/>
    <mergeCell ref="B23:C23"/>
    <mergeCell ref="B26:C26"/>
    <mergeCell ref="B27:C27"/>
    <mergeCell ref="B28:C28"/>
    <mergeCell ref="B29:C29"/>
    <mergeCell ref="B30:C30"/>
    <mergeCell ref="B31:C31"/>
    <mergeCell ref="B32:C32"/>
    <mergeCell ref="B35:C35"/>
    <mergeCell ref="B36:C36"/>
    <mergeCell ref="B39:C39"/>
    <mergeCell ref="B40:C40"/>
    <mergeCell ref="B41:C41"/>
    <mergeCell ref="B42:C42"/>
    <mergeCell ref="B45:C45"/>
    <mergeCell ref="B46:C46"/>
    <mergeCell ref="B47:C47"/>
    <mergeCell ref="B48:C48"/>
    <mergeCell ref="B49:C49"/>
    <mergeCell ref="B50:C50"/>
    <mergeCell ref="B51:C51"/>
    <mergeCell ref="B59:C59"/>
    <mergeCell ref="B60:C60"/>
    <mergeCell ref="B64:C64"/>
    <mergeCell ref="B65:C65"/>
    <mergeCell ref="B66:C66"/>
    <mergeCell ref="B67:C67"/>
    <mergeCell ref="B68:C68"/>
    <mergeCell ref="B69:C69"/>
    <mergeCell ref="B70:C70"/>
    <mergeCell ref="C75:D75"/>
    <mergeCell ref="C76:D76"/>
  </mergeCell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xl/worksheets/sheet12.xml><?xml version="1.0" encoding="utf-8"?>
<worksheet xmlns="http://schemas.openxmlformats.org/spreadsheetml/2006/main" xmlns:r="http://schemas.openxmlformats.org/officeDocument/2006/relationships">
  <sheetPr filterMode="false">
    <tabColor rgb="00FFFFFF"/>
    <pageSetUpPr fitToPage="false"/>
  </sheetPr>
  <dimension ref="A1:AT65536"/>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D9" activeCellId="0" sqref="D9"/>
    </sheetView>
  </sheetViews>
  <sheetFormatPr defaultRowHeight="11.25"/>
  <cols>
    <col collapsed="false" hidden="false" max="1" min="1" style="0" width="39.734693877551"/>
    <col collapsed="false" hidden="false" max="2" min="2" style="0" width="12.780612244898"/>
    <col collapsed="false" hidden="false" max="3" min="3" style="0" width="22.6428571428571"/>
    <col collapsed="false" hidden="false" max="11" min="4" style="0" width="22.4438775510204"/>
    <col collapsed="false" hidden="false" max="46" min="12" style="0" width="22.2908163265306"/>
    <col collapsed="false" hidden="false" max="118" min="47" style="0" width="4.66836734693878"/>
    <col collapsed="false" hidden="false" max="1025" min="119" style="0" width="8.68367346938776"/>
  </cols>
  <sheetData>
    <row r="1" customFormat="false" ht="15.75" hidden="false" customHeight="true" outlineLevel="0" collapsed="false">
      <c r="A1" s="58"/>
      <c r="B1" s="171" t="s">
        <v>1194</v>
      </c>
      <c r="C1" s="171"/>
      <c r="D1" s="171"/>
      <c r="E1" s="171"/>
      <c r="F1" s="89"/>
      <c r="H1" s="82"/>
      <c r="I1" s="83"/>
      <c r="J1" s="83"/>
      <c r="K1" s="83"/>
      <c r="L1" s="83"/>
      <c r="M1" s="83"/>
      <c r="N1" s="125"/>
      <c r="O1" s="125"/>
      <c r="P1" s="125"/>
      <c r="Q1" s="62"/>
    </row>
    <row r="2" customFormat="false" ht="18" hidden="false" customHeight="true" outlineLevel="0" collapsed="false">
      <c r="A2" s="58"/>
      <c r="B2" s="60" t="s">
        <v>1195</v>
      </c>
      <c r="C2" s="60"/>
      <c r="D2" s="60"/>
      <c r="E2" s="60"/>
      <c r="F2" s="99"/>
      <c r="G2" s="127"/>
      <c r="H2" s="127"/>
      <c r="I2" s="127"/>
      <c r="J2" s="127"/>
      <c r="K2" s="127"/>
      <c r="L2" s="127"/>
      <c r="M2" s="127"/>
      <c r="N2" s="127"/>
      <c r="O2" s="127"/>
      <c r="P2" s="127"/>
      <c r="Q2" s="62"/>
    </row>
    <row r="3" customFormat="false" ht="21" hidden="false" customHeight="true" outlineLevel="0" collapsed="false">
      <c r="A3" s="128" t="s">
        <v>0</v>
      </c>
      <c r="B3" s="60"/>
      <c r="C3" s="60"/>
      <c r="D3" s="60"/>
      <c r="E3" s="60"/>
      <c r="F3" s="99"/>
      <c r="G3" s="127"/>
      <c r="H3" s="127"/>
      <c r="I3" s="127"/>
      <c r="J3" s="127"/>
      <c r="K3" s="127"/>
      <c r="L3" s="127"/>
      <c r="M3" s="127"/>
      <c r="N3" s="127"/>
      <c r="O3" s="127"/>
      <c r="P3" s="127"/>
      <c r="Q3" s="17"/>
    </row>
    <row r="4" customFormat="false" ht="21" hidden="false" customHeight="true" outlineLevel="0" collapsed="false">
      <c r="A4" s="62"/>
      <c r="B4" s="63"/>
      <c r="C4" s="64"/>
      <c r="D4" s="65"/>
      <c r="E4" s="65"/>
      <c r="F4" s="62"/>
      <c r="G4" s="86"/>
      <c r="H4" s="86"/>
      <c r="I4" s="86"/>
      <c r="J4" s="17"/>
      <c r="K4" s="62"/>
      <c r="L4" s="17"/>
      <c r="M4" s="17"/>
      <c r="N4" s="17"/>
      <c r="O4" s="17"/>
      <c r="P4" s="17"/>
      <c r="Q4" s="17"/>
    </row>
    <row r="5" customFormat="false" ht="15" hidden="false" customHeight="true" outlineLevel="0" collapsed="false">
      <c r="A5" s="66" t="s">
        <v>66</v>
      </c>
      <c r="B5" s="67" t="str">
        <f aca="false">Portada!B5</f>
        <v>131-I-14</v>
      </c>
      <c r="C5" s="89"/>
      <c r="D5" s="66" t="s">
        <v>67</v>
      </c>
      <c r="E5" s="172" t="n">
        <f aca="false">INDICE!G7</f>
        <v>41822</v>
      </c>
      <c r="F5" s="89"/>
      <c r="H5" s="172"/>
      <c r="I5" s="172"/>
      <c r="J5" s="173"/>
      <c r="K5" s="62"/>
      <c r="L5" s="62"/>
      <c r="O5" s="174"/>
      <c r="P5" s="174"/>
      <c r="Q5" s="174"/>
    </row>
    <row r="6" customFormat="false" ht="15" hidden="false" customHeight="true" outlineLevel="0" collapsed="false">
      <c r="A6" s="71" t="s">
        <v>68</v>
      </c>
      <c r="B6" s="67" t="str">
        <f aca="false">Portada!B6</f>
        <v>PROYECTO SUPERCHIPOCLUDO</v>
      </c>
      <c r="C6" s="89"/>
      <c r="D6" s="68"/>
      <c r="E6" s="62"/>
      <c r="F6" s="115"/>
    </row>
    <row r="7" customFormat="false" ht="15" hidden="false" customHeight="true" outlineLevel="0" collapsed="false">
      <c r="A7" s="133" t="s">
        <v>433</v>
      </c>
      <c r="B7" s="134" t="n">
        <f aca="false">Portada!B7</f>
        <v>41810</v>
      </c>
      <c r="C7" s="89"/>
      <c r="D7" s="89"/>
      <c r="E7" s="89"/>
      <c r="F7" s="89"/>
    </row>
    <row r="8" customFormat="false" ht="12.75" hidden="false" customHeight="true" outlineLevel="0" collapsed="false">
      <c r="A8" s="89"/>
      <c r="B8" s="89"/>
      <c r="C8" s="89"/>
      <c r="D8" s="89"/>
      <c r="E8" s="89"/>
      <c r="F8" s="175"/>
      <c r="G8" s="175"/>
      <c r="H8" s="175"/>
      <c r="I8" s="175"/>
      <c r="J8" s="175"/>
      <c r="K8" s="17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row>
    <row r="9" customFormat="false" ht="12.75" hidden="false" customHeight="true" outlineLevel="0" collapsed="false">
      <c r="A9" s="176" t="s">
        <v>1196</v>
      </c>
      <c r="B9" s="72" t="s">
        <v>1197</v>
      </c>
      <c r="C9" s="72" t="s">
        <v>1198</v>
      </c>
      <c r="D9" s="139" t="s">
        <v>434</v>
      </c>
      <c r="E9" s="139" t="s">
        <v>435</v>
      </c>
      <c r="F9" s="139" t="s">
        <v>436</v>
      </c>
      <c r="G9" s="139" t="s">
        <v>437</v>
      </c>
      <c r="H9" s="139" t="s">
        <v>438</v>
      </c>
      <c r="I9" s="139" t="s">
        <v>439</v>
      </c>
      <c r="J9" s="139" t="s">
        <v>440</v>
      </c>
      <c r="K9" s="139" t="s">
        <v>441</v>
      </c>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row>
    <row r="10" customFormat="false" ht="12.75" hidden="false" customHeight="true" outlineLevel="0" collapsed="false">
      <c r="A10" s="176"/>
      <c r="B10" s="176"/>
      <c r="C10" s="176"/>
      <c r="D10" s="139" t="s">
        <v>1103</v>
      </c>
      <c r="E10" s="139" t="s">
        <v>1104</v>
      </c>
      <c r="F10" s="139" t="s">
        <v>1105</v>
      </c>
      <c r="G10" s="139" t="s">
        <v>1106</v>
      </c>
      <c r="H10" s="139" t="s">
        <v>1107</v>
      </c>
      <c r="I10" s="139" t="s">
        <v>1108</v>
      </c>
      <c r="J10" s="139" t="s">
        <v>1109</v>
      </c>
      <c r="K10" s="139" t="s">
        <v>1110</v>
      </c>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row>
    <row r="11" customFormat="false" ht="15.75" hidden="false" customHeight="true" outlineLevel="0" collapsed="false">
      <c r="A11" s="177" t="s">
        <v>1199</v>
      </c>
      <c r="B11" s="178" t="n">
        <v>1</v>
      </c>
      <c r="C11" s="179" t="n">
        <v>2572727.251505</v>
      </c>
      <c r="D11" s="180" t="n">
        <v>104813.301828</v>
      </c>
      <c r="E11" s="180" t="n">
        <v>325523.688184</v>
      </c>
      <c r="F11" s="180" t="n">
        <v>330119.128863</v>
      </c>
      <c r="G11" s="180" t="n">
        <v>457634.493228</v>
      </c>
      <c r="H11" s="180" t="n">
        <v>381732.607639</v>
      </c>
      <c r="I11" s="180" t="n">
        <v>637865.819419</v>
      </c>
      <c r="J11" s="180" t="n">
        <v>335038.212344</v>
      </c>
      <c r="K11" s="180" t="n">
        <v>0</v>
      </c>
      <c r="M11" s="181"/>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row>
    <row r="12" customFormat="false" ht="15.75" hidden="false" customHeight="true" outlineLevel="0" collapsed="false">
      <c r="A12" s="177" t="s">
        <v>1200</v>
      </c>
      <c r="B12" s="178" t="n">
        <f aca="false">C12/C11</f>
        <v>0.660512381950294</v>
      </c>
      <c r="C12" s="179" t="n">
        <v>1699318.205</v>
      </c>
      <c r="D12" s="180" t="n">
        <v>53214.1998</v>
      </c>
      <c r="E12" s="180" t="n">
        <v>337617.5002</v>
      </c>
      <c r="F12" s="180" t="n">
        <v>127752.9062</v>
      </c>
      <c r="G12" s="180" t="n">
        <v>534257.2062</v>
      </c>
      <c r="H12" s="180" t="n">
        <v>124234.9142</v>
      </c>
      <c r="I12" s="180" t="n">
        <v>274390.8742</v>
      </c>
      <c r="J12" s="180" t="n">
        <v>247850.6042</v>
      </c>
      <c r="K12" s="180" t="n">
        <v>0</v>
      </c>
      <c r="M12" s="181"/>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row>
    <row r="13" customFormat="false" ht="15.75" hidden="false" customHeight="true" outlineLevel="0" collapsed="false">
      <c r="A13" s="177" t="s">
        <v>1201</v>
      </c>
      <c r="B13" s="178" t="n">
        <f aca="false">C13/C11</f>
        <v>0.0150538071913158</v>
      </c>
      <c r="C13" s="179" t="n">
        <v>38729.34</v>
      </c>
      <c r="D13" s="180" t="n">
        <v>2236.02</v>
      </c>
      <c r="E13" s="180" t="n">
        <v>6082.22</v>
      </c>
      <c r="F13" s="180" t="n">
        <v>6082.22</v>
      </c>
      <c r="G13" s="180" t="n">
        <v>6082.22</v>
      </c>
      <c r="H13" s="180" t="n">
        <v>6082.22</v>
      </c>
      <c r="I13" s="180" t="n">
        <v>6082.22</v>
      </c>
      <c r="J13" s="180" t="n">
        <v>6082.22</v>
      </c>
      <c r="K13" s="180" t="n">
        <v>0</v>
      </c>
      <c r="M13" s="181"/>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row>
    <row r="14" customFormat="false" ht="31.5" hidden="false" customHeight="true" outlineLevel="0" collapsed="false">
      <c r="A14" s="177" t="s">
        <v>1202</v>
      </c>
      <c r="B14" s="182" t="n">
        <v>0.07</v>
      </c>
      <c r="C14" s="179" t="n">
        <v>180090.90760535</v>
      </c>
      <c r="D14" s="180" t="n">
        <v>7336.93112796</v>
      </c>
      <c r="E14" s="180" t="n">
        <v>22786.65817288</v>
      </c>
      <c r="F14" s="180" t="n">
        <v>23108.33902041</v>
      </c>
      <c r="G14" s="180" t="n">
        <v>32034.41452596</v>
      </c>
      <c r="H14" s="180" t="n">
        <v>26721.28253473</v>
      </c>
      <c r="I14" s="180" t="n">
        <v>44650.60735933</v>
      </c>
      <c r="J14" s="180" t="n">
        <v>23452.67486408</v>
      </c>
      <c r="K14" s="180" t="n">
        <v>0</v>
      </c>
      <c r="M14" s="181"/>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row>
    <row r="15" customFormat="false" ht="15.75" hidden="false" customHeight="true" outlineLevel="0" collapsed="false">
      <c r="A15" s="177" t="s">
        <v>1203</v>
      </c>
      <c r="B15" s="178" t="n">
        <f aca="false">C15/C11</f>
        <v>0.745566189141609</v>
      </c>
      <c r="C15" s="179" t="n">
        <v>1918138.45260535</v>
      </c>
      <c r="D15" s="180" t="n">
        <v>62787.15092796</v>
      </c>
      <c r="E15" s="180" t="n">
        <v>366486.37837288</v>
      </c>
      <c r="F15" s="180" t="n">
        <v>156943.46522041</v>
      </c>
      <c r="G15" s="180" t="n">
        <v>572373.84072596</v>
      </c>
      <c r="H15" s="180" t="n">
        <v>157038.41673473</v>
      </c>
      <c r="I15" s="180" t="n">
        <v>325123.70155933</v>
      </c>
      <c r="J15" s="180" t="n">
        <v>277385.49906408</v>
      </c>
      <c r="K15" s="180" t="n">
        <v>0</v>
      </c>
      <c r="M15" s="181"/>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row>
    <row r="16" customFormat="false" ht="15.75" hidden="false" customHeight="true" outlineLevel="0" collapsed="false">
      <c r="A16" s="177" t="s">
        <v>1204</v>
      </c>
      <c r="B16" s="178" t="n">
        <f aca="false">C16/C11</f>
        <v>0.25443381085839</v>
      </c>
      <c r="C16" s="179" t="n">
        <v>654588.79889965</v>
      </c>
      <c r="D16" s="180" t="n">
        <v>42026.15090004</v>
      </c>
      <c r="E16" s="180" t="n">
        <v>-40962.69018888</v>
      </c>
      <c r="F16" s="180" t="n">
        <v>173175.66364259</v>
      </c>
      <c r="G16" s="180" t="n">
        <v>-114739.34749796</v>
      </c>
      <c r="H16" s="180" t="n">
        <v>224694.19090427</v>
      </c>
      <c r="I16" s="180" t="n">
        <v>312742.11785967</v>
      </c>
      <c r="J16" s="180" t="n">
        <v>57652.7132799199</v>
      </c>
      <c r="K16" s="180" t="n">
        <v>0</v>
      </c>
      <c r="M16" s="181"/>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row>
    <row r="1048576" customFormat="false" ht="12.8" hidden="false" customHeight="true" outlineLevel="0" collapsed="false"/>
  </sheetData>
  <sheetProtection sheet="true" password="c71f" objects="true" scenarios="true"/>
  <mergeCells count="6">
    <mergeCell ref="A1:A2"/>
    <mergeCell ref="B1:E1"/>
    <mergeCell ref="B2:E3"/>
    <mergeCell ref="A9:A10"/>
    <mergeCell ref="B9:B10"/>
    <mergeCell ref="C9:C10"/>
  </mergeCell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xl/worksheets/sheet13.xml><?xml version="1.0" encoding="utf-8"?>
<worksheet xmlns="http://schemas.openxmlformats.org/spreadsheetml/2006/main" xmlns:r="http://schemas.openxmlformats.org/officeDocument/2006/relationships">
  <sheetPr filterMode="false">
    <tabColor rgb="00FFFFFF"/>
    <pageSetUpPr fitToPage="false"/>
  </sheetPr>
  <dimension ref="A1:Q168"/>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2" activeCellId="0" sqref="A2"/>
    </sheetView>
  </sheetViews>
  <sheetFormatPr defaultRowHeight="12.1"/>
  <cols>
    <col collapsed="false" hidden="false" max="1025" min="1" style="0" width="11.5204081632653"/>
  </cols>
  <sheetData>
    <row r="1" customFormat="false" ht="12.1" hidden="false" customHeight="false" outlineLevel="0" collapsed="false">
      <c r="A1" s="0" t="s">
        <v>1205</v>
      </c>
      <c r="C1" s="0" t="s">
        <v>1206</v>
      </c>
      <c r="E1" s="0" t="n">
        <f aca="false">WEEKDAY(Portada!B7,0)</f>
        <v>4</v>
      </c>
      <c r="G1" s="0" t="s">
        <v>1207</v>
      </c>
      <c r="I1" s="0" t="s">
        <v>1208</v>
      </c>
      <c r="K1" s="0" t="s">
        <v>1209</v>
      </c>
      <c r="M1" s="0" t="s">
        <v>70</v>
      </c>
    </row>
    <row r="2" customFormat="false" ht="12.1" hidden="false" customHeight="false" outlineLevel="0" collapsed="false">
      <c r="A2" s="0" t="n">
        <v>7</v>
      </c>
      <c r="C2" s="0" t="n">
        <v>158</v>
      </c>
      <c r="E2" s="0" t="n">
        <v>41806</v>
      </c>
      <c r="G2" s="0" t="n">
        <v>63</v>
      </c>
      <c r="I2" s="0" t="n">
        <v>8</v>
      </c>
      <c r="K2" s="0" t="n">
        <v>105</v>
      </c>
      <c r="M2" s="0" t="n">
        <v>20</v>
      </c>
    </row>
    <row r="3" customFormat="false" ht="12.1" hidden="false" customHeight="false" outlineLevel="0" collapsed="false">
      <c r="A3" s="0" t="s">
        <v>883</v>
      </c>
      <c r="M3" s="0" t="s">
        <v>463</v>
      </c>
    </row>
    <row r="4" customFormat="false" ht="12.1" hidden="false" customHeight="false" outlineLevel="0" collapsed="false">
      <c r="A4" s="0" t="s">
        <v>954</v>
      </c>
      <c r="C4" s="0" t="s">
        <v>1210</v>
      </c>
      <c r="K4" s="0" t="s">
        <v>1210</v>
      </c>
      <c r="M4" s="0" t="s">
        <v>87</v>
      </c>
    </row>
    <row r="5" customFormat="false" ht="12.1" hidden="false" customHeight="false" outlineLevel="0" collapsed="false">
      <c r="A5" s="0" t="s">
        <v>856</v>
      </c>
      <c r="C5" s="0" t="n">
        <v>0</v>
      </c>
      <c r="M5" s="0" t="s">
        <v>955</v>
      </c>
    </row>
    <row r="6" customFormat="false" ht="12.1" hidden="false" customHeight="false" outlineLevel="0" collapsed="false">
      <c r="A6" s="0" t="s">
        <v>864</v>
      </c>
      <c r="M6" s="0" t="s">
        <v>857</v>
      </c>
    </row>
    <row r="7" customFormat="false" ht="12.1" hidden="false" customHeight="false" outlineLevel="0" collapsed="false">
      <c r="A7" s="0" t="s">
        <v>998</v>
      </c>
      <c r="M7" s="0" t="s">
        <v>864</v>
      </c>
    </row>
    <row r="8" customFormat="false" ht="12.1" hidden="false" customHeight="false" outlineLevel="0" collapsed="false">
      <c r="A8" s="0" t="s">
        <v>1211</v>
      </c>
      <c r="K8" s="0" t="n">
        <v>138</v>
      </c>
      <c r="M8" s="0" t="s">
        <v>884</v>
      </c>
    </row>
    <row r="9" customFormat="false" ht="12.1" hidden="false" customHeight="false" outlineLevel="0" collapsed="false">
      <c r="A9" s="0" t="s">
        <v>833</v>
      </c>
      <c r="M9" s="0" t="s">
        <v>887</v>
      </c>
    </row>
    <row r="10" customFormat="false" ht="12.1" hidden="false" customHeight="false" outlineLevel="0" collapsed="false">
      <c r="M10" s="0" t="s">
        <v>992</v>
      </c>
    </row>
    <row r="11" customFormat="false" ht="12.1" hidden="false" customHeight="false" outlineLevel="0" collapsed="false">
      <c r="M11" s="0" t="s">
        <v>878</v>
      </c>
      <c r="O11" s="0" t="n">
        <v>1</v>
      </c>
      <c r="Q11" s="0" t="n">
        <v>1</v>
      </c>
    </row>
    <row r="12" customFormat="false" ht="12.1" hidden="false" customHeight="false" outlineLevel="0" collapsed="false">
      <c r="M12" s="0" t="s">
        <v>995</v>
      </c>
      <c r="O12" s="0" t="n">
        <v>1</v>
      </c>
      <c r="Q12" s="0" t="n">
        <v>1</v>
      </c>
    </row>
    <row r="13" customFormat="false" ht="12.1" hidden="false" customHeight="false" outlineLevel="0" collapsed="false">
      <c r="M13" s="0" t="s">
        <v>875</v>
      </c>
      <c r="O13" s="0" t="n">
        <v>1</v>
      </c>
      <c r="Q13" s="0" t="n">
        <v>1</v>
      </c>
    </row>
    <row r="14" customFormat="false" ht="12.1" hidden="false" customHeight="false" outlineLevel="0" collapsed="false">
      <c r="M14" s="0" t="s">
        <v>1212</v>
      </c>
      <c r="O14" s="0" t="n">
        <v>1</v>
      </c>
      <c r="Q14" s="0" t="n">
        <v>1</v>
      </c>
    </row>
    <row r="15" customFormat="false" ht="12.1" hidden="false" customHeight="false" outlineLevel="0" collapsed="false">
      <c r="M15" s="0" t="s">
        <v>963</v>
      </c>
      <c r="O15" s="0" t="n">
        <v>1</v>
      </c>
      <c r="Q15" s="0" t="n">
        <v>1</v>
      </c>
    </row>
    <row r="16" customFormat="false" ht="12.1" hidden="false" customHeight="false" outlineLevel="0" collapsed="false">
      <c r="M16" s="0" t="s">
        <v>1113</v>
      </c>
      <c r="O16" s="0" t="n">
        <v>1</v>
      </c>
      <c r="Q16" s="0" t="n">
        <v>1</v>
      </c>
    </row>
    <row r="17" customFormat="false" ht="12.1" hidden="false" customHeight="false" outlineLevel="0" collapsed="false">
      <c r="M17" s="0" t="s">
        <v>834</v>
      </c>
      <c r="O17" s="0" t="n">
        <v>1</v>
      </c>
      <c r="Q17" s="0" t="n">
        <v>1</v>
      </c>
    </row>
    <row r="18" customFormat="false" ht="12.1" hidden="false" customHeight="false" outlineLevel="0" collapsed="false">
      <c r="M18" s="0" t="s">
        <v>1115</v>
      </c>
      <c r="O18" s="0" t="n">
        <v>1</v>
      </c>
      <c r="Q18" s="0" t="n">
        <v>1</v>
      </c>
    </row>
    <row r="19" customFormat="false" ht="12.1" hidden="false" customHeight="false" outlineLevel="0" collapsed="false">
      <c r="M19" s="0" t="s">
        <v>1114</v>
      </c>
      <c r="O19" s="0" t="n">
        <v>1</v>
      </c>
      <c r="Q19" s="0" t="n">
        <v>1</v>
      </c>
    </row>
    <row r="20" customFormat="false" ht="12.1" hidden="false" customHeight="false" outlineLevel="0" collapsed="false">
      <c r="M20" s="0" t="s">
        <v>999</v>
      </c>
      <c r="O20" s="0" t="n">
        <v>1</v>
      </c>
      <c r="Q20" s="0" t="n">
        <v>1</v>
      </c>
    </row>
    <row r="21" customFormat="false" ht="12.1" hidden="false" customHeight="false" outlineLevel="0" collapsed="false">
      <c r="M21" s="0" t="s">
        <v>1213</v>
      </c>
      <c r="O21" s="0" t="n">
        <v>1</v>
      </c>
      <c r="Q21" s="0" t="n">
        <v>1</v>
      </c>
    </row>
    <row r="22" customFormat="false" ht="12.1" hidden="false" customHeight="false" outlineLevel="0" collapsed="false">
      <c r="M22" s="0" t="s">
        <v>860</v>
      </c>
      <c r="O22" s="0" t="n">
        <v>1</v>
      </c>
      <c r="Q22" s="0" t="n">
        <v>1</v>
      </c>
    </row>
    <row r="23" customFormat="false" ht="12.1" hidden="false" customHeight="false" outlineLevel="0" collapsed="false">
      <c r="O23" s="0" t="n">
        <v>1</v>
      </c>
      <c r="Q23" s="0" t="n">
        <v>1</v>
      </c>
    </row>
    <row r="24" customFormat="false" ht="12.1" hidden="false" customHeight="false" outlineLevel="0" collapsed="false">
      <c r="O24" s="0" t="n">
        <v>1</v>
      </c>
      <c r="Q24" s="0" t="n">
        <v>1</v>
      </c>
    </row>
    <row r="25" customFormat="false" ht="12.1" hidden="false" customHeight="false" outlineLevel="0" collapsed="false">
      <c r="O25" s="0" t="n">
        <v>1</v>
      </c>
      <c r="Q25" s="0" t="n">
        <v>1</v>
      </c>
    </row>
    <row r="26" customFormat="false" ht="12.1" hidden="false" customHeight="false" outlineLevel="0" collapsed="false">
      <c r="O26" s="0" t="n">
        <v>1</v>
      </c>
      <c r="Q26" s="0" t="n">
        <v>1</v>
      </c>
    </row>
    <row r="27" customFormat="false" ht="12.1" hidden="false" customHeight="false" outlineLevel="0" collapsed="false">
      <c r="O27" s="0" t="n">
        <v>1</v>
      </c>
      <c r="Q27" s="0" t="n">
        <v>1</v>
      </c>
    </row>
    <row r="28" customFormat="false" ht="12.1" hidden="false" customHeight="false" outlineLevel="0" collapsed="false">
      <c r="O28" s="0" t="n">
        <v>1</v>
      </c>
      <c r="Q28" s="0" t="n">
        <v>1</v>
      </c>
    </row>
    <row r="29" customFormat="false" ht="12.1" hidden="false" customHeight="false" outlineLevel="0" collapsed="false">
      <c r="O29" s="0" t="n">
        <v>1</v>
      </c>
      <c r="Q29" s="0" t="n">
        <v>1</v>
      </c>
    </row>
    <row r="30" customFormat="false" ht="12.1" hidden="false" customHeight="false" outlineLevel="0" collapsed="false">
      <c r="O30" s="0" t="n">
        <v>1</v>
      </c>
      <c r="Q30" s="0" t="n">
        <v>1</v>
      </c>
    </row>
    <row r="31" customFormat="false" ht="12.1" hidden="false" customHeight="false" outlineLevel="0" collapsed="false">
      <c r="O31" s="0" t="n">
        <v>1</v>
      </c>
      <c r="Q31" s="0" t="n">
        <v>1</v>
      </c>
    </row>
    <row r="32" customFormat="false" ht="12.1" hidden="false" customHeight="false" outlineLevel="0" collapsed="false">
      <c r="O32" s="0" t="n">
        <v>1</v>
      </c>
      <c r="Q32" s="0" t="n">
        <v>1</v>
      </c>
    </row>
    <row r="33" customFormat="false" ht="12.1" hidden="false" customHeight="false" outlineLevel="0" collapsed="false">
      <c r="O33" s="0" t="n">
        <v>1</v>
      </c>
      <c r="Q33" s="0" t="n">
        <v>1</v>
      </c>
    </row>
    <row r="34" customFormat="false" ht="12.1" hidden="false" customHeight="false" outlineLevel="0" collapsed="false">
      <c r="O34" s="0" t="n">
        <v>1</v>
      </c>
      <c r="Q34" s="0" t="n">
        <v>1</v>
      </c>
    </row>
    <row r="35" customFormat="false" ht="12.1" hidden="false" customHeight="false" outlineLevel="0" collapsed="false">
      <c r="O35" s="0" t="n">
        <v>1</v>
      </c>
      <c r="Q35" s="0" t="n">
        <v>1</v>
      </c>
    </row>
    <row r="36" customFormat="false" ht="12.1" hidden="false" customHeight="false" outlineLevel="0" collapsed="false">
      <c r="O36" s="0" t="n">
        <v>1</v>
      </c>
      <c r="Q36" s="0" t="n">
        <v>1</v>
      </c>
    </row>
    <row r="37" customFormat="false" ht="12.1" hidden="false" customHeight="false" outlineLevel="0" collapsed="false">
      <c r="O37" s="0" t="n">
        <v>1</v>
      </c>
      <c r="Q37" s="0" t="n">
        <v>1</v>
      </c>
    </row>
    <row r="38" customFormat="false" ht="12.1" hidden="false" customHeight="false" outlineLevel="0" collapsed="false">
      <c r="O38" s="0" t="n">
        <v>1</v>
      </c>
      <c r="Q38" s="0" t="n">
        <v>1</v>
      </c>
    </row>
    <row r="39" customFormat="false" ht="12.1" hidden="false" customHeight="false" outlineLevel="0" collapsed="false">
      <c r="O39" s="0" t="n">
        <v>1</v>
      </c>
      <c r="Q39" s="0" t="n">
        <v>1</v>
      </c>
    </row>
    <row r="40" customFormat="false" ht="12.1" hidden="false" customHeight="false" outlineLevel="0" collapsed="false">
      <c r="O40" s="0" t="n">
        <v>1</v>
      </c>
      <c r="Q40" s="0" t="n">
        <v>1</v>
      </c>
    </row>
    <row r="41" customFormat="false" ht="12.1" hidden="false" customHeight="false" outlineLevel="0" collapsed="false">
      <c r="O41" s="0" t="n">
        <v>1</v>
      </c>
      <c r="Q41" s="0" t="n">
        <v>1</v>
      </c>
    </row>
    <row r="42" customFormat="false" ht="12.1" hidden="false" customHeight="false" outlineLevel="0" collapsed="false">
      <c r="O42" s="0" t="n">
        <v>1</v>
      </c>
      <c r="Q42" s="0" t="n">
        <v>1</v>
      </c>
    </row>
    <row r="43" customFormat="false" ht="12.1" hidden="false" customHeight="false" outlineLevel="0" collapsed="false">
      <c r="O43" s="0" t="n">
        <v>1</v>
      </c>
      <c r="Q43" s="0" t="n">
        <v>1</v>
      </c>
    </row>
    <row r="44" customFormat="false" ht="12.1" hidden="false" customHeight="false" outlineLevel="0" collapsed="false">
      <c r="O44" s="0" t="n">
        <v>1</v>
      </c>
      <c r="Q44" s="0" t="n">
        <v>1</v>
      </c>
    </row>
    <row r="45" customFormat="false" ht="12.1" hidden="false" customHeight="false" outlineLevel="0" collapsed="false">
      <c r="O45" s="0" t="n">
        <v>1</v>
      </c>
      <c r="Q45" s="0" t="n">
        <v>1</v>
      </c>
    </row>
    <row r="46" customFormat="false" ht="12.1" hidden="false" customHeight="false" outlineLevel="0" collapsed="false">
      <c r="O46" s="0" t="n">
        <v>1</v>
      </c>
      <c r="Q46" s="0" t="n">
        <v>1</v>
      </c>
    </row>
    <row r="47" customFormat="false" ht="12.1" hidden="false" customHeight="false" outlineLevel="0" collapsed="false">
      <c r="O47" s="0" t="n">
        <v>1</v>
      </c>
      <c r="Q47" s="0" t="n">
        <v>1</v>
      </c>
    </row>
    <row r="48" customFormat="false" ht="12.1" hidden="false" customHeight="false" outlineLevel="0" collapsed="false">
      <c r="O48" s="0" t="n">
        <v>1</v>
      </c>
      <c r="Q48" s="0" t="n">
        <v>1</v>
      </c>
    </row>
    <row r="49" customFormat="false" ht="12.1" hidden="false" customHeight="false" outlineLevel="0" collapsed="false">
      <c r="O49" s="0" t="n">
        <v>1</v>
      </c>
      <c r="Q49" s="0" t="n">
        <v>1</v>
      </c>
    </row>
    <row r="50" customFormat="false" ht="12.1" hidden="false" customHeight="false" outlineLevel="0" collapsed="false">
      <c r="O50" s="0" t="n">
        <v>1</v>
      </c>
      <c r="Q50" s="0" t="n">
        <v>1</v>
      </c>
    </row>
    <row r="51" customFormat="false" ht="12.1" hidden="false" customHeight="false" outlineLevel="0" collapsed="false">
      <c r="O51" s="0" t="n">
        <v>1</v>
      </c>
      <c r="Q51" s="0" t="n">
        <v>1</v>
      </c>
    </row>
    <row r="52" customFormat="false" ht="12.1" hidden="false" customHeight="false" outlineLevel="0" collapsed="false">
      <c r="O52" s="0" t="n">
        <v>1</v>
      </c>
      <c r="Q52" s="0" t="n">
        <v>1</v>
      </c>
    </row>
    <row r="53" customFormat="false" ht="12.1" hidden="false" customHeight="false" outlineLevel="0" collapsed="false">
      <c r="O53" s="0" t="n">
        <v>1</v>
      </c>
      <c r="Q53" s="0" t="n">
        <v>1</v>
      </c>
    </row>
    <row r="54" customFormat="false" ht="12.1" hidden="false" customHeight="false" outlineLevel="0" collapsed="false">
      <c r="O54" s="0" t="n">
        <v>1</v>
      </c>
      <c r="Q54" s="0" t="n">
        <v>1</v>
      </c>
    </row>
    <row r="55" customFormat="false" ht="12.1" hidden="false" customHeight="false" outlineLevel="0" collapsed="false">
      <c r="O55" s="0" t="n">
        <v>1</v>
      </c>
      <c r="Q55" s="0" t="n">
        <v>1</v>
      </c>
    </row>
    <row r="56" customFormat="false" ht="12.1" hidden="false" customHeight="false" outlineLevel="0" collapsed="false">
      <c r="O56" s="0" t="n">
        <v>1</v>
      </c>
      <c r="Q56" s="0" t="n">
        <v>1</v>
      </c>
    </row>
    <row r="57" customFormat="false" ht="12.1" hidden="false" customHeight="false" outlineLevel="0" collapsed="false">
      <c r="O57" s="0" t="n">
        <v>1</v>
      </c>
      <c r="Q57" s="0" t="n">
        <v>1</v>
      </c>
    </row>
    <row r="58" customFormat="false" ht="12.1" hidden="false" customHeight="false" outlineLevel="0" collapsed="false">
      <c r="O58" s="0" t="n">
        <v>1</v>
      </c>
      <c r="Q58" s="0" t="n">
        <v>1</v>
      </c>
    </row>
    <row r="59" customFormat="false" ht="12.1" hidden="false" customHeight="false" outlineLevel="0" collapsed="false">
      <c r="O59" s="0" t="n">
        <v>1</v>
      </c>
      <c r="Q59" s="0" t="n">
        <v>1</v>
      </c>
    </row>
    <row r="60" customFormat="false" ht="12.1" hidden="false" customHeight="false" outlineLevel="0" collapsed="false">
      <c r="O60" s="0" t="n">
        <v>1</v>
      </c>
      <c r="Q60" s="0" t="n">
        <v>1</v>
      </c>
    </row>
    <row r="61" customFormat="false" ht="12.1" hidden="false" customHeight="false" outlineLevel="0" collapsed="false">
      <c r="O61" s="0" t="n">
        <v>1</v>
      </c>
      <c r="Q61" s="0" t="n">
        <v>1</v>
      </c>
    </row>
    <row r="62" customFormat="false" ht="12.1" hidden="false" customHeight="false" outlineLevel="0" collapsed="false">
      <c r="O62" s="0" t="n">
        <v>1</v>
      </c>
      <c r="Q62" s="0" t="n">
        <v>1</v>
      </c>
    </row>
    <row r="63" customFormat="false" ht="12.1" hidden="false" customHeight="false" outlineLevel="0" collapsed="false">
      <c r="O63" s="0" t="n">
        <v>1</v>
      </c>
      <c r="Q63" s="0" t="n">
        <v>1</v>
      </c>
    </row>
    <row r="64" customFormat="false" ht="12.1" hidden="false" customHeight="false" outlineLevel="0" collapsed="false">
      <c r="O64" s="0" t="n">
        <v>1</v>
      </c>
      <c r="Q64" s="0" t="n">
        <v>1</v>
      </c>
    </row>
    <row r="65" customFormat="false" ht="12.1" hidden="false" customHeight="false" outlineLevel="0" collapsed="false">
      <c r="O65" s="0" t="n">
        <v>1</v>
      </c>
      <c r="Q65" s="0" t="n">
        <v>1</v>
      </c>
    </row>
    <row r="66" customFormat="false" ht="12.1" hidden="false" customHeight="false" outlineLevel="0" collapsed="false">
      <c r="O66" s="0" t="n">
        <v>1</v>
      </c>
      <c r="Q66" s="0" t="n">
        <v>1</v>
      </c>
    </row>
    <row r="67" customFormat="false" ht="12.1" hidden="false" customHeight="false" outlineLevel="0" collapsed="false">
      <c r="O67" s="0" t="n">
        <v>1</v>
      </c>
      <c r="Q67" s="0" t="n">
        <v>1</v>
      </c>
    </row>
    <row r="68" customFormat="false" ht="12.1" hidden="false" customHeight="false" outlineLevel="0" collapsed="false">
      <c r="O68" s="0" t="n">
        <v>1</v>
      </c>
      <c r="Q68" s="0" t="n">
        <v>1</v>
      </c>
    </row>
    <row r="69" customFormat="false" ht="12.1" hidden="false" customHeight="false" outlineLevel="0" collapsed="false">
      <c r="O69" s="0" t="n">
        <v>1</v>
      </c>
      <c r="Q69" s="0" t="n">
        <v>1</v>
      </c>
    </row>
    <row r="70" customFormat="false" ht="12.1" hidden="false" customHeight="false" outlineLevel="0" collapsed="false">
      <c r="O70" s="0" t="n">
        <v>1</v>
      </c>
      <c r="Q70" s="0" t="n">
        <v>1</v>
      </c>
    </row>
    <row r="71" customFormat="false" ht="12.1" hidden="false" customHeight="false" outlineLevel="0" collapsed="false">
      <c r="O71" s="0" t="n">
        <v>1</v>
      </c>
      <c r="Q71" s="0" t="n">
        <v>1</v>
      </c>
    </row>
    <row r="72" customFormat="false" ht="12.1" hidden="false" customHeight="false" outlineLevel="0" collapsed="false">
      <c r="O72" s="0" t="n">
        <v>1</v>
      </c>
      <c r="Q72" s="0" t="n">
        <v>1</v>
      </c>
    </row>
    <row r="73" customFormat="false" ht="12.1" hidden="false" customHeight="false" outlineLevel="0" collapsed="false">
      <c r="O73" s="0" t="n">
        <v>1</v>
      </c>
      <c r="Q73" s="0" t="n">
        <v>1</v>
      </c>
    </row>
    <row r="74" customFormat="false" ht="12.1" hidden="false" customHeight="false" outlineLevel="0" collapsed="false">
      <c r="O74" s="0" t="n">
        <v>1</v>
      </c>
      <c r="Q74" s="0" t="n">
        <v>1</v>
      </c>
    </row>
    <row r="75" customFormat="false" ht="12.1" hidden="false" customHeight="false" outlineLevel="0" collapsed="false">
      <c r="O75" s="0" t="n">
        <v>1</v>
      </c>
      <c r="Q75" s="0" t="n">
        <v>1</v>
      </c>
    </row>
    <row r="76" customFormat="false" ht="12.1" hidden="false" customHeight="false" outlineLevel="0" collapsed="false">
      <c r="O76" s="0" t="n">
        <v>1</v>
      </c>
      <c r="Q76" s="0" t="n">
        <v>1</v>
      </c>
    </row>
    <row r="77" customFormat="false" ht="12.1" hidden="false" customHeight="false" outlineLevel="0" collapsed="false">
      <c r="O77" s="0" t="n">
        <v>1</v>
      </c>
      <c r="Q77" s="0" t="n">
        <v>1</v>
      </c>
    </row>
    <row r="78" customFormat="false" ht="12.1" hidden="false" customHeight="false" outlineLevel="0" collapsed="false">
      <c r="O78" s="0" t="n">
        <v>1</v>
      </c>
      <c r="Q78" s="0" t="n">
        <v>1</v>
      </c>
    </row>
    <row r="79" customFormat="false" ht="12.1" hidden="false" customHeight="false" outlineLevel="0" collapsed="false">
      <c r="O79" s="0" t="n">
        <v>1</v>
      </c>
      <c r="Q79" s="0" t="n">
        <v>1</v>
      </c>
    </row>
    <row r="80" customFormat="false" ht="12.1" hidden="false" customHeight="false" outlineLevel="0" collapsed="false">
      <c r="O80" s="0" t="n">
        <v>1</v>
      </c>
      <c r="Q80" s="0" t="n">
        <v>1</v>
      </c>
    </row>
    <row r="81" customFormat="false" ht="12.1" hidden="false" customHeight="false" outlineLevel="0" collapsed="false">
      <c r="O81" s="0" t="n">
        <v>1</v>
      </c>
      <c r="Q81" s="0" t="n">
        <v>1</v>
      </c>
    </row>
    <row r="82" customFormat="false" ht="12.1" hidden="false" customHeight="false" outlineLevel="0" collapsed="false">
      <c r="O82" s="0" t="n">
        <v>1</v>
      </c>
      <c r="Q82" s="0" t="n">
        <v>1</v>
      </c>
    </row>
    <row r="83" customFormat="false" ht="12.1" hidden="false" customHeight="false" outlineLevel="0" collapsed="false">
      <c r="O83" s="0" t="n">
        <v>1</v>
      </c>
      <c r="Q83" s="0" t="n">
        <v>1</v>
      </c>
    </row>
    <row r="84" customFormat="false" ht="12.1" hidden="false" customHeight="false" outlineLevel="0" collapsed="false">
      <c r="O84" s="0" t="n">
        <v>1</v>
      </c>
      <c r="Q84" s="0" t="n">
        <v>1</v>
      </c>
    </row>
    <row r="85" customFormat="false" ht="12.1" hidden="false" customHeight="false" outlineLevel="0" collapsed="false">
      <c r="O85" s="0" t="n">
        <v>1</v>
      </c>
      <c r="Q85" s="0" t="n">
        <v>1</v>
      </c>
    </row>
    <row r="86" customFormat="false" ht="12.1" hidden="false" customHeight="false" outlineLevel="0" collapsed="false">
      <c r="O86" s="0" t="n">
        <v>1</v>
      </c>
      <c r="Q86" s="0" t="n">
        <v>1</v>
      </c>
    </row>
    <row r="87" customFormat="false" ht="12.1" hidden="false" customHeight="false" outlineLevel="0" collapsed="false">
      <c r="O87" s="0" t="n">
        <v>1</v>
      </c>
      <c r="Q87" s="0" t="n">
        <v>1</v>
      </c>
    </row>
    <row r="88" customFormat="false" ht="12.1" hidden="false" customHeight="false" outlineLevel="0" collapsed="false">
      <c r="O88" s="0" t="n">
        <v>1</v>
      </c>
      <c r="Q88" s="0" t="n">
        <v>1</v>
      </c>
    </row>
    <row r="89" customFormat="false" ht="12.1" hidden="false" customHeight="false" outlineLevel="0" collapsed="false">
      <c r="O89" s="0" t="n">
        <v>1</v>
      </c>
      <c r="Q89" s="0" t="n">
        <v>1</v>
      </c>
    </row>
    <row r="90" customFormat="false" ht="12.1" hidden="false" customHeight="false" outlineLevel="0" collapsed="false">
      <c r="O90" s="0" t="n">
        <v>1</v>
      </c>
      <c r="Q90" s="0" t="n">
        <v>1</v>
      </c>
    </row>
    <row r="91" customFormat="false" ht="12.1" hidden="false" customHeight="false" outlineLevel="0" collapsed="false">
      <c r="O91" s="0" t="n">
        <v>1</v>
      </c>
      <c r="Q91" s="0" t="n">
        <v>1</v>
      </c>
    </row>
    <row r="92" customFormat="false" ht="12.1" hidden="false" customHeight="false" outlineLevel="0" collapsed="false">
      <c r="O92" s="0" t="n">
        <v>1</v>
      </c>
      <c r="Q92" s="0" t="n">
        <v>1</v>
      </c>
    </row>
    <row r="93" customFormat="false" ht="12.1" hidden="false" customHeight="false" outlineLevel="0" collapsed="false">
      <c r="O93" s="0" t="n">
        <v>1</v>
      </c>
      <c r="Q93" s="0" t="n">
        <v>1</v>
      </c>
    </row>
    <row r="94" customFormat="false" ht="12.1" hidden="false" customHeight="false" outlineLevel="0" collapsed="false">
      <c r="O94" s="0" t="n">
        <v>1</v>
      </c>
      <c r="Q94" s="0" t="n">
        <v>1</v>
      </c>
    </row>
    <row r="95" customFormat="false" ht="12.1" hidden="false" customHeight="false" outlineLevel="0" collapsed="false">
      <c r="O95" s="0" t="n">
        <v>1</v>
      </c>
      <c r="Q95" s="0" t="n">
        <v>1</v>
      </c>
    </row>
    <row r="96" customFormat="false" ht="12.1" hidden="false" customHeight="false" outlineLevel="0" collapsed="false">
      <c r="O96" s="0" t="n">
        <v>1</v>
      </c>
      <c r="Q96" s="0" t="n">
        <v>1</v>
      </c>
    </row>
    <row r="97" customFormat="false" ht="12.1" hidden="false" customHeight="false" outlineLevel="0" collapsed="false">
      <c r="O97" s="0" t="n">
        <v>1</v>
      </c>
      <c r="Q97" s="0" t="n">
        <v>1</v>
      </c>
    </row>
    <row r="98" customFormat="false" ht="12.1" hidden="false" customHeight="false" outlineLevel="0" collapsed="false">
      <c r="O98" s="0" t="n">
        <v>1</v>
      </c>
      <c r="Q98" s="0" t="n">
        <v>1</v>
      </c>
    </row>
    <row r="99" customFormat="false" ht="12.1" hidden="false" customHeight="false" outlineLevel="0" collapsed="false">
      <c r="O99" s="0" t="n">
        <v>1</v>
      </c>
      <c r="Q99" s="0" t="n">
        <v>1</v>
      </c>
    </row>
    <row r="100" customFormat="false" ht="12.1" hidden="false" customHeight="false" outlineLevel="0" collapsed="false">
      <c r="O100" s="0" t="n">
        <v>1</v>
      </c>
      <c r="Q100" s="0" t="n">
        <v>1</v>
      </c>
    </row>
    <row r="101" customFormat="false" ht="12.1" hidden="false" customHeight="false" outlineLevel="0" collapsed="false">
      <c r="O101" s="0" t="n">
        <v>1</v>
      </c>
      <c r="Q101" s="0" t="n">
        <v>1</v>
      </c>
    </row>
    <row r="102" customFormat="false" ht="12.1" hidden="false" customHeight="false" outlineLevel="0" collapsed="false">
      <c r="O102" s="0" t="n">
        <v>1</v>
      </c>
      <c r="Q102" s="0" t="n">
        <v>1</v>
      </c>
    </row>
    <row r="103" customFormat="false" ht="12.1" hidden="false" customHeight="false" outlineLevel="0" collapsed="false">
      <c r="O103" s="0" t="n">
        <v>1</v>
      </c>
      <c r="Q103" s="0" t="n">
        <v>1</v>
      </c>
    </row>
    <row r="104" customFormat="false" ht="12.1" hidden="false" customHeight="false" outlineLevel="0" collapsed="false">
      <c r="O104" s="0" t="n">
        <v>1</v>
      </c>
      <c r="Q104" s="0" t="n">
        <v>1</v>
      </c>
    </row>
    <row r="105" customFormat="false" ht="12.1" hidden="false" customHeight="false" outlineLevel="0" collapsed="false">
      <c r="O105" s="0" t="n">
        <v>1</v>
      </c>
      <c r="Q105" s="0" t="n">
        <v>1</v>
      </c>
    </row>
    <row r="106" customFormat="false" ht="12.1" hidden="false" customHeight="false" outlineLevel="0" collapsed="false">
      <c r="O106" s="0" t="n">
        <v>1</v>
      </c>
      <c r="Q106" s="0" t="n">
        <v>1</v>
      </c>
    </row>
    <row r="107" customFormat="false" ht="12.1" hidden="false" customHeight="false" outlineLevel="0" collapsed="false">
      <c r="O107" s="0" t="n">
        <v>1</v>
      </c>
      <c r="Q107" s="0" t="n">
        <v>1</v>
      </c>
    </row>
    <row r="108" customFormat="false" ht="12.1" hidden="false" customHeight="false" outlineLevel="0" collapsed="false">
      <c r="O108" s="0" t="n">
        <v>1</v>
      </c>
      <c r="Q108" s="0" t="n">
        <v>1</v>
      </c>
    </row>
    <row r="109" customFormat="false" ht="12.1" hidden="false" customHeight="false" outlineLevel="0" collapsed="false">
      <c r="O109" s="0" t="n">
        <v>1</v>
      </c>
      <c r="Q109" s="0" t="n">
        <v>1</v>
      </c>
    </row>
    <row r="110" customFormat="false" ht="12.1" hidden="false" customHeight="false" outlineLevel="0" collapsed="false">
      <c r="O110" s="0" t="n">
        <v>1</v>
      </c>
      <c r="Q110" s="0" t="n">
        <v>1</v>
      </c>
    </row>
    <row r="111" customFormat="false" ht="12.1" hidden="false" customHeight="false" outlineLevel="0" collapsed="false">
      <c r="O111" s="0" t="n">
        <v>1</v>
      </c>
      <c r="Q111" s="0" t="n">
        <v>1</v>
      </c>
    </row>
    <row r="112" customFormat="false" ht="12.1" hidden="false" customHeight="false" outlineLevel="0" collapsed="false">
      <c r="O112" s="0" t="n">
        <v>1</v>
      </c>
      <c r="Q112" s="0" t="n">
        <v>1</v>
      </c>
    </row>
    <row r="113" customFormat="false" ht="12.1" hidden="false" customHeight="false" outlineLevel="0" collapsed="false">
      <c r="O113" s="0" t="n">
        <v>1</v>
      </c>
      <c r="Q113" s="0" t="n">
        <v>1</v>
      </c>
    </row>
    <row r="114" customFormat="false" ht="12.1" hidden="false" customHeight="false" outlineLevel="0" collapsed="false">
      <c r="O114" s="0" t="n">
        <v>1</v>
      </c>
      <c r="Q114" s="0" t="n">
        <v>1</v>
      </c>
    </row>
    <row r="115" customFormat="false" ht="12.1" hidden="false" customHeight="false" outlineLevel="0" collapsed="false">
      <c r="O115" s="0" t="n">
        <v>1</v>
      </c>
      <c r="Q115" s="0" t="n">
        <v>1</v>
      </c>
    </row>
    <row r="116" customFormat="false" ht="12.1" hidden="false" customHeight="false" outlineLevel="0" collapsed="false">
      <c r="O116" s="0" t="n">
        <v>1</v>
      </c>
    </row>
    <row r="117" customFormat="false" ht="12.1" hidden="false" customHeight="false" outlineLevel="0" collapsed="false">
      <c r="O117" s="0" t="n">
        <v>1</v>
      </c>
    </row>
    <row r="118" customFormat="false" ht="12.1" hidden="false" customHeight="false" outlineLevel="0" collapsed="false">
      <c r="O118" s="0" t="n">
        <v>1</v>
      </c>
    </row>
    <row r="119" customFormat="false" ht="12.1" hidden="false" customHeight="false" outlineLevel="0" collapsed="false">
      <c r="O119" s="0" t="n">
        <v>1</v>
      </c>
    </row>
    <row r="120" customFormat="false" ht="12.1" hidden="false" customHeight="false" outlineLevel="0" collapsed="false">
      <c r="O120" s="0" t="n">
        <v>1</v>
      </c>
    </row>
    <row r="121" customFormat="false" ht="12.1" hidden="false" customHeight="false" outlineLevel="0" collapsed="false">
      <c r="O121" s="0" t="n">
        <v>1</v>
      </c>
    </row>
    <row r="122" customFormat="false" ht="12.1" hidden="false" customHeight="false" outlineLevel="0" collapsed="false">
      <c r="O122" s="0" t="n">
        <v>1</v>
      </c>
    </row>
    <row r="123" customFormat="false" ht="12.1" hidden="false" customHeight="false" outlineLevel="0" collapsed="false">
      <c r="O123" s="0" t="n">
        <v>1</v>
      </c>
    </row>
    <row r="124" customFormat="false" ht="12.1" hidden="false" customHeight="false" outlineLevel="0" collapsed="false">
      <c r="O124" s="0" t="n">
        <v>1</v>
      </c>
    </row>
    <row r="125" customFormat="false" ht="12.1" hidden="false" customHeight="false" outlineLevel="0" collapsed="false">
      <c r="O125" s="0" t="n">
        <v>1</v>
      </c>
    </row>
    <row r="126" customFormat="false" ht="12.1" hidden="false" customHeight="false" outlineLevel="0" collapsed="false">
      <c r="O126" s="0" t="n">
        <v>1</v>
      </c>
    </row>
    <row r="127" customFormat="false" ht="12.1" hidden="false" customHeight="false" outlineLevel="0" collapsed="false">
      <c r="O127" s="0" t="n">
        <v>1</v>
      </c>
    </row>
    <row r="128" customFormat="false" ht="12.1" hidden="false" customHeight="false" outlineLevel="0" collapsed="false">
      <c r="O128" s="0" t="n">
        <v>1</v>
      </c>
    </row>
    <row r="129" customFormat="false" ht="12.1" hidden="false" customHeight="false" outlineLevel="0" collapsed="false">
      <c r="O129" s="0" t="n">
        <v>1</v>
      </c>
    </row>
    <row r="130" customFormat="false" ht="12.1" hidden="false" customHeight="false" outlineLevel="0" collapsed="false">
      <c r="O130" s="0" t="n">
        <v>1</v>
      </c>
    </row>
    <row r="131" customFormat="false" ht="12.1" hidden="false" customHeight="false" outlineLevel="0" collapsed="false">
      <c r="O131" s="0" t="n">
        <v>1</v>
      </c>
    </row>
    <row r="132" customFormat="false" ht="12.1" hidden="false" customHeight="false" outlineLevel="0" collapsed="false">
      <c r="O132" s="0" t="n">
        <v>1</v>
      </c>
    </row>
    <row r="133" customFormat="false" ht="12.1" hidden="false" customHeight="false" outlineLevel="0" collapsed="false">
      <c r="O133" s="0" t="n">
        <v>1</v>
      </c>
    </row>
    <row r="134" customFormat="false" ht="12.1" hidden="false" customHeight="false" outlineLevel="0" collapsed="false">
      <c r="O134" s="0" t="n">
        <v>1</v>
      </c>
    </row>
    <row r="135" customFormat="false" ht="12.1" hidden="false" customHeight="false" outlineLevel="0" collapsed="false">
      <c r="O135" s="0" t="n">
        <v>1</v>
      </c>
    </row>
    <row r="136" customFormat="false" ht="12.1" hidden="false" customHeight="false" outlineLevel="0" collapsed="false">
      <c r="O136" s="0" t="n">
        <v>1</v>
      </c>
    </row>
    <row r="137" customFormat="false" ht="12.1" hidden="false" customHeight="false" outlineLevel="0" collapsed="false">
      <c r="O137" s="0" t="n">
        <v>1</v>
      </c>
    </row>
    <row r="138" customFormat="false" ht="12.1" hidden="false" customHeight="false" outlineLevel="0" collapsed="false">
      <c r="O138" s="0" t="n">
        <v>1</v>
      </c>
    </row>
    <row r="139" customFormat="false" ht="12.1" hidden="false" customHeight="false" outlineLevel="0" collapsed="false">
      <c r="O139" s="0" t="n">
        <v>1</v>
      </c>
    </row>
    <row r="140" customFormat="false" ht="12.1" hidden="false" customHeight="false" outlineLevel="0" collapsed="false">
      <c r="O140" s="0" t="n">
        <v>1</v>
      </c>
    </row>
    <row r="141" customFormat="false" ht="12.1" hidden="false" customHeight="false" outlineLevel="0" collapsed="false">
      <c r="O141" s="0" t="n">
        <v>1</v>
      </c>
    </row>
    <row r="142" customFormat="false" ht="12.1" hidden="false" customHeight="false" outlineLevel="0" collapsed="false">
      <c r="O142" s="0" t="n">
        <v>1</v>
      </c>
    </row>
    <row r="143" customFormat="false" ht="12.1" hidden="false" customHeight="false" outlineLevel="0" collapsed="false">
      <c r="O143" s="0" t="n">
        <v>1</v>
      </c>
    </row>
    <row r="144" customFormat="false" ht="12.1" hidden="false" customHeight="false" outlineLevel="0" collapsed="false">
      <c r="O144" s="0" t="n">
        <v>1</v>
      </c>
    </row>
    <row r="145" customFormat="false" ht="12.1" hidden="false" customHeight="false" outlineLevel="0" collapsed="false">
      <c r="O145" s="0" t="n">
        <v>1</v>
      </c>
    </row>
    <row r="146" customFormat="false" ht="12.1" hidden="false" customHeight="false" outlineLevel="0" collapsed="false">
      <c r="O146" s="0" t="n">
        <v>1</v>
      </c>
    </row>
    <row r="147" customFormat="false" ht="12.1" hidden="false" customHeight="false" outlineLevel="0" collapsed="false">
      <c r="O147" s="0" t="n">
        <v>1</v>
      </c>
    </row>
    <row r="148" customFormat="false" ht="12.1" hidden="false" customHeight="false" outlineLevel="0" collapsed="false">
      <c r="O148" s="0" t="n">
        <v>1</v>
      </c>
    </row>
    <row r="149" customFormat="false" ht="12.1" hidden="false" customHeight="false" outlineLevel="0" collapsed="false">
      <c r="O149" s="0" t="n">
        <v>1</v>
      </c>
    </row>
    <row r="150" customFormat="false" ht="12.1" hidden="false" customHeight="false" outlineLevel="0" collapsed="false">
      <c r="O150" s="0" t="n">
        <v>1</v>
      </c>
    </row>
    <row r="151" customFormat="false" ht="12.1" hidden="false" customHeight="false" outlineLevel="0" collapsed="false">
      <c r="O151" s="0" t="n">
        <v>1</v>
      </c>
    </row>
    <row r="152" customFormat="false" ht="12.1" hidden="false" customHeight="false" outlineLevel="0" collapsed="false">
      <c r="O152" s="0" t="n">
        <v>1</v>
      </c>
    </row>
    <row r="153" customFormat="false" ht="12.1" hidden="false" customHeight="false" outlineLevel="0" collapsed="false">
      <c r="O153" s="0" t="n">
        <v>1</v>
      </c>
    </row>
    <row r="154" customFormat="false" ht="12.1" hidden="false" customHeight="false" outlineLevel="0" collapsed="false">
      <c r="O154" s="0" t="n">
        <v>1</v>
      </c>
    </row>
    <row r="155" customFormat="false" ht="12.1" hidden="false" customHeight="false" outlineLevel="0" collapsed="false">
      <c r="O155" s="0" t="n">
        <v>1</v>
      </c>
    </row>
    <row r="156" customFormat="false" ht="12.1" hidden="false" customHeight="false" outlineLevel="0" collapsed="false">
      <c r="O156" s="0" t="n">
        <v>1</v>
      </c>
    </row>
    <row r="157" customFormat="false" ht="12.1" hidden="false" customHeight="false" outlineLevel="0" collapsed="false">
      <c r="O157" s="0" t="n">
        <v>1</v>
      </c>
    </row>
    <row r="158" customFormat="false" ht="12.1" hidden="false" customHeight="false" outlineLevel="0" collapsed="false">
      <c r="O158" s="0" t="n">
        <v>1</v>
      </c>
    </row>
    <row r="159" customFormat="false" ht="12.1" hidden="false" customHeight="false" outlineLevel="0" collapsed="false">
      <c r="O159" s="0" t="n">
        <v>1</v>
      </c>
    </row>
    <row r="160" customFormat="false" ht="12.1" hidden="false" customHeight="false" outlineLevel="0" collapsed="false">
      <c r="O160" s="0" t="n">
        <v>1</v>
      </c>
    </row>
    <row r="161" customFormat="false" ht="12.1" hidden="false" customHeight="false" outlineLevel="0" collapsed="false">
      <c r="O161" s="0" t="n">
        <v>1</v>
      </c>
    </row>
    <row r="162" customFormat="false" ht="12.1" hidden="false" customHeight="false" outlineLevel="0" collapsed="false">
      <c r="O162" s="0" t="n">
        <v>1</v>
      </c>
    </row>
    <row r="163" customFormat="false" ht="12.1" hidden="false" customHeight="false" outlineLevel="0" collapsed="false">
      <c r="O163" s="0" t="n">
        <v>1</v>
      </c>
    </row>
    <row r="164" customFormat="false" ht="12.1" hidden="false" customHeight="false" outlineLevel="0" collapsed="false">
      <c r="O164" s="0" t="n">
        <v>1</v>
      </c>
    </row>
    <row r="165" customFormat="false" ht="12.1" hidden="false" customHeight="false" outlineLevel="0" collapsed="false">
      <c r="O165" s="0" t="n">
        <v>1</v>
      </c>
    </row>
    <row r="166" customFormat="false" ht="12.1" hidden="false" customHeight="false" outlineLevel="0" collapsed="false">
      <c r="O166" s="0" t="n">
        <v>1</v>
      </c>
    </row>
    <row r="167" customFormat="false" ht="12.1" hidden="false" customHeight="false" outlineLevel="0" collapsed="false">
      <c r="O167" s="0" t="n">
        <v>1</v>
      </c>
    </row>
    <row r="168" customFormat="false" ht="12.1" hidden="false" customHeight="false" outlineLevel="0" collapsed="false">
      <c r="O168" s="0" t="n">
        <v>1</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2.xml><?xml version="1.0" encoding="utf-8"?>
<worksheet xmlns="http://schemas.openxmlformats.org/spreadsheetml/2006/main" xmlns:r="http://schemas.openxmlformats.org/officeDocument/2006/relationships">
  <sheetPr filterMode="false">
    <tabColor rgb="00FFFFFF"/>
    <pageSetUpPr fitToPage="false"/>
  </sheetPr>
  <dimension ref="A1:AF33"/>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9" activeCellId="0" sqref="C9"/>
    </sheetView>
  </sheetViews>
  <sheetFormatPr defaultRowHeight="11.25"/>
  <cols>
    <col collapsed="false" hidden="false" max="1" min="1" style="10" width="16.1530612244898"/>
    <col collapsed="false" hidden="false" max="2" min="2" style="11" width="22.6989795918367"/>
    <col collapsed="false" hidden="false" max="5" min="3" style="11" width="10.4132653061225"/>
    <col collapsed="false" hidden="false" max="6" min="6" style="11" width="12.8163265306122"/>
    <col collapsed="false" hidden="false" max="8" min="7" style="11" width="18.6938775510204"/>
    <col collapsed="false" hidden="false" max="1025" min="9" style="11" width="10.4132653061225"/>
  </cols>
  <sheetData>
    <row r="1" customFormat="false" ht="20.25" hidden="false" customHeight="true" outlineLevel="0" collapsed="false">
      <c r="B1" s="12" t="s">
        <v>21</v>
      </c>
      <c r="C1" s="12"/>
      <c r="D1" s="12"/>
      <c r="E1" s="12"/>
      <c r="F1" s="12"/>
      <c r="G1" s="12"/>
      <c r="H1" s="13"/>
      <c r="I1" s="14"/>
    </row>
    <row r="2" customFormat="false" ht="24" hidden="false" customHeight="true" outlineLevel="0" collapsed="false">
      <c r="B2" s="15" t="s">
        <v>22</v>
      </c>
      <c r="C2" s="15"/>
      <c r="D2" s="15"/>
      <c r="E2" s="15"/>
      <c r="F2" s="15"/>
      <c r="G2" s="15"/>
      <c r="H2" s="16"/>
      <c r="I2" s="17"/>
      <c r="J2" s="17"/>
      <c r="K2" s="17"/>
      <c r="L2" s="17"/>
      <c r="M2" s="17"/>
      <c r="N2" s="17"/>
      <c r="O2" s="17"/>
      <c r="P2" s="17"/>
      <c r="Q2" s="17"/>
      <c r="R2" s="17"/>
      <c r="S2" s="17"/>
      <c r="T2" s="17"/>
      <c r="U2" s="17"/>
      <c r="V2" s="17"/>
      <c r="W2" s="17"/>
      <c r="X2" s="17"/>
      <c r="Y2" s="17"/>
      <c r="Z2" s="17"/>
      <c r="AA2" s="17"/>
      <c r="AB2" s="17"/>
      <c r="AC2" s="17"/>
    </row>
    <row r="3" customFormat="false" ht="23.25" hidden="false" customHeight="true" outlineLevel="0" collapsed="false">
      <c r="A3" s="18"/>
      <c r="B3" s="15" t="s">
        <v>23</v>
      </c>
      <c r="C3" s="15"/>
      <c r="D3" s="15"/>
      <c r="E3" s="15"/>
      <c r="F3" s="15"/>
      <c r="G3" s="15"/>
    </row>
    <row r="4" customFormat="false" ht="19.5" hidden="false" customHeight="true" outlineLevel="0" collapsed="false">
      <c r="A4" s="18"/>
      <c r="B4" s="19"/>
    </row>
    <row r="5" customFormat="false" ht="18" hidden="false" customHeight="true" outlineLevel="0" collapsed="false">
      <c r="A5" s="18"/>
      <c r="B5" s="20" t="s">
        <v>24</v>
      </c>
      <c r="C5" s="20"/>
      <c r="D5" s="20"/>
      <c r="E5" s="20"/>
      <c r="F5" s="20"/>
      <c r="G5" s="20"/>
    </row>
    <row r="6" customFormat="false" ht="19.5" hidden="false" customHeight="true" outlineLevel="0" collapsed="false">
      <c r="A6" s="18"/>
      <c r="B6" s="19"/>
    </row>
    <row r="7" customFormat="false" ht="18" hidden="false" customHeight="true" outlineLevel="0" collapsed="false">
      <c r="A7" s="21"/>
      <c r="B7" s="22"/>
      <c r="C7" s="22"/>
      <c r="D7" s="22"/>
      <c r="F7" s="23" t="s">
        <v>25</v>
      </c>
      <c r="G7" s="24" t="n">
        <v>41822</v>
      </c>
      <c r="H7" s="25"/>
      <c r="I7" s="26"/>
      <c r="J7" s="26"/>
      <c r="K7" s="26"/>
      <c r="L7" s="26"/>
      <c r="M7" s="26"/>
      <c r="N7" s="26"/>
      <c r="O7" s="26"/>
      <c r="P7" s="26"/>
      <c r="Q7" s="26"/>
      <c r="R7" s="26"/>
      <c r="S7" s="26"/>
      <c r="T7" s="26"/>
      <c r="U7" s="26"/>
      <c r="V7" s="26"/>
      <c r="W7" s="26"/>
      <c r="X7" s="26"/>
      <c r="Y7" s="26"/>
      <c r="Z7" s="26"/>
      <c r="AA7" s="26"/>
      <c r="AB7" s="26"/>
      <c r="AC7" s="26"/>
    </row>
    <row r="8" customFormat="false" ht="17.45" hidden="false" customHeight="true" outlineLevel="0" collapsed="false"/>
    <row r="9" customFormat="false" ht="33" hidden="false" customHeight="true" outlineLevel="0" collapsed="false">
      <c r="A9" s="27" t="s">
        <v>26</v>
      </c>
      <c r="C9" s="28" t="s">
        <v>27</v>
      </c>
      <c r="D9" s="28"/>
      <c r="E9" s="28"/>
      <c r="F9" s="28"/>
      <c r="G9" s="28"/>
      <c r="H9" s="28"/>
    </row>
    <row r="10" customFormat="false" ht="33" hidden="false" customHeight="true" outlineLevel="0" collapsed="false">
      <c r="A10" s="29" t="s">
        <v>28</v>
      </c>
      <c r="B10" s="30"/>
      <c r="C10" s="28" t="s">
        <v>29</v>
      </c>
      <c r="D10" s="28"/>
      <c r="E10" s="28"/>
      <c r="F10" s="28"/>
      <c r="G10" s="28"/>
      <c r="H10" s="28"/>
    </row>
    <row r="11" customFormat="false" ht="33" hidden="false" customHeight="true" outlineLevel="0" collapsed="false">
      <c r="A11" s="29" t="s">
        <v>30</v>
      </c>
      <c r="B11" s="30"/>
      <c r="C11" s="28" t="s">
        <v>31</v>
      </c>
      <c r="D11" s="28"/>
      <c r="E11" s="28"/>
      <c r="F11" s="28"/>
      <c r="G11" s="28"/>
      <c r="H11" s="28"/>
      <c r="I11" s="31"/>
      <c r="J11" s="31"/>
      <c r="K11" s="31"/>
      <c r="L11" s="31"/>
      <c r="M11" s="31"/>
      <c r="N11" s="31"/>
      <c r="O11" s="31"/>
      <c r="P11" s="31"/>
      <c r="Q11" s="31"/>
      <c r="R11" s="31"/>
      <c r="S11" s="31"/>
      <c r="T11" s="31"/>
      <c r="U11" s="31"/>
      <c r="V11" s="31"/>
      <c r="W11" s="31"/>
      <c r="X11" s="31"/>
      <c r="Y11" s="31"/>
      <c r="Z11" s="31"/>
      <c r="AA11" s="31"/>
      <c r="AB11" s="31"/>
      <c r="AC11" s="31"/>
      <c r="AD11" s="31"/>
      <c r="AE11" s="31"/>
    </row>
    <row r="12" customFormat="false" ht="33" hidden="false" customHeight="true" outlineLevel="0" collapsed="false">
      <c r="A12" s="29" t="s">
        <v>32</v>
      </c>
      <c r="B12" s="30"/>
      <c r="C12" s="28" t="s">
        <v>33</v>
      </c>
      <c r="D12" s="28"/>
      <c r="E12" s="28"/>
      <c r="F12" s="28"/>
      <c r="G12" s="28"/>
      <c r="H12" s="28"/>
      <c r="I12" s="31"/>
      <c r="J12" s="31"/>
      <c r="K12" s="31"/>
      <c r="L12" s="31"/>
      <c r="M12" s="31"/>
      <c r="N12" s="31"/>
      <c r="O12" s="31"/>
      <c r="P12" s="31"/>
      <c r="Q12" s="31"/>
      <c r="R12" s="31"/>
      <c r="S12" s="31"/>
      <c r="T12" s="31"/>
      <c r="U12" s="31"/>
      <c r="V12" s="31"/>
      <c r="W12" s="31"/>
      <c r="X12" s="31"/>
      <c r="Y12" s="31"/>
      <c r="Z12" s="31"/>
      <c r="AA12" s="31"/>
      <c r="AB12" s="31"/>
      <c r="AC12" s="31"/>
      <c r="AD12" s="31"/>
      <c r="AE12" s="31"/>
      <c r="AF12" s="31"/>
    </row>
    <row r="13" customFormat="false" ht="33" hidden="false" customHeight="true" outlineLevel="0" collapsed="false">
      <c r="A13" s="29" t="s">
        <v>34</v>
      </c>
      <c r="B13" s="30"/>
      <c r="C13" s="28" t="s">
        <v>35</v>
      </c>
      <c r="D13" s="28"/>
      <c r="E13" s="28"/>
      <c r="F13" s="28"/>
      <c r="G13" s="28"/>
      <c r="H13" s="28"/>
    </row>
    <row r="14" customFormat="false" ht="33" hidden="false" customHeight="true" outlineLevel="0" collapsed="false">
      <c r="A14" s="29" t="s">
        <v>36</v>
      </c>
      <c r="B14" s="30"/>
      <c r="C14" s="28" t="s">
        <v>37</v>
      </c>
      <c r="D14" s="28"/>
      <c r="E14" s="28"/>
      <c r="F14" s="28"/>
      <c r="G14" s="28"/>
      <c r="H14" s="28"/>
    </row>
    <row r="15" customFormat="false" ht="33" hidden="false" customHeight="true" outlineLevel="0" collapsed="false">
      <c r="A15" s="29" t="s">
        <v>38</v>
      </c>
      <c r="B15" s="30"/>
      <c r="C15" s="28" t="s">
        <v>39</v>
      </c>
      <c r="D15" s="28"/>
      <c r="E15" s="28"/>
      <c r="F15" s="28"/>
      <c r="G15" s="28"/>
      <c r="H15" s="28"/>
    </row>
    <row r="16" customFormat="false" ht="33" hidden="false" customHeight="true" outlineLevel="0" collapsed="false">
      <c r="A16" s="29" t="s">
        <v>40</v>
      </c>
      <c r="B16" s="30"/>
      <c r="C16" s="28" t="s">
        <v>41</v>
      </c>
      <c r="D16" s="28"/>
      <c r="E16" s="28"/>
      <c r="F16" s="28"/>
      <c r="G16" s="28"/>
      <c r="H16" s="28"/>
    </row>
    <row r="17" customFormat="false" ht="33" hidden="false" customHeight="true" outlineLevel="0" collapsed="false">
      <c r="A17" s="29" t="s">
        <v>42</v>
      </c>
      <c r="B17" s="30"/>
      <c r="C17" s="28" t="s">
        <v>43</v>
      </c>
      <c r="D17" s="28"/>
      <c r="E17" s="28"/>
      <c r="F17" s="28"/>
      <c r="G17" s="28"/>
      <c r="H17" s="28"/>
    </row>
    <row r="18" customFormat="false" ht="22.5" hidden="false" customHeight="true" outlineLevel="0" collapsed="false"/>
    <row r="19" customFormat="false" ht="22.5" hidden="false" customHeight="true" outlineLevel="0" collapsed="false"/>
    <row r="20" customFormat="false" ht="22.5" hidden="false" customHeight="true" outlineLevel="0" collapsed="false"/>
    <row r="21" customFormat="false" ht="22.5" hidden="false" customHeight="true" outlineLevel="0" collapsed="false"/>
    <row r="22" customFormat="false" ht="22.5" hidden="false" customHeight="true" outlineLevel="0" collapsed="false"/>
    <row r="23" customFormat="false" ht="22.5" hidden="false" customHeight="true" outlineLevel="0" collapsed="false"/>
    <row r="30" customFormat="false" ht="15.75" hidden="false" customHeight="true" outlineLevel="0" collapsed="false"/>
    <row r="31" customFormat="false" ht="12.75" hidden="false" customHeight="true" outlineLevel="0" collapsed="false"/>
    <row r="32" customFormat="false" ht="12.75" hidden="false" customHeight="true" outlineLevel="0" collapsed="false"/>
    <row r="33" customFormat="false" ht="14.25" hidden="false" customHeight="true" outlineLevel="0" collapsed="false"/>
    <row r="34" customFormat="false" ht="14.25" hidden="false" customHeight="true" outlineLevel="0" collapsed="false"/>
    <row r="35" customFormat="false" ht="14.25" hidden="false" customHeight="true" outlineLevel="0" collapsed="false"/>
  </sheetData>
  <sheetProtection sheet="true" password="c71f" objects="true" scenarios="true"/>
  <mergeCells count="13">
    <mergeCell ref="B1:G1"/>
    <mergeCell ref="B2:G2"/>
    <mergeCell ref="B3:G3"/>
    <mergeCell ref="B5:G5"/>
    <mergeCell ref="C9:H9"/>
    <mergeCell ref="C10:H10"/>
    <mergeCell ref="C11:H11"/>
    <mergeCell ref="C12:H12"/>
    <mergeCell ref="C13:H13"/>
    <mergeCell ref="C14:H14"/>
    <mergeCell ref="C15:H15"/>
    <mergeCell ref="C16:H16"/>
    <mergeCell ref="C17:H17"/>
  </mergeCell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3.xml><?xml version="1.0" encoding="utf-8"?>
<worksheet xmlns="http://schemas.openxmlformats.org/spreadsheetml/2006/main" xmlns:r="http://schemas.openxmlformats.org/officeDocument/2006/relationships">
  <sheetPr filterMode="false">
    <tabColor rgb="00FFFFFF"/>
    <pageSetUpPr fitToPage="false"/>
  </sheetPr>
  <dimension ref="A1:M34"/>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O22" activeCellId="0" sqref="O22"/>
    </sheetView>
  </sheetViews>
  <sheetFormatPr defaultRowHeight="11.25"/>
  <cols>
    <col collapsed="false" hidden="false" max="1" min="1" style="32" width="4.27551020408163"/>
    <col collapsed="false" hidden="false" max="2" min="2" style="32" width="11.6173469387755"/>
    <col collapsed="false" hidden="false" max="3" min="3" style="32" width="9.88265306122449"/>
    <col collapsed="false" hidden="false" max="4" min="4" style="32" width="11.8775510204082"/>
    <col collapsed="false" hidden="false" max="6" min="5" style="32" width="11.6173469387755"/>
    <col collapsed="false" hidden="false" max="7" min="7" style="32" width="12.1479591836735"/>
    <col collapsed="false" hidden="false" max="8" min="8" style="32" width="13.0867346938776"/>
    <col collapsed="false" hidden="false" max="9" min="9" style="32" width="8.28061224489796"/>
    <col collapsed="false" hidden="false" max="1025" min="10" style="32" width="11.6173469387755"/>
  </cols>
  <sheetData>
    <row r="1" customFormat="false" ht="12.75" hidden="false" customHeight="true" outlineLevel="0" collapsed="false">
      <c r="A1" s="33" t="s">
        <v>44</v>
      </c>
      <c r="B1" s="33"/>
      <c r="C1" s="33"/>
      <c r="D1" s="33"/>
      <c r="E1" s="33"/>
      <c r="F1" s="33"/>
      <c r="G1" s="33"/>
      <c r="H1" s="33"/>
      <c r="I1" s="33"/>
      <c r="J1" s="33"/>
      <c r="K1" s="33"/>
      <c r="L1" s="33"/>
      <c r="M1" s="33"/>
    </row>
    <row r="2" customFormat="false" ht="12.75" hidden="false" customHeight="true" outlineLevel="0" collapsed="false">
      <c r="A2" s="33"/>
      <c r="B2" s="33"/>
      <c r="C2" s="33"/>
      <c r="D2" s="33"/>
      <c r="E2" s="33"/>
      <c r="F2" s="33"/>
      <c r="G2" s="33"/>
      <c r="H2" s="33"/>
      <c r="I2" s="33"/>
      <c r="J2" s="33"/>
      <c r="K2" s="33"/>
      <c r="L2" s="33"/>
      <c r="M2" s="33"/>
    </row>
    <row r="3" customFormat="false" ht="9.75" hidden="false" customHeight="true" outlineLevel="0" collapsed="false"/>
    <row r="4" customFormat="false" ht="23.25" hidden="false" customHeight="true" outlineLevel="0" collapsed="false">
      <c r="B4" s="34"/>
      <c r="C4" s="35"/>
      <c r="D4" s="36" t="s">
        <v>45</v>
      </c>
      <c r="E4" s="36"/>
      <c r="F4" s="36"/>
      <c r="G4" s="36"/>
      <c r="H4" s="37"/>
      <c r="I4" s="34"/>
      <c r="J4" s="34"/>
    </row>
    <row r="5" customFormat="false" ht="26.25" hidden="false" customHeight="true" outlineLevel="0" collapsed="false">
      <c r="B5" s="34"/>
      <c r="C5" s="35"/>
      <c r="D5" s="38" t="s">
        <v>46</v>
      </c>
      <c r="E5" s="38"/>
      <c r="F5" s="38"/>
      <c r="G5" s="38"/>
      <c r="H5" s="37"/>
      <c r="I5" s="34"/>
      <c r="J5" s="34"/>
    </row>
    <row r="6" customFormat="false" ht="39.75" hidden="false" customHeight="true" outlineLevel="0" collapsed="false">
      <c r="J6" s="39"/>
    </row>
    <row r="7" customFormat="false" ht="35.25" hidden="false" customHeight="true" outlineLevel="0" collapsed="false">
      <c r="B7" s="34"/>
      <c r="C7" s="35"/>
      <c r="D7" s="40" t="s">
        <v>47</v>
      </c>
      <c r="E7" s="40"/>
      <c r="F7" s="40"/>
      <c r="G7" s="40"/>
      <c r="H7" s="37"/>
      <c r="I7" s="34"/>
      <c r="J7" s="34"/>
      <c r="M7" s="41"/>
    </row>
    <row r="8" customFormat="false" ht="44.25" hidden="false" customHeight="true" outlineLevel="0" collapsed="false">
      <c r="A8" s="42"/>
      <c r="B8" s="42"/>
      <c r="C8" s="42"/>
      <c r="D8" s="42"/>
      <c r="E8" s="42"/>
      <c r="F8" s="42"/>
    </row>
    <row r="9" customFormat="false" ht="36.75" hidden="false" customHeight="true" outlineLevel="0" collapsed="false">
      <c r="A9" s="43" t="s">
        <v>48</v>
      </c>
      <c r="B9" s="44"/>
      <c r="C9" s="45" t="s">
        <v>49</v>
      </c>
      <c r="D9" s="45"/>
      <c r="E9" s="45"/>
      <c r="F9" s="45"/>
      <c r="G9" s="45"/>
      <c r="H9" s="45"/>
      <c r="I9" s="46"/>
      <c r="J9" s="47"/>
      <c r="K9" s="47"/>
      <c r="L9" s="47"/>
      <c r="M9" s="47"/>
    </row>
    <row r="10" customFormat="false" ht="39.75" hidden="false" customHeight="true" outlineLevel="0" collapsed="false">
      <c r="A10" s="43"/>
      <c r="B10" s="48"/>
      <c r="C10" s="48"/>
      <c r="D10" s="48"/>
      <c r="E10" s="48"/>
      <c r="F10" s="48"/>
      <c r="G10" s="48"/>
      <c r="H10" s="48"/>
      <c r="I10" s="48"/>
      <c r="J10" s="47"/>
      <c r="K10" s="47"/>
      <c r="L10" s="47"/>
      <c r="M10" s="47"/>
    </row>
    <row r="11" customFormat="false" ht="2.25" hidden="false" customHeight="true" outlineLevel="0" collapsed="false">
      <c r="A11" s="43"/>
      <c r="B11" s="42"/>
      <c r="C11" s="49" t="s">
        <v>50</v>
      </c>
      <c r="D11" s="49"/>
      <c r="E11" s="49"/>
      <c r="F11" s="49"/>
      <c r="G11" s="49"/>
      <c r="H11" s="49"/>
      <c r="J11" s="47"/>
      <c r="K11" s="47"/>
      <c r="L11" s="47"/>
      <c r="M11" s="47"/>
    </row>
    <row r="12" customFormat="false" ht="2.25" hidden="false" customHeight="true" outlineLevel="0" collapsed="false">
      <c r="A12" s="43"/>
      <c r="C12" s="50" t="s">
        <v>51</v>
      </c>
      <c r="D12" s="50"/>
      <c r="E12" s="50"/>
      <c r="F12" s="50"/>
      <c r="G12" s="50"/>
      <c r="H12" s="50"/>
      <c r="J12" s="47"/>
      <c r="K12" s="47"/>
      <c r="L12" s="47"/>
      <c r="M12" s="47"/>
    </row>
    <row r="13" customFormat="false" ht="24" hidden="false" customHeight="true" outlineLevel="0" collapsed="false">
      <c r="A13" s="43"/>
      <c r="C13" s="51" t="s">
        <v>52</v>
      </c>
      <c r="D13" s="51"/>
      <c r="E13" s="51"/>
      <c r="F13" s="51"/>
      <c r="G13" s="51"/>
      <c r="H13" s="51"/>
    </row>
    <row r="14" customFormat="false" ht="26.25" hidden="false" customHeight="true" outlineLevel="0" collapsed="false">
      <c r="A14" s="43"/>
      <c r="E14" s="42"/>
    </row>
    <row r="15" customFormat="false" ht="36.75" hidden="false" customHeight="true" outlineLevel="0" collapsed="false">
      <c r="A15" s="43"/>
      <c r="B15" s="42"/>
      <c r="C15" s="49" t="s">
        <v>53</v>
      </c>
      <c r="D15" s="49"/>
      <c r="E15" s="49"/>
      <c r="F15" s="49"/>
      <c r="G15" s="49"/>
      <c r="H15" s="49"/>
    </row>
    <row r="16" customFormat="false" ht="39" hidden="false" customHeight="true" outlineLevel="0" collapsed="false">
      <c r="A16" s="43"/>
      <c r="B16" s="42"/>
      <c r="C16" s="51" t="s">
        <v>54</v>
      </c>
      <c r="D16" s="51"/>
      <c r="E16" s="51"/>
      <c r="F16" s="51"/>
      <c r="G16" s="51"/>
      <c r="H16" s="51"/>
    </row>
    <row r="17" customFormat="false" ht="23.25" hidden="false" customHeight="true" outlineLevel="0" collapsed="false">
      <c r="A17" s="43"/>
      <c r="B17" s="42"/>
      <c r="E17" s="42"/>
      <c r="F17" s="42"/>
    </row>
    <row r="18" customFormat="false" ht="72" hidden="false" customHeight="true" outlineLevel="0" collapsed="false">
      <c r="A18" s="43"/>
      <c r="C18" s="49" t="s">
        <v>55</v>
      </c>
      <c r="D18" s="49"/>
      <c r="E18" s="49"/>
      <c r="F18" s="49"/>
      <c r="G18" s="49"/>
      <c r="H18" s="49"/>
    </row>
    <row r="19" customFormat="false" ht="42.75" hidden="false" customHeight="true" outlineLevel="0" collapsed="false">
      <c r="A19" s="43"/>
      <c r="C19" s="51" t="s">
        <v>56</v>
      </c>
      <c r="D19" s="51"/>
      <c r="E19" s="51"/>
      <c r="F19" s="51"/>
      <c r="G19" s="51"/>
      <c r="H19" s="51"/>
    </row>
    <row r="20" customFormat="false" ht="26.25" hidden="false" customHeight="true" outlineLevel="0" collapsed="false">
      <c r="A20" s="43"/>
      <c r="B20" s="42"/>
      <c r="C20" s="52"/>
      <c r="D20" s="52"/>
      <c r="E20" s="52"/>
      <c r="F20" s="52"/>
      <c r="G20" s="52"/>
      <c r="H20" s="52"/>
    </row>
    <row r="21" customFormat="false" ht="73.5" hidden="false" customHeight="true" outlineLevel="0" collapsed="false">
      <c r="A21" s="43"/>
      <c r="C21" s="53" t="s">
        <v>57</v>
      </c>
      <c r="D21" s="53"/>
      <c r="E21" s="53"/>
      <c r="F21" s="53"/>
      <c r="G21" s="53"/>
      <c r="H21" s="53"/>
    </row>
    <row r="22" customFormat="false" ht="40.5" hidden="false" customHeight="true" outlineLevel="0" collapsed="false">
      <c r="A22" s="43"/>
      <c r="E22" s="42"/>
      <c r="F22" s="42"/>
    </row>
    <row r="23" customFormat="false" ht="42" hidden="false" customHeight="true" outlineLevel="0" collapsed="false">
      <c r="A23" s="54"/>
      <c r="C23" s="49" t="s">
        <v>58</v>
      </c>
      <c r="D23" s="49"/>
      <c r="E23" s="49"/>
      <c r="F23" s="49"/>
      <c r="G23" s="49"/>
      <c r="H23" s="49"/>
    </row>
    <row r="24" customFormat="false" ht="40.5" hidden="false" customHeight="true" outlineLevel="0" collapsed="false">
      <c r="C24" s="55" t="s">
        <v>59</v>
      </c>
      <c r="D24" s="55"/>
      <c r="E24" s="55"/>
      <c r="F24" s="55"/>
      <c r="G24" s="55"/>
      <c r="H24" s="55"/>
    </row>
    <row r="25" customFormat="false" ht="29.25" hidden="false" customHeight="true" outlineLevel="0" collapsed="false">
      <c r="A25" s="42"/>
      <c r="B25" s="42"/>
      <c r="C25" s="42"/>
      <c r="D25" s="42"/>
      <c r="E25" s="42"/>
      <c r="F25" s="42"/>
    </row>
    <row r="26" customFormat="false" ht="66" hidden="false" customHeight="true" outlineLevel="0" collapsed="false">
      <c r="B26" s="42"/>
      <c r="C26" s="49" t="s">
        <v>60</v>
      </c>
      <c r="D26" s="49"/>
      <c r="E26" s="49"/>
      <c r="F26" s="49"/>
      <c r="G26" s="49"/>
      <c r="H26" s="49"/>
      <c r="M26" s="56"/>
    </row>
    <row r="27" customFormat="false" ht="41.25" hidden="false" customHeight="true" outlineLevel="0" collapsed="false">
      <c r="A27" s="42"/>
      <c r="B27" s="42"/>
      <c r="C27" s="51" t="s">
        <v>61</v>
      </c>
      <c r="D27" s="51"/>
      <c r="E27" s="51"/>
      <c r="F27" s="51"/>
      <c r="G27" s="51"/>
      <c r="H27" s="51"/>
    </row>
    <row r="28" customFormat="false" ht="31.5" hidden="false" customHeight="true" outlineLevel="0" collapsed="false">
      <c r="C28" s="42"/>
      <c r="D28" s="42"/>
      <c r="E28" s="42"/>
      <c r="F28" s="42"/>
    </row>
    <row r="29" customFormat="false" ht="61.5" hidden="false" customHeight="true" outlineLevel="0" collapsed="false">
      <c r="D29" s="53" t="s">
        <v>62</v>
      </c>
      <c r="E29" s="53"/>
      <c r="F29" s="53"/>
      <c r="G29" s="53"/>
    </row>
    <row r="30" customFormat="false" ht="37.5" hidden="false" customHeight="true" outlineLevel="0" collapsed="false"/>
    <row r="31" customFormat="false" ht="34.5" hidden="false" customHeight="true" outlineLevel="0" collapsed="false"/>
    <row r="32" customFormat="false" ht="27.75" hidden="false" customHeight="true" outlineLevel="0" collapsed="false"/>
    <row r="33" customFormat="false" ht="18" hidden="false" customHeight="true" outlineLevel="0" collapsed="false"/>
    <row r="34" customFormat="false" ht="53.25" hidden="false" customHeight="true" outlineLevel="0" collapsed="false"/>
  </sheetData>
  <sheetProtection sheet="true" password="c71f" objects="true" scenarios="true"/>
  <mergeCells count="24">
    <mergeCell ref="A1:M2"/>
    <mergeCell ref="D4:G4"/>
    <mergeCell ref="D5:G5"/>
    <mergeCell ref="D7:G7"/>
    <mergeCell ref="A9:A22"/>
    <mergeCell ref="C9:H9"/>
    <mergeCell ref="J9:M9"/>
    <mergeCell ref="J10:M10"/>
    <mergeCell ref="C11:H11"/>
    <mergeCell ref="J11:M11"/>
    <mergeCell ref="C12:H12"/>
    <mergeCell ref="J12:M12"/>
    <mergeCell ref="C13:H13"/>
    <mergeCell ref="C15:H15"/>
    <mergeCell ref="C16:H16"/>
    <mergeCell ref="C18:H18"/>
    <mergeCell ref="C19:H19"/>
    <mergeCell ref="C20:H20"/>
    <mergeCell ref="C21:H21"/>
    <mergeCell ref="C23:H23"/>
    <mergeCell ref="C24:H24"/>
    <mergeCell ref="C26:H26"/>
    <mergeCell ref="C27:H27"/>
    <mergeCell ref="D29:G29"/>
  </mergeCell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4.xml><?xml version="1.0" encoding="utf-8"?>
<worksheet xmlns="http://schemas.openxmlformats.org/spreadsheetml/2006/main" xmlns:r="http://schemas.openxmlformats.org/officeDocument/2006/relationships">
  <sheetPr filterMode="false">
    <tabColor rgb="00FFFFFF"/>
    <pageSetUpPr fitToPage="true"/>
  </sheetPr>
  <dimension ref="A1:L65536"/>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D4" activeCellId="0" sqref="D4"/>
    </sheetView>
  </sheetViews>
  <sheetFormatPr defaultRowHeight="12.75"/>
  <cols>
    <col collapsed="false" hidden="false" max="1" min="1" style="57" width="12.780612244898"/>
    <col collapsed="false" hidden="false" max="2" min="2" style="57" width="14.7244897959184"/>
    <col collapsed="false" hidden="false" max="3" min="3" style="57" width="13.4744897959184"/>
    <col collapsed="false" hidden="false" max="4" min="4" style="57" width="35.1530612244898"/>
    <col collapsed="false" hidden="false" max="7" min="5" style="57" width="14.4183673469388"/>
    <col collapsed="false" hidden="false" max="8" min="8" style="57" width="12.5459183673469"/>
    <col collapsed="false" hidden="false" max="9" min="9" style="57" width="12.4183673469388"/>
    <col collapsed="false" hidden="false" max="10" min="10" style="11" width="12.4030612244898"/>
    <col collapsed="false" hidden="false" max="12" min="11" style="11" width="12.5"/>
    <col collapsed="false" hidden="false" max="1021" min="13" style="11" width="10.4132653061225"/>
    <col collapsed="false" hidden="false" max="1025" min="1022" style="0" width="10.4132653061225"/>
  </cols>
  <sheetData>
    <row r="1" customFormat="false" ht="20.65" hidden="false" customHeight="true" outlineLevel="0" collapsed="false">
      <c r="A1" s="58"/>
      <c r="B1" s="58"/>
      <c r="C1" s="58"/>
      <c r="D1" s="59" t="s">
        <v>63</v>
      </c>
      <c r="E1" s="59"/>
      <c r="F1" s="59"/>
      <c r="G1" s="59"/>
      <c r="H1" s="59"/>
      <c r="I1" s="59"/>
      <c r="J1" s="59"/>
    </row>
    <row r="2" customFormat="false" ht="20.65" hidden="false" customHeight="true" outlineLevel="0" collapsed="false">
      <c r="A2" s="58"/>
      <c r="B2" s="58"/>
      <c r="C2" s="58"/>
      <c r="D2" s="60" t="s">
        <v>64</v>
      </c>
      <c r="E2" s="60"/>
      <c r="F2" s="60"/>
      <c r="G2" s="60"/>
      <c r="H2" s="60"/>
      <c r="I2" s="60"/>
      <c r="J2" s="60"/>
    </row>
    <row r="3" customFormat="false" ht="22.5" hidden="false" customHeight="true" outlineLevel="0" collapsed="false">
      <c r="A3" s="61" t="s">
        <v>65</v>
      </c>
      <c r="B3" s="61"/>
      <c r="C3" s="61"/>
      <c r="D3" s="60"/>
      <c r="E3" s="60"/>
      <c r="F3" s="60"/>
      <c r="G3" s="60"/>
      <c r="H3" s="60"/>
      <c r="I3" s="60"/>
      <c r="J3" s="60"/>
    </row>
    <row r="4" customFormat="false" ht="16.5" hidden="false" customHeight="true" outlineLevel="0" collapsed="false">
      <c r="A4" s="62"/>
      <c r="B4" s="63"/>
      <c r="C4" s="64"/>
      <c r="D4" s="65"/>
      <c r="E4" s="65"/>
      <c r="F4" s="62"/>
      <c r="G4" s="65"/>
      <c r="H4" s="16"/>
      <c r="I4" s="62"/>
    </row>
    <row r="5" customFormat="false" ht="15" hidden="false" customHeight="true" outlineLevel="0" collapsed="false">
      <c r="A5" s="62"/>
      <c r="B5" s="66" t="s">
        <v>66</v>
      </c>
      <c r="C5" s="67" t="str">
        <f aca="false">Portada!B5</f>
        <v>131-I-14</v>
      </c>
      <c r="D5" s="62"/>
      <c r="E5" s="68"/>
      <c r="F5" s="69" t="s">
        <v>67</v>
      </c>
      <c r="G5" s="70" t="n">
        <f aca="false">INDICE!G7</f>
        <v>41822</v>
      </c>
      <c r="H5" s="62"/>
      <c r="I5" s="62"/>
    </row>
    <row r="6" customFormat="false" ht="16.5" hidden="false" customHeight="true" outlineLevel="0" collapsed="false">
      <c r="A6" s="62"/>
      <c r="B6" s="71" t="s">
        <v>68</v>
      </c>
      <c r="C6" s="67" t="str">
        <f aca="false">Portada!B6</f>
        <v>PROYECTO SUPERCHIPOCLUDO</v>
      </c>
      <c r="D6" s="68"/>
      <c r="E6" s="62"/>
      <c r="F6" s="62"/>
      <c r="G6" s="62"/>
      <c r="H6" s="62"/>
      <c r="I6" s="22"/>
    </row>
    <row r="7" customFormat="false" ht="16.5" hidden="true" customHeight="true" outlineLevel="0" collapsed="false">
      <c r="A7" s="62"/>
      <c r="B7" s="71"/>
      <c r="C7" s="67"/>
      <c r="D7" s="68"/>
      <c r="E7" s="62"/>
      <c r="F7" s="62"/>
      <c r="G7" s="62"/>
      <c r="H7" s="62"/>
      <c r="I7" s="22"/>
    </row>
    <row r="8" customFormat="false" ht="16.5" hidden="false" customHeight="true" outlineLevel="0" collapsed="false">
      <c r="A8" s="62"/>
      <c r="B8" s="71"/>
      <c r="C8" s="22"/>
      <c r="D8" s="68"/>
      <c r="E8" s="68"/>
      <c r="F8" s="68"/>
      <c r="G8" s="23"/>
      <c r="H8" s="62"/>
      <c r="I8" s="22"/>
    </row>
    <row r="9" customFormat="false" ht="12.75" hidden="false" customHeight="true" outlineLevel="0" collapsed="false">
      <c r="A9" s="72" t="s">
        <v>69</v>
      </c>
      <c r="B9" s="73" t="s">
        <v>70</v>
      </c>
      <c r="C9" s="74" t="s">
        <v>71</v>
      </c>
      <c r="D9" s="74"/>
      <c r="E9" s="72" t="s">
        <v>72</v>
      </c>
      <c r="F9" s="72" t="s">
        <v>73</v>
      </c>
      <c r="G9" s="72" t="s">
        <v>74</v>
      </c>
      <c r="H9" s="72" t="s">
        <v>75</v>
      </c>
      <c r="I9" s="75" t="s">
        <v>76</v>
      </c>
      <c r="J9" s="75" t="s">
        <v>77</v>
      </c>
      <c r="K9" s="76" t="s">
        <v>78</v>
      </c>
      <c r="L9" s="76" t="s">
        <v>79</v>
      </c>
    </row>
    <row r="10" customFormat="false" ht="12.75" hidden="false" customHeight="true" outlineLevel="0" collapsed="false">
      <c r="A10" s="72"/>
      <c r="B10" s="73"/>
      <c r="C10" s="72" t="s">
        <v>80</v>
      </c>
      <c r="D10" s="72" t="s">
        <v>81</v>
      </c>
      <c r="E10" s="72"/>
      <c r="F10" s="72"/>
      <c r="G10" s="72"/>
      <c r="H10" s="72"/>
      <c r="I10" s="75"/>
      <c r="J10" s="75"/>
      <c r="K10" s="76"/>
      <c r="L10" s="76"/>
    </row>
    <row r="11" customFormat="false" ht="81.65" hidden="false" customHeight="false" outlineLevel="0" collapsed="false">
      <c r="A11" s="77" t="s">
        <v>82</v>
      </c>
      <c r="B11" s="77" t="s">
        <v>83</v>
      </c>
      <c r="C11" s="77" t="s">
        <v>84</v>
      </c>
      <c r="D11" s="77" t="s">
        <v>85</v>
      </c>
      <c r="E11" s="77" t="s">
        <v>86</v>
      </c>
      <c r="F11" s="77" t="n">
        <v>585</v>
      </c>
      <c r="G11" s="77" t="n">
        <v>13</v>
      </c>
      <c r="H11" s="78" t="n">
        <v>45</v>
      </c>
      <c r="I11" s="79" t="n">
        <v>125.5</v>
      </c>
      <c r="J11" s="80" t="n">
        <v>73417.5</v>
      </c>
      <c r="K11" s="80" t="n">
        <v>125.5</v>
      </c>
      <c r="L11" s="80" t="n">
        <v>73417.5</v>
      </c>
    </row>
    <row r="12" customFormat="false" ht="81.3" hidden="false" customHeight="false" outlineLevel="0" collapsed="false">
      <c r="A12" s="77" t="s">
        <v>82</v>
      </c>
      <c r="B12" s="77" t="s">
        <v>87</v>
      </c>
      <c r="C12" s="77" t="s">
        <v>88</v>
      </c>
      <c r="D12" s="77" t="s">
        <v>89</v>
      </c>
      <c r="E12" s="77" t="s">
        <v>86</v>
      </c>
      <c r="F12" s="77" t="n">
        <v>112</v>
      </c>
      <c r="G12" s="77" t="n">
        <v>13</v>
      </c>
      <c r="H12" s="78" t="n">
        <v>8.6153</v>
      </c>
      <c r="I12" s="79" t="n">
        <v>112.91</v>
      </c>
      <c r="J12" s="80" t="n">
        <v>12645.92</v>
      </c>
      <c r="K12" s="80" t="n">
        <v>112.91</v>
      </c>
      <c r="L12" s="80" t="n">
        <v>12645.92</v>
      </c>
    </row>
    <row r="13" customFormat="false" ht="93.05" hidden="false" customHeight="false" outlineLevel="0" collapsed="false">
      <c r="A13" s="77" t="s">
        <v>82</v>
      </c>
      <c r="B13" s="77" t="s">
        <v>87</v>
      </c>
      <c r="C13" s="77" t="s">
        <v>90</v>
      </c>
      <c r="D13" s="77" t="s">
        <v>91</v>
      </c>
      <c r="E13" s="77" t="s">
        <v>86</v>
      </c>
      <c r="F13" s="77" t="n">
        <v>112</v>
      </c>
      <c r="G13" s="77" t="n">
        <v>14</v>
      </c>
      <c r="H13" s="78" t="n">
        <v>8</v>
      </c>
      <c r="I13" s="79" t="n">
        <v>259.58</v>
      </c>
      <c r="J13" s="80" t="n">
        <v>29072.96</v>
      </c>
      <c r="K13" s="80" t="n">
        <v>259.58</v>
      </c>
      <c r="L13" s="80" t="n">
        <v>29072.96</v>
      </c>
    </row>
    <row r="14" customFormat="false" ht="115.85" hidden="false" customHeight="false" outlineLevel="0" collapsed="false">
      <c r="A14" s="77" t="s">
        <v>82</v>
      </c>
      <c r="B14" s="77" t="s">
        <v>87</v>
      </c>
      <c r="C14" s="77" t="s">
        <v>92</v>
      </c>
      <c r="D14" s="77" t="s">
        <v>93</v>
      </c>
      <c r="E14" s="77" t="s">
        <v>94</v>
      </c>
      <c r="F14" s="77" t="n">
        <v>5.2</v>
      </c>
      <c r="G14" s="77" t="n">
        <v>6</v>
      </c>
      <c r="H14" s="78" t="n">
        <v>0.8666</v>
      </c>
      <c r="I14" s="79" t="n">
        <v>552.3</v>
      </c>
      <c r="J14" s="80" t="n">
        <v>2871.96</v>
      </c>
      <c r="K14" s="80" t="n">
        <v>552.3</v>
      </c>
      <c r="L14" s="80" t="n">
        <v>2871.96</v>
      </c>
    </row>
    <row r="15" customFormat="false" ht="48.25" hidden="false" customHeight="false" outlineLevel="0" collapsed="false">
      <c r="A15" s="77" t="s">
        <v>95</v>
      </c>
      <c r="B15" s="77" t="s">
        <v>96</v>
      </c>
      <c r="C15" s="77" t="s">
        <v>97</v>
      </c>
      <c r="D15" s="77" t="s">
        <v>98</v>
      </c>
      <c r="E15" s="77" t="s">
        <v>86</v>
      </c>
      <c r="F15" s="77" t="n">
        <v>639.55</v>
      </c>
      <c r="G15" s="77" t="n">
        <v>15</v>
      </c>
      <c r="H15" s="78" t="n">
        <v>42.6366</v>
      </c>
      <c r="I15" s="79" t="n">
        <v>76.44</v>
      </c>
      <c r="J15" s="80" t="n">
        <v>48887.2</v>
      </c>
      <c r="K15" s="80" t="n">
        <v>76.44</v>
      </c>
      <c r="L15" s="80" t="n">
        <v>48887.2</v>
      </c>
    </row>
    <row r="16" customFormat="false" ht="81.65" hidden="false" customHeight="false" outlineLevel="0" collapsed="false">
      <c r="A16" s="77" t="s">
        <v>99</v>
      </c>
      <c r="B16" s="77" t="s">
        <v>100</v>
      </c>
      <c r="C16" s="77" t="s">
        <v>101</v>
      </c>
      <c r="D16" s="77" t="s">
        <v>102</v>
      </c>
      <c r="E16" s="77" t="s">
        <v>103</v>
      </c>
      <c r="F16" s="77" t="n">
        <v>52</v>
      </c>
      <c r="G16" s="77" t="n">
        <v>12</v>
      </c>
      <c r="H16" s="78" t="n">
        <v>4.3333</v>
      </c>
      <c r="I16" s="79" t="n">
        <v>1287.78</v>
      </c>
      <c r="J16" s="80" t="n">
        <v>66964.56</v>
      </c>
      <c r="K16" s="80" t="n">
        <v>1287.78</v>
      </c>
      <c r="L16" s="80" t="n">
        <v>66964.56</v>
      </c>
    </row>
    <row r="17" customFormat="false" ht="70.1" hidden="false" customHeight="false" outlineLevel="0" collapsed="false">
      <c r="A17" s="77" t="s">
        <v>99</v>
      </c>
      <c r="B17" s="77" t="s">
        <v>100</v>
      </c>
      <c r="C17" s="77" t="s">
        <v>104</v>
      </c>
      <c r="D17" s="77" t="s">
        <v>105</v>
      </c>
      <c r="E17" s="77" t="s">
        <v>103</v>
      </c>
      <c r="F17" s="77" t="n">
        <v>7</v>
      </c>
      <c r="G17" s="77" t="n">
        <v>7</v>
      </c>
      <c r="H17" s="78" t="n">
        <v>1</v>
      </c>
      <c r="I17" s="79" t="n">
        <v>4127.28</v>
      </c>
      <c r="J17" s="80" t="n">
        <v>28890.96</v>
      </c>
      <c r="K17" s="80" t="n">
        <v>4127.28</v>
      </c>
      <c r="L17" s="80" t="n">
        <v>28890.96</v>
      </c>
    </row>
    <row r="18" customFormat="false" ht="81.65" hidden="false" customHeight="false" outlineLevel="0" collapsed="false">
      <c r="A18" s="77" t="s">
        <v>99</v>
      </c>
      <c r="B18" s="77" t="s">
        <v>100</v>
      </c>
      <c r="C18" s="77" t="s">
        <v>106</v>
      </c>
      <c r="D18" s="77" t="s">
        <v>107</v>
      </c>
      <c r="E18" s="77" t="s">
        <v>103</v>
      </c>
      <c r="F18" s="77" t="n">
        <v>11</v>
      </c>
      <c r="G18" s="77" t="n">
        <v>6</v>
      </c>
      <c r="H18" s="78" t="n">
        <v>1.8333</v>
      </c>
      <c r="I18" s="79" t="n">
        <v>1540.61</v>
      </c>
      <c r="J18" s="80" t="n">
        <v>16946.71</v>
      </c>
      <c r="K18" s="80" t="n">
        <v>1540.61</v>
      </c>
      <c r="L18" s="80" t="n">
        <v>16946.71</v>
      </c>
    </row>
    <row r="19" customFormat="false" ht="58.95" hidden="false" customHeight="false" outlineLevel="0" collapsed="false">
      <c r="A19" s="77" t="s">
        <v>99</v>
      </c>
      <c r="B19" s="77" t="s">
        <v>100</v>
      </c>
      <c r="C19" s="77" t="s">
        <v>108</v>
      </c>
      <c r="D19" s="77" t="s">
        <v>109</v>
      </c>
      <c r="E19" s="77" t="s">
        <v>103</v>
      </c>
      <c r="F19" s="77" t="n">
        <v>22</v>
      </c>
      <c r="G19" s="77" t="n">
        <v>11</v>
      </c>
      <c r="H19" s="78" t="n">
        <v>2</v>
      </c>
      <c r="I19" s="79" t="n">
        <v>1801.34</v>
      </c>
      <c r="J19" s="80" t="n">
        <v>39629.47</v>
      </c>
      <c r="K19" s="80" t="n">
        <v>1801.34</v>
      </c>
      <c r="L19" s="80" t="n">
        <v>39629.47</v>
      </c>
    </row>
    <row r="20" customFormat="false" ht="70.1" hidden="false" customHeight="false" outlineLevel="0" collapsed="false">
      <c r="A20" s="77" t="s">
        <v>99</v>
      </c>
      <c r="B20" s="77" t="s">
        <v>100</v>
      </c>
      <c r="C20" s="77" t="s">
        <v>110</v>
      </c>
      <c r="D20" s="77" t="s">
        <v>111</v>
      </c>
      <c r="E20" s="77" t="s">
        <v>103</v>
      </c>
      <c r="F20" s="77" t="n">
        <v>10</v>
      </c>
      <c r="G20" s="77" t="n">
        <v>5</v>
      </c>
      <c r="H20" s="78" t="n">
        <v>2</v>
      </c>
      <c r="I20" s="79" t="n">
        <v>58.57</v>
      </c>
      <c r="J20" s="80" t="n">
        <v>585.7</v>
      </c>
      <c r="K20" s="80" t="n">
        <v>58.57</v>
      </c>
      <c r="L20" s="80" t="n">
        <v>585.7</v>
      </c>
    </row>
    <row r="21" customFormat="false" ht="58.95" hidden="false" customHeight="false" outlineLevel="0" collapsed="false">
      <c r="A21" s="77" t="s">
        <v>99</v>
      </c>
      <c r="B21" s="77" t="s">
        <v>100</v>
      </c>
      <c r="C21" s="77" t="s">
        <v>112</v>
      </c>
      <c r="D21" s="77" t="s">
        <v>113</v>
      </c>
      <c r="E21" s="77" t="s">
        <v>103</v>
      </c>
      <c r="F21" s="77" t="n">
        <v>3</v>
      </c>
      <c r="G21" s="77" t="n">
        <v>3</v>
      </c>
      <c r="H21" s="78" t="n">
        <v>1</v>
      </c>
      <c r="I21" s="79" t="n">
        <v>128</v>
      </c>
      <c r="J21" s="80" t="n">
        <v>384</v>
      </c>
      <c r="K21" s="80" t="n">
        <v>128</v>
      </c>
      <c r="L21" s="80" t="n">
        <v>384</v>
      </c>
    </row>
    <row r="22" customFormat="false" ht="58.95" hidden="false" customHeight="false" outlineLevel="0" collapsed="false">
      <c r="A22" s="77" t="s">
        <v>99</v>
      </c>
      <c r="B22" s="77" t="s">
        <v>100</v>
      </c>
      <c r="C22" s="77" t="s">
        <v>114</v>
      </c>
      <c r="D22" s="77" t="s">
        <v>115</v>
      </c>
      <c r="E22" s="77" t="s">
        <v>103</v>
      </c>
      <c r="F22" s="77" t="n">
        <v>1</v>
      </c>
      <c r="G22" s="77" t="n">
        <v>20</v>
      </c>
      <c r="H22" s="78" t="n">
        <v>0.05</v>
      </c>
      <c r="I22" s="79" t="n">
        <v>21957.34</v>
      </c>
      <c r="J22" s="80" t="n">
        <v>21957.34</v>
      </c>
      <c r="K22" s="80" t="n">
        <v>21957.34</v>
      </c>
      <c r="L22" s="80" t="n">
        <v>21957.34</v>
      </c>
    </row>
    <row r="23" customFormat="false" ht="58.95" hidden="false" customHeight="false" outlineLevel="0" collapsed="false">
      <c r="A23" s="77" t="s">
        <v>116</v>
      </c>
      <c r="B23" s="77" t="s">
        <v>116</v>
      </c>
      <c r="C23" s="77" t="s">
        <v>117</v>
      </c>
      <c r="D23" s="77" t="s">
        <v>118</v>
      </c>
      <c r="E23" s="77" t="s">
        <v>119</v>
      </c>
      <c r="F23" s="77" t="n">
        <v>614</v>
      </c>
      <c r="G23" s="77" t="n">
        <v>45</v>
      </c>
      <c r="H23" s="81" t="n">
        <v>13.6444</v>
      </c>
      <c r="I23" s="79" t="n">
        <v>876.66</v>
      </c>
      <c r="J23" s="80" t="n">
        <v>538269.24</v>
      </c>
      <c r="K23" s="80" t="n">
        <v>876.66</v>
      </c>
      <c r="L23" s="80" t="n">
        <v>538269.24</v>
      </c>
    </row>
    <row r="24" customFormat="false" ht="92.5" hidden="false" customHeight="false" outlineLevel="0" collapsed="false">
      <c r="A24" s="77" t="s">
        <v>116</v>
      </c>
      <c r="B24" s="77" t="s">
        <v>116</v>
      </c>
      <c r="C24" s="77" t="s">
        <v>120</v>
      </c>
      <c r="D24" s="77" t="s">
        <v>121</v>
      </c>
      <c r="E24" s="77" t="s">
        <v>119</v>
      </c>
      <c r="F24" s="77" t="n">
        <v>173</v>
      </c>
      <c r="G24" s="77" t="n">
        <v>45</v>
      </c>
      <c r="H24" s="78" t="n">
        <v>3.8444</v>
      </c>
      <c r="I24" s="79" t="n">
        <v>772.08</v>
      </c>
      <c r="J24" s="80" t="n">
        <v>133569.84</v>
      </c>
      <c r="K24" s="80" t="n">
        <v>772.08</v>
      </c>
      <c r="L24" s="80" t="n">
        <v>133569.84</v>
      </c>
    </row>
    <row r="25" customFormat="false" ht="58.95" hidden="false" customHeight="false" outlineLevel="0" collapsed="false">
      <c r="A25" s="77" t="s">
        <v>116</v>
      </c>
      <c r="B25" s="77" t="s">
        <v>116</v>
      </c>
      <c r="C25" s="77" t="s">
        <v>122</v>
      </c>
      <c r="D25" s="77" t="s">
        <v>123</v>
      </c>
      <c r="E25" s="77" t="s">
        <v>119</v>
      </c>
      <c r="F25" s="77" t="n">
        <v>119</v>
      </c>
      <c r="G25" s="77" t="n">
        <v>45</v>
      </c>
      <c r="H25" s="78" t="n">
        <v>2.6444</v>
      </c>
      <c r="I25" s="79" t="n">
        <v>621.41</v>
      </c>
      <c r="J25" s="80" t="n">
        <v>73947.78</v>
      </c>
      <c r="K25" s="80" t="n">
        <v>621.41</v>
      </c>
      <c r="L25" s="80" t="n">
        <v>73947.78</v>
      </c>
    </row>
    <row r="26" customFormat="false" ht="59.7" hidden="false" customHeight="false" outlineLevel="0" collapsed="false">
      <c r="A26" s="77" t="s">
        <v>82</v>
      </c>
      <c r="B26" s="77" t="s">
        <v>124</v>
      </c>
      <c r="C26" s="77" t="s">
        <v>125</v>
      </c>
      <c r="D26" s="77" t="s">
        <v>126</v>
      </c>
      <c r="E26" s="77" t="s">
        <v>103</v>
      </c>
      <c r="F26" s="77" t="n">
        <v>1</v>
      </c>
      <c r="G26" s="77" t="n">
        <v>1</v>
      </c>
      <c r="H26" s="78" t="n">
        <v>1</v>
      </c>
      <c r="I26" s="79" t="n">
        <v>19665.41</v>
      </c>
      <c r="J26" s="80" t="n">
        <v>19665.41</v>
      </c>
      <c r="K26" s="80" t="n">
        <v>19665.41</v>
      </c>
      <c r="L26" s="80" t="n">
        <v>19665.41</v>
      </c>
    </row>
    <row r="27" customFormat="false" ht="58.95" hidden="false" customHeight="false" outlineLevel="0" collapsed="false">
      <c r="A27" s="77" t="s">
        <v>82</v>
      </c>
      <c r="B27" s="77" t="s">
        <v>124</v>
      </c>
      <c r="C27" s="77" t="s">
        <v>127</v>
      </c>
      <c r="D27" s="77" t="s">
        <v>128</v>
      </c>
      <c r="E27" s="77" t="s">
        <v>103</v>
      </c>
      <c r="F27" s="77" t="n">
        <v>2</v>
      </c>
      <c r="G27" s="77" t="n">
        <v>2</v>
      </c>
      <c r="H27" s="78" t="n">
        <v>1</v>
      </c>
      <c r="I27" s="79" t="n">
        <v>5390.84</v>
      </c>
      <c r="J27" s="80" t="n">
        <v>10781.68</v>
      </c>
      <c r="K27" s="80" t="n">
        <v>5390.84</v>
      </c>
      <c r="L27" s="80" t="n">
        <v>10781.68</v>
      </c>
    </row>
    <row r="28" customFormat="false" ht="47.75" hidden="false" customHeight="false" outlineLevel="0" collapsed="false">
      <c r="A28" s="77" t="s">
        <v>82</v>
      </c>
      <c r="B28" s="77" t="s">
        <v>124</v>
      </c>
      <c r="C28" s="77" t="s">
        <v>129</v>
      </c>
      <c r="D28" s="77" t="s">
        <v>130</v>
      </c>
      <c r="E28" s="77" t="s">
        <v>103</v>
      </c>
      <c r="F28" s="77" t="n">
        <v>1</v>
      </c>
      <c r="G28" s="77" t="n">
        <v>1</v>
      </c>
      <c r="H28" s="78" t="n">
        <v>1</v>
      </c>
      <c r="I28" s="79" t="n">
        <v>20579.43</v>
      </c>
      <c r="J28" s="80" t="n">
        <v>20579.43</v>
      </c>
      <c r="K28" s="80" t="n">
        <v>20579.43</v>
      </c>
      <c r="L28" s="80" t="n">
        <v>20579.43</v>
      </c>
    </row>
    <row r="29" customFormat="false" ht="137.3" hidden="false" customHeight="false" outlineLevel="0" collapsed="false">
      <c r="A29" s="77" t="s">
        <v>82</v>
      </c>
      <c r="B29" s="77" t="s">
        <v>131</v>
      </c>
      <c r="C29" s="77" t="s">
        <v>132</v>
      </c>
      <c r="D29" s="77" t="s">
        <v>133</v>
      </c>
      <c r="E29" s="77" t="s">
        <v>86</v>
      </c>
      <c r="F29" s="77" t="n">
        <v>109.91</v>
      </c>
      <c r="G29" s="77" t="n">
        <v>6</v>
      </c>
      <c r="H29" s="78" t="n">
        <v>18.3183</v>
      </c>
      <c r="I29" s="79" t="n">
        <v>999.06</v>
      </c>
      <c r="J29" s="80" t="n">
        <v>109806.68</v>
      </c>
      <c r="K29" s="80" t="n">
        <v>999.06</v>
      </c>
      <c r="L29" s="80" t="n">
        <v>109806.68</v>
      </c>
    </row>
    <row r="30" customFormat="false" ht="126.1" hidden="false" customHeight="false" outlineLevel="0" collapsed="false">
      <c r="A30" s="77" t="s">
        <v>82</v>
      </c>
      <c r="B30" s="77" t="s">
        <v>131</v>
      </c>
      <c r="C30" s="77" t="s">
        <v>134</v>
      </c>
      <c r="D30" s="77" t="s">
        <v>135</v>
      </c>
      <c r="E30" s="77" t="s">
        <v>86</v>
      </c>
      <c r="F30" s="77" t="n">
        <v>111</v>
      </c>
      <c r="G30" s="77" t="n">
        <v>6</v>
      </c>
      <c r="H30" s="78" t="n">
        <v>18.5</v>
      </c>
      <c r="I30" s="79" t="n">
        <v>205.84</v>
      </c>
      <c r="J30" s="80" t="n">
        <v>22848.24</v>
      </c>
      <c r="K30" s="80" t="n">
        <v>205.84</v>
      </c>
      <c r="L30" s="80" t="n">
        <v>22848.24</v>
      </c>
    </row>
    <row r="31" customFormat="false" ht="126.1" hidden="false" customHeight="false" outlineLevel="0" collapsed="false">
      <c r="A31" s="77" t="s">
        <v>82</v>
      </c>
      <c r="B31" s="77" t="s">
        <v>131</v>
      </c>
      <c r="C31" s="77" t="s">
        <v>136</v>
      </c>
      <c r="D31" s="77" t="s">
        <v>137</v>
      </c>
      <c r="E31" s="77" t="s">
        <v>94</v>
      </c>
      <c r="F31" s="77" t="n">
        <v>75.5</v>
      </c>
      <c r="G31" s="77" t="n">
        <v>6</v>
      </c>
      <c r="H31" s="78" t="n">
        <v>12.5833</v>
      </c>
      <c r="I31" s="79" t="n">
        <v>363.25</v>
      </c>
      <c r="J31" s="80" t="n">
        <v>27425.37</v>
      </c>
      <c r="K31" s="80" t="n">
        <v>363.25</v>
      </c>
      <c r="L31" s="80" t="n">
        <v>27425.37</v>
      </c>
    </row>
    <row r="32" customFormat="false" ht="126.1" hidden="false" customHeight="false" outlineLevel="0" collapsed="false">
      <c r="A32" s="77" t="s">
        <v>82</v>
      </c>
      <c r="B32" s="77" t="s">
        <v>131</v>
      </c>
      <c r="C32" s="77" t="s">
        <v>138</v>
      </c>
      <c r="D32" s="77" t="s">
        <v>139</v>
      </c>
      <c r="E32" s="77" t="s">
        <v>86</v>
      </c>
      <c r="F32" s="77" t="n">
        <v>29</v>
      </c>
      <c r="G32" s="77" t="n">
        <v>6</v>
      </c>
      <c r="H32" s="78" t="n">
        <v>4.8333</v>
      </c>
      <c r="I32" s="79" t="n">
        <v>1006.7</v>
      </c>
      <c r="J32" s="80" t="n">
        <v>29194.3</v>
      </c>
      <c r="K32" s="80" t="n">
        <v>1006.7</v>
      </c>
      <c r="L32" s="80" t="n">
        <v>29194.3</v>
      </c>
    </row>
    <row r="33" customFormat="false" ht="126.1" hidden="false" customHeight="false" outlineLevel="0" collapsed="false">
      <c r="A33" s="77" t="s">
        <v>82</v>
      </c>
      <c r="B33" s="77" t="s">
        <v>131</v>
      </c>
      <c r="C33" s="77" t="s">
        <v>140</v>
      </c>
      <c r="D33" s="77" t="s">
        <v>141</v>
      </c>
      <c r="E33" s="77" t="s">
        <v>86</v>
      </c>
      <c r="F33" s="77" t="n">
        <v>28.4</v>
      </c>
      <c r="G33" s="77" t="n">
        <v>2</v>
      </c>
      <c r="H33" s="78" t="n">
        <v>14.2</v>
      </c>
      <c r="I33" s="79" t="n">
        <v>259.58</v>
      </c>
      <c r="J33" s="80" t="n">
        <v>7372.07</v>
      </c>
      <c r="K33" s="80" t="n">
        <v>259.58</v>
      </c>
      <c r="L33" s="80" t="n">
        <v>7372.07</v>
      </c>
    </row>
    <row r="34" customFormat="false" ht="126.1" hidden="false" customHeight="false" outlineLevel="0" collapsed="false">
      <c r="A34" s="77" t="s">
        <v>82</v>
      </c>
      <c r="B34" s="77" t="s">
        <v>131</v>
      </c>
      <c r="C34" s="77" t="s">
        <v>142</v>
      </c>
      <c r="D34" s="77" t="s">
        <v>143</v>
      </c>
      <c r="E34" s="77" t="s">
        <v>86</v>
      </c>
      <c r="F34" s="77" t="n">
        <v>52.2</v>
      </c>
      <c r="G34" s="77" t="n">
        <v>5</v>
      </c>
      <c r="H34" s="78" t="n">
        <v>10.44</v>
      </c>
      <c r="I34" s="79" t="n">
        <v>1052.46</v>
      </c>
      <c r="J34" s="80" t="n">
        <v>54938.41</v>
      </c>
      <c r="K34" s="80" t="n">
        <v>1052.46</v>
      </c>
      <c r="L34" s="80" t="n">
        <v>54938.41</v>
      </c>
    </row>
    <row r="35" customFormat="false" ht="114.9" hidden="false" customHeight="false" outlineLevel="0" collapsed="false">
      <c r="A35" s="77" t="s">
        <v>144</v>
      </c>
      <c r="B35" s="77" t="s">
        <v>131</v>
      </c>
      <c r="C35" s="77" t="s">
        <v>145</v>
      </c>
      <c r="D35" s="77" t="s">
        <v>146</v>
      </c>
      <c r="E35" s="77" t="s">
        <v>147</v>
      </c>
      <c r="F35" s="77" t="n">
        <v>58.06</v>
      </c>
      <c r="G35" s="77" t="n">
        <v>5</v>
      </c>
      <c r="H35" s="78" t="n">
        <v>11.612</v>
      </c>
      <c r="I35" s="79" t="n">
        <v>265.27</v>
      </c>
      <c r="J35" s="80" t="n">
        <v>15401.57</v>
      </c>
      <c r="K35" s="80" t="n">
        <v>265.27</v>
      </c>
      <c r="L35" s="80" t="n">
        <v>15401.57</v>
      </c>
    </row>
    <row r="36" customFormat="false" ht="126.1" hidden="false" customHeight="false" outlineLevel="0" collapsed="false">
      <c r="A36" s="77" t="s">
        <v>82</v>
      </c>
      <c r="B36" s="77" t="s">
        <v>131</v>
      </c>
      <c r="C36" s="77" t="s">
        <v>148</v>
      </c>
      <c r="D36" s="77" t="s">
        <v>149</v>
      </c>
      <c r="E36" s="77" t="s">
        <v>86</v>
      </c>
      <c r="F36" s="77" t="n">
        <v>161</v>
      </c>
      <c r="G36" s="77" t="n">
        <v>6</v>
      </c>
      <c r="H36" s="78" t="n">
        <v>26.8333</v>
      </c>
      <c r="I36" s="79" t="n">
        <v>255.28</v>
      </c>
      <c r="J36" s="80" t="n">
        <v>41100.08</v>
      </c>
      <c r="K36" s="80" t="n">
        <v>255.28</v>
      </c>
      <c r="L36" s="80" t="n">
        <v>41100.08</v>
      </c>
    </row>
    <row r="37" customFormat="false" ht="126.1" hidden="false" customHeight="false" outlineLevel="0" collapsed="false">
      <c r="A37" s="77" t="s">
        <v>82</v>
      </c>
      <c r="B37" s="77" t="s">
        <v>131</v>
      </c>
      <c r="C37" s="77" t="s">
        <v>150</v>
      </c>
      <c r="D37" s="77" t="s">
        <v>151</v>
      </c>
      <c r="E37" s="77" t="s">
        <v>86</v>
      </c>
      <c r="F37" s="77" t="n">
        <v>19.45</v>
      </c>
      <c r="G37" s="77" t="n">
        <v>3</v>
      </c>
      <c r="H37" s="78" t="n">
        <v>6.4833</v>
      </c>
      <c r="I37" s="79" t="n">
        <v>205.84</v>
      </c>
      <c r="J37" s="80" t="n">
        <v>4003.58</v>
      </c>
      <c r="K37" s="80" t="n">
        <v>205.84</v>
      </c>
      <c r="L37" s="80" t="n">
        <v>4003.58</v>
      </c>
    </row>
    <row r="38" customFormat="false" ht="137.3" hidden="false" customHeight="false" outlineLevel="0" collapsed="false">
      <c r="A38" s="77" t="s">
        <v>82</v>
      </c>
      <c r="B38" s="77" t="s">
        <v>131</v>
      </c>
      <c r="C38" s="77" t="s">
        <v>152</v>
      </c>
      <c r="D38" s="77" t="s">
        <v>153</v>
      </c>
      <c r="E38" s="77" t="s">
        <v>147</v>
      </c>
      <c r="F38" s="77" t="n">
        <v>60.26</v>
      </c>
      <c r="G38" s="77" t="n">
        <v>5</v>
      </c>
      <c r="H38" s="78" t="n">
        <v>12.052</v>
      </c>
      <c r="I38" s="79" t="n">
        <v>385.93</v>
      </c>
      <c r="J38" s="80" t="n">
        <v>23256.14</v>
      </c>
      <c r="K38" s="80" t="n">
        <v>385.93</v>
      </c>
      <c r="L38" s="80" t="n">
        <v>23256.14</v>
      </c>
    </row>
    <row r="39" customFormat="false" ht="126.1" hidden="false" customHeight="false" outlineLevel="0" collapsed="false">
      <c r="A39" s="77" t="s">
        <v>99</v>
      </c>
      <c r="B39" s="77" t="s">
        <v>154</v>
      </c>
      <c r="C39" s="77" t="s">
        <v>155</v>
      </c>
      <c r="D39" s="77" t="s">
        <v>156</v>
      </c>
      <c r="E39" s="77" t="s">
        <v>94</v>
      </c>
      <c r="F39" s="77" t="n">
        <v>20</v>
      </c>
      <c r="G39" s="77" t="n">
        <v>3</v>
      </c>
      <c r="H39" s="78" t="n">
        <v>6.6666</v>
      </c>
      <c r="I39" s="79" t="n">
        <v>152.66</v>
      </c>
      <c r="J39" s="80" t="n">
        <v>3053.2</v>
      </c>
      <c r="K39" s="80" t="n">
        <v>152.66</v>
      </c>
      <c r="L39" s="80" t="n">
        <v>3053.2</v>
      </c>
    </row>
    <row r="40" customFormat="false" ht="126.1" hidden="false" customHeight="false" outlineLevel="0" collapsed="false">
      <c r="A40" s="77" t="s">
        <v>99</v>
      </c>
      <c r="B40" s="77" t="s">
        <v>154</v>
      </c>
      <c r="C40" s="77" t="s">
        <v>157</v>
      </c>
      <c r="D40" s="77" t="s">
        <v>158</v>
      </c>
      <c r="E40" s="77" t="s">
        <v>94</v>
      </c>
      <c r="F40" s="77" t="n">
        <v>10</v>
      </c>
      <c r="G40" s="77" t="n">
        <v>2</v>
      </c>
      <c r="H40" s="78" t="n">
        <v>5</v>
      </c>
      <c r="I40" s="79" t="n">
        <v>514.86</v>
      </c>
      <c r="J40" s="80" t="n">
        <v>5148.6</v>
      </c>
      <c r="K40" s="80" t="n">
        <v>514.86</v>
      </c>
      <c r="L40" s="80" t="n">
        <v>5148.6</v>
      </c>
    </row>
    <row r="41" customFormat="false" ht="126.1" hidden="false" customHeight="false" outlineLevel="0" collapsed="false">
      <c r="A41" s="77" t="s">
        <v>99</v>
      </c>
      <c r="B41" s="77" t="s">
        <v>154</v>
      </c>
      <c r="C41" s="77" t="s">
        <v>159</v>
      </c>
      <c r="D41" s="77" t="s">
        <v>160</v>
      </c>
      <c r="E41" s="77" t="s">
        <v>103</v>
      </c>
      <c r="F41" s="77" t="n">
        <v>3</v>
      </c>
      <c r="G41" s="77" t="n">
        <v>3</v>
      </c>
      <c r="H41" s="78" t="n">
        <v>1</v>
      </c>
      <c r="I41" s="79" t="n">
        <v>480.83</v>
      </c>
      <c r="J41" s="80" t="n">
        <v>1442.49</v>
      </c>
      <c r="K41" s="80" t="n">
        <v>480.83</v>
      </c>
      <c r="L41" s="80" t="n">
        <v>1442.49</v>
      </c>
    </row>
    <row r="42" customFormat="false" ht="126.1" hidden="false" customHeight="false" outlineLevel="0" collapsed="false">
      <c r="A42" s="77" t="s">
        <v>99</v>
      </c>
      <c r="B42" s="77" t="s">
        <v>154</v>
      </c>
      <c r="C42" s="77" t="s">
        <v>161</v>
      </c>
      <c r="D42" s="77" t="s">
        <v>162</v>
      </c>
      <c r="E42" s="77" t="s">
        <v>103</v>
      </c>
      <c r="F42" s="77" t="n">
        <v>2</v>
      </c>
      <c r="G42" s="77" t="n">
        <v>2</v>
      </c>
      <c r="H42" s="78" t="n">
        <v>1</v>
      </c>
      <c r="I42" s="79" t="n">
        <v>437.26</v>
      </c>
      <c r="J42" s="80" t="n">
        <v>874.52</v>
      </c>
      <c r="K42" s="80" t="n">
        <v>437.26</v>
      </c>
      <c r="L42" s="80" t="n">
        <v>874.52</v>
      </c>
    </row>
    <row r="43" customFormat="false" ht="126.1" hidden="false" customHeight="false" outlineLevel="0" collapsed="false">
      <c r="A43" s="77" t="s">
        <v>99</v>
      </c>
      <c r="B43" s="77" t="s">
        <v>154</v>
      </c>
      <c r="C43" s="77" t="s">
        <v>163</v>
      </c>
      <c r="D43" s="77" t="s">
        <v>164</v>
      </c>
      <c r="E43" s="77" t="s">
        <v>103</v>
      </c>
      <c r="F43" s="77" t="n">
        <v>3</v>
      </c>
      <c r="G43" s="77" t="n">
        <v>3</v>
      </c>
      <c r="H43" s="78" t="n">
        <v>1</v>
      </c>
      <c r="I43" s="79" t="n">
        <v>259.49</v>
      </c>
      <c r="J43" s="80" t="n">
        <v>778.47</v>
      </c>
      <c r="K43" s="80" t="n">
        <v>259.49</v>
      </c>
      <c r="L43" s="80" t="n">
        <v>778.47</v>
      </c>
    </row>
    <row r="44" customFormat="false" ht="114.9" hidden="false" customHeight="false" outlineLevel="0" collapsed="false">
      <c r="A44" s="77" t="s">
        <v>99</v>
      </c>
      <c r="B44" s="77" t="s">
        <v>154</v>
      </c>
      <c r="C44" s="77" t="s">
        <v>165</v>
      </c>
      <c r="D44" s="77" t="s">
        <v>166</v>
      </c>
      <c r="E44" s="77" t="s">
        <v>103</v>
      </c>
      <c r="F44" s="77" t="n">
        <v>20</v>
      </c>
      <c r="G44" s="77" t="n">
        <v>4</v>
      </c>
      <c r="H44" s="78" t="n">
        <v>5</v>
      </c>
      <c r="I44" s="79" t="n">
        <v>49.75</v>
      </c>
      <c r="J44" s="80" t="n">
        <v>995</v>
      </c>
      <c r="K44" s="80" t="n">
        <v>49.75</v>
      </c>
      <c r="L44" s="80" t="n">
        <v>995</v>
      </c>
    </row>
    <row r="45" customFormat="false" ht="114.9" hidden="false" customHeight="false" outlineLevel="0" collapsed="false">
      <c r="A45" s="77" t="s">
        <v>99</v>
      </c>
      <c r="B45" s="77" t="s">
        <v>154</v>
      </c>
      <c r="C45" s="77" t="s">
        <v>167</v>
      </c>
      <c r="D45" s="77" t="s">
        <v>168</v>
      </c>
      <c r="E45" s="77" t="s">
        <v>103</v>
      </c>
      <c r="F45" s="77" t="n">
        <v>5</v>
      </c>
      <c r="G45" s="77" t="n">
        <v>5</v>
      </c>
      <c r="H45" s="78" t="n">
        <v>1</v>
      </c>
      <c r="I45" s="79" t="n">
        <v>88.63</v>
      </c>
      <c r="J45" s="80" t="n">
        <v>443.15</v>
      </c>
      <c r="K45" s="80" t="n">
        <v>88.63</v>
      </c>
      <c r="L45" s="80" t="n">
        <v>443.15</v>
      </c>
    </row>
    <row r="46" customFormat="false" ht="114.9" hidden="false" customHeight="false" outlineLevel="0" collapsed="false">
      <c r="A46" s="77" t="s">
        <v>99</v>
      </c>
      <c r="B46" s="77" t="s">
        <v>154</v>
      </c>
      <c r="C46" s="77" t="s">
        <v>169</v>
      </c>
      <c r="D46" s="77" t="s">
        <v>170</v>
      </c>
      <c r="E46" s="77" t="s">
        <v>103</v>
      </c>
      <c r="F46" s="77" t="n">
        <v>20</v>
      </c>
      <c r="G46" s="77" t="n">
        <v>4</v>
      </c>
      <c r="H46" s="78" t="n">
        <v>5</v>
      </c>
      <c r="I46" s="79" t="n">
        <v>18.22</v>
      </c>
      <c r="J46" s="80" t="n">
        <v>364.4</v>
      </c>
      <c r="K46" s="80" t="n">
        <v>18.22</v>
      </c>
      <c r="L46" s="80" t="n">
        <v>364.4</v>
      </c>
    </row>
    <row r="47" customFormat="false" ht="114.9" hidden="false" customHeight="false" outlineLevel="0" collapsed="false">
      <c r="A47" s="77" t="s">
        <v>99</v>
      </c>
      <c r="B47" s="77" t="s">
        <v>154</v>
      </c>
      <c r="C47" s="77" t="s">
        <v>171</v>
      </c>
      <c r="D47" s="77" t="s">
        <v>172</v>
      </c>
      <c r="E47" s="77" t="s">
        <v>103</v>
      </c>
      <c r="F47" s="77" t="n">
        <v>5</v>
      </c>
      <c r="G47" s="77" t="n">
        <v>5</v>
      </c>
      <c r="H47" s="78" t="n">
        <v>1</v>
      </c>
      <c r="I47" s="79" t="n">
        <v>56.51</v>
      </c>
      <c r="J47" s="80" t="n">
        <v>282.55</v>
      </c>
      <c r="K47" s="80" t="n">
        <v>56.51</v>
      </c>
      <c r="L47" s="80" t="n">
        <v>282.55</v>
      </c>
    </row>
    <row r="48" customFormat="false" ht="126.1" hidden="false" customHeight="false" outlineLevel="0" collapsed="false">
      <c r="A48" s="77" t="s">
        <v>99</v>
      </c>
      <c r="B48" s="77" t="s">
        <v>173</v>
      </c>
      <c r="C48" s="77" t="s">
        <v>174</v>
      </c>
      <c r="D48" s="77" t="s">
        <v>158</v>
      </c>
      <c r="E48" s="77" t="s">
        <v>94</v>
      </c>
      <c r="F48" s="77" t="n">
        <v>10</v>
      </c>
      <c r="G48" s="77" t="n">
        <v>2</v>
      </c>
      <c r="H48" s="78" t="n">
        <v>5</v>
      </c>
      <c r="I48" s="79" t="n">
        <v>514.86</v>
      </c>
      <c r="J48" s="80" t="n">
        <v>5148.6</v>
      </c>
      <c r="K48" s="80" t="n">
        <v>514.86</v>
      </c>
      <c r="L48" s="80" t="n">
        <v>5148.6</v>
      </c>
    </row>
    <row r="49" customFormat="false" ht="126.1" hidden="false" customHeight="false" outlineLevel="0" collapsed="false">
      <c r="A49" s="77" t="s">
        <v>99</v>
      </c>
      <c r="B49" s="77" t="s">
        <v>173</v>
      </c>
      <c r="C49" s="77" t="s">
        <v>175</v>
      </c>
      <c r="D49" s="77" t="s">
        <v>176</v>
      </c>
      <c r="E49" s="77" t="s">
        <v>94</v>
      </c>
      <c r="F49" s="77" t="n">
        <v>20</v>
      </c>
      <c r="G49" s="77" t="n">
        <v>5</v>
      </c>
      <c r="H49" s="78" t="n">
        <v>4</v>
      </c>
      <c r="I49" s="79" t="n">
        <v>1156.58</v>
      </c>
      <c r="J49" s="80" t="n">
        <v>23131.6</v>
      </c>
      <c r="K49" s="80" t="n">
        <v>1156.58</v>
      </c>
      <c r="L49" s="80" t="n">
        <v>23131.6</v>
      </c>
    </row>
    <row r="50" customFormat="false" ht="126.1" hidden="false" customHeight="false" outlineLevel="0" collapsed="false">
      <c r="A50" s="77" t="s">
        <v>99</v>
      </c>
      <c r="B50" s="77" t="s">
        <v>173</v>
      </c>
      <c r="C50" s="77" t="s">
        <v>177</v>
      </c>
      <c r="D50" s="77" t="s">
        <v>178</v>
      </c>
      <c r="E50" s="77" t="s">
        <v>103</v>
      </c>
      <c r="F50" s="77" t="n">
        <v>2</v>
      </c>
      <c r="G50" s="77" t="n">
        <v>2</v>
      </c>
      <c r="H50" s="78" t="n">
        <v>1</v>
      </c>
      <c r="I50" s="79" t="n">
        <v>155.05</v>
      </c>
      <c r="J50" s="80" t="n">
        <v>310.1</v>
      </c>
      <c r="K50" s="80" t="n">
        <v>155.05</v>
      </c>
      <c r="L50" s="80" t="n">
        <v>310.1</v>
      </c>
    </row>
    <row r="51" customFormat="false" ht="126.1" hidden="false" customHeight="false" outlineLevel="0" collapsed="false">
      <c r="A51" s="77" t="s">
        <v>99</v>
      </c>
      <c r="B51" s="77" t="s">
        <v>173</v>
      </c>
      <c r="C51" s="77" t="s">
        <v>179</v>
      </c>
      <c r="D51" s="77" t="s">
        <v>180</v>
      </c>
      <c r="E51" s="77" t="s">
        <v>103</v>
      </c>
      <c r="F51" s="77" t="n">
        <v>3</v>
      </c>
      <c r="G51" s="77" t="n">
        <v>3</v>
      </c>
      <c r="H51" s="78" t="n">
        <v>1</v>
      </c>
      <c r="I51" s="79" t="n">
        <v>257.94</v>
      </c>
      <c r="J51" s="80" t="n">
        <v>773.82</v>
      </c>
      <c r="K51" s="80" t="n">
        <v>257.94</v>
      </c>
      <c r="L51" s="80" t="n">
        <v>773.82</v>
      </c>
    </row>
    <row r="52" customFormat="false" ht="126.1" hidden="false" customHeight="false" outlineLevel="0" collapsed="false">
      <c r="A52" s="77" t="s">
        <v>99</v>
      </c>
      <c r="B52" s="77" t="s">
        <v>173</v>
      </c>
      <c r="C52" s="77" t="s">
        <v>181</v>
      </c>
      <c r="D52" s="77" t="s">
        <v>182</v>
      </c>
      <c r="E52" s="77" t="s">
        <v>103</v>
      </c>
      <c r="F52" s="77" t="n">
        <v>2</v>
      </c>
      <c r="G52" s="77" t="n">
        <v>2</v>
      </c>
      <c r="H52" s="78" t="n">
        <v>1</v>
      </c>
      <c r="I52" s="79" t="n">
        <v>257.94</v>
      </c>
      <c r="J52" s="80" t="n">
        <v>515.88</v>
      </c>
      <c r="K52" s="80" t="n">
        <v>257.94</v>
      </c>
      <c r="L52" s="80" t="n">
        <v>515.88</v>
      </c>
    </row>
    <row r="53" customFormat="false" ht="126.1" hidden="false" customHeight="false" outlineLevel="0" collapsed="false">
      <c r="A53" s="77" t="s">
        <v>99</v>
      </c>
      <c r="B53" s="77" t="s">
        <v>173</v>
      </c>
      <c r="C53" s="77" t="s">
        <v>183</v>
      </c>
      <c r="D53" s="77" t="s">
        <v>184</v>
      </c>
      <c r="E53" s="77" t="s">
        <v>103</v>
      </c>
      <c r="F53" s="77" t="n">
        <v>1</v>
      </c>
      <c r="G53" s="77" t="n">
        <v>1</v>
      </c>
      <c r="H53" s="78" t="n">
        <v>1</v>
      </c>
      <c r="I53" s="79" t="n">
        <v>279.08</v>
      </c>
      <c r="J53" s="80" t="n">
        <v>279.08</v>
      </c>
      <c r="K53" s="80" t="n">
        <v>279.08</v>
      </c>
      <c r="L53" s="80" t="n">
        <v>279.08</v>
      </c>
    </row>
    <row r="54" customFormat="false" ht="126.1" hidden="false" customHeight="false" outlineLevel="0" collapsed="false">
      <c r="A54" s="77" t="s">
        <v>99</v>
      </c>
      <c r="B54" s="77" t="s">
        <v>173</v>
      </c>
      <c r="C54" s="77" t="s">
        <v>185</v>
      </c>
      <c r="D54" s="77" t="s">
        <v>186</v>
      </c>
      <c r="E54" s="77" t="s">
        <v>103</v>
      </c>
      <c r="F54" s="77" t="n">
        <v>3</v>
      </c>
      <c r="G54" s="77" t="n">
        <v>3</v>
      </c>
      <c r="H54" s="78" t="n">
        <v>1</v>
      </c>
      <c r="I54" s="79" t="n">
        <v>537.22</v>
      </c>
      <c r="J54" s="80" t="n">
        <v>1611.66</v>
      </c>
      <c r="K54" s="80" t="n">
        <v>537.22</v>
      </c>
      <c r="L54" s="80" t="n">
        <v>1611.66</v>
      </c>
    </row>
    <row r="55" customFormat="false" ht="126.1" hidden="false" customHeight="false" outlineLevel="0" collapsed="false">
      <c r="A55" s="77" t="s">
        <v>99</v>
      </c>
      <c r="B55" s="77" t="s">
        <v>173</v>
      </c>
      <c r="C55" s="77" t="s">
        <v>187</v>
      </c>
      <c r="D55" s="77" t="s">
        <v>188</v>
      </c>
      <c r="E55" s="77" t="s">
        <v>103</v>
      </c>
      <c r="F55" s="77" t="n">
        <v>6</v>
      </c>
      <c r="G55" s="77" t="n">
        <v>3</v>
      </c>
      <c r="H55" s="78" t="n">
        <v>2</v>
      </c>
      <c r="I55" s="79" t="n">
        <v>526.96</v>
      </c>
      <c r="J55" s="80" t="n">
        <v>3161.76</v>
      </c>
      <c r="K55" s="80" t="n">
        <v>526.96</v>
      </c>
      <c r="L55" s="80" t="n">
        <v>3161.76</v>
      </c>
    </row>
    <row r="56" customFormat="false" ht="126.1" hidden="false" customHeight="false" outlineLevel="0" collapsed="false">
      <c r="A56" s="77" t="s">
        <v>99</v>
      </c>
      <c r="B56" s="77" t="s">
        <v>173</v>
      </c>
      <c r="C56" s="77" t="s">
        <v>189</v>
      </c>
      <c r="D56" s="77" t="s">
        <v>190</v>
      </c>
      <c r="E56" s="77" t="s">
        <v>103</v>
      </c>
      <c r="F56" s="77" t="n">
        <v>8</v>
      </c>
      <c r="G56" s="77" t="n">
        <v>4</v>
      </c>
      <c r="H56" s="78" t="n">
        <v>2</v>
      </c>
      <c r="I56" s="79" t="n">
        <v>526.96</v>
      </c>
      <c r="J56" s="80" t="n">
        <v>4215.68</v>
      </c>
      <c r="K56" s="80" t="n">
        <v>526.96</v>
      </c>
      <c r="L56" s="80" t="n">
        <v>4215.68</v>
      </c>
    </row>
    <row r="57" customFormat="false" ht="126.1" hidden="false" customHeight="false" outlineLevel="0" collapsed="false">
      <c r="A57" s="77" t="s">
        <v>99</v>
      </c>
      <c r="B57" s="77" t="s">
        <v>173</v>
      </c>
      <c r="C57" s="77" t="s">
        <v>191</v>
      </c>
      <c r="D57" s="77" t="s">
        <v>192</v>
      </c>
      <c r="E57" s="77" t="s">
        <v>103</v>
      </c>
      <c r="F57" s="77" t="n">
        <v>3</v>
      </c>
      <c r="G57" s="77" t="n">
        <v>3</v>
      </c>
      <c r="H57" s="78" t="n">
        <v>1</v>
      </c>
      <c r="I57" s="79" t="n">
        <v>557.27</v>
      </c>
      <c r="J57" s="80" t="n">
        <v>1671.81</v>
      </c>
      <c r="K57" s="80" t="n">
        <v>557.27</v>
      </c>
      <c r="L57" s="80" t="n">
        <v>1671.81</v>
      </c>
    </row>
    <row r="58" customFormat="false" ht="126.1" hidden="false" customHeight="false" outlineLevel="0" collapsed="false">
      <c r="A58" s="77" t="s">
        <v>99</v>
      </c>
      <c r="B58" s="77" t="s">
        <v>173</v>
      </c>
      <c r="C58" s="77" t="s">
        <v>193</v>
      </c>
      <c r="D58" s="77" t="s">
        <v>194</v>
      </c>
      <c r="E58" s="77" t="s">
        <v>103</v>
      </c>
      <c r="F58" s="77" t="n">
        <v>3</v>
      </c>
      <c r="G58" s="77" t="n">
        <v>3</v>
      </c>
      <c r="H58" s="78" t="n">
        <v>1</v>
      </c>
      <c r="I58" s="79" t="n">
        <v>325.23</v>
      </c>
      <c r="J58" s="80" t="n">
        <v>975.69</v>
      </c>
      <c r="K58" s="80" t="n">
        <v>325.23</v>
      </c>
      <c r="L58" s="80" t="n">
        <v>975.69</v>
      </c>
    </row>
    <row r="59" customFormat="false" ht="126.1" hidden="false" customHeight="false" outlineLevel="0" collapsed="false">
      <c r="A59" s="77" t="s">
        <v>99</v>
      </c>
      <c r="B59" s="77" t="s">
        <v>173</v>
      </c>
      <c r="C59" s="77" t="s">
        <v>195</v>
      </c>
      <c r="D59" s="77" t="s">
        <v>196</v>
      </c>
      <c r="E59" s="77" t="s">
        <v>103</v>
      </c>
      <c r="F59" s="77" t="n">
        <v>2</v>
      </c>
      <c r="G59" s="77" t="n">
        <v>2</v>
      </c>
      <c r="H59" s="78" t="n">
        <v>1</v>
      </c>
      <c r="I59" s="79" t="n">
        <v>325.23</v>
      </c>
      <c r="J59" s="80" t="n">
        <v>650.46</v>
      </c>
      <c r="K59" s="80" t="n">
        <v>325.23</v>
      </c>
      <c r="L59" s="80" t="n">
        <v>650.46</v>
      </c>
    </row>
    <row r="60" customFormat="false" ht="126.1" hidden="false" customHeight="false" outlineLevel="0" collapsed="false">
      <c r="A60" s="77" t="s">
        <v>99</v>
      </c>
      <c r="B60" s="77" t="s">
        <v>173</v>
      </c>
      <c r="C60" s="77" t="s">
        <v>197</v>
      </c>
      <c r="D60" s="77" t="s">
        <v>198</v>
      </c>
      <c r="E60" s="77" t="s">
        <v>103</v>
      </c>
      <c r="F60" s="77" t="n">
        <v>2</v>
      </c>
      <c r="G60" s="77" t="n">
        <v>2</v>
      </c>
      <c r="H60" s="78" t="n">
        <v>1</v>
      </c>
      <c r="I60" s="79" t="n">
        <v>249.12</v>
      </c>
      <c r="J60" s="80" t="n">
        <v>498.24</v>
      </c>
      <c r="K60" s="80" t="n">
        <v>249.12</v>
      </c>
      <c r="L60" s="80" t="n">
        <v>498.24</v>
      </c>
    </row>
    <row r="61" customFormat="false" ht="126.1" hidden="false" customHeight="false" outlineLevel="0" collapsed="false">
      <c r="A61" s="77" t="s">
        <v>99</v>
      </c>
      <c r="B61" s="77" t="s">
        <v>173</v>
      </c>
      <c r="C61" s="77" t="s">
        <v>199</v>
      </c>
      <c r="D61" s="77" t="s">
        <v>200</v>
      </c>
      <c r="E61" s="77" t="s">
        <v>103</v>
      </c>
      <c r="F61" s="77" t="n">
        <v>2</v>
      </c>
      <c r="G61" s="77" t="n">
        <v>1</v>
      </c>
      <c r="H61" s="78" t="n">
        <v>2</v>
      </c>
      <c r="I61" s="79" t="n">
        <v>251.5</v>
      </c>
      <c r="J61" s="80" t="n">
        <v>503</v>
      </c>
      <c r="K61" s="80" t="n">
        <v>251.5</v>
      </c>
      <c r="L61" s="80" t="n">
        <v>503</v>
      </c>
    </row>
    <row r="62" customFormat="false" ht="114.9" hidden="false" customHeight="false" outlineLevel="0" collapsed="false">
      <c r="A62" s="77" t="s">
        <v>99</v>
      </c>
      <c r="B62" s="77" t="s">
        <v>173</v>
      </c>
      <c r="C62" s="77" t="s">
        <v>201</v>
      </c>
      <c r="D62" s="77" t="s">
        <v>202</v>
      </c>
      <c r="E62" s="77" t="s">
        <v>103</v>
      </c>
      <c r="F62" s="77" t="n">
        <v>16</v>
      </c>
      <c r="G62" s="77" t="n">
        <v>4</v>
      </c>
      <c r="H62" s="78" t="n">
        <v>4</v>
      </c>
      <c r="I62" s="79" t="n">
        <v>48</v>
      </c>
      <c r="J62" s="80" t="n">
        <v>768</v>
      </c>
      <c r="K62" s="80" t="n">
        <v>48</v>
      </c>
      <c r="L62" s="80" t="n">
        <v>768</v>
      </c>
    </row>
    <row r="63" customFormat="false" ht="114.9" hidden="false" customHeight="false" outlineLevel="0" collapsed="false">
      <c r="A63" s="77" t="s">
        <v>99</v>
      </c>
      <c r="B63" s="77" t="s">
        <v>173</v>
      </c>
      <c r="C63" s="77" t="s">
        <v>203</v>
      </c>
      <c r="D63" s="77" t="s">
        <v>204</v>
      </c>
      <c r="E63" s="77" t="s">
        <v>103</v>
      </c>
      <c r="F63" s="77" t="n">
        <v>3</v>
      </c>
      <c r="G63" s="77" t="n">
        <v>3</v>
      </c>
      <c r="H63" s="78" t="n">
        <v>1</v>
      </c>
      <c r="I63" s="79" t="n">
        <v>56.13</v>
      </c>
      <c r="J63" s="80" t="n">
        <v>168.39</v>
      </c>
      <c r="K63" s="80" t="n">
        <v>56.13</v>
      </c>
      <c r="L63" s="80" t="n">
        <v>168.39</v>
      </c>
    </row>
    <row r="64" customFormat="false" ht="114.9" hidden="false" customHeight="false" outlineLevel="0" collapsed="false">
      <c r="A64" s="77" t="s">
        <v>99</v>
      </c>
      <c r="B64" s="77" t="s">
        <v>173</v>
      </c>
      <c r="C64" s="77" t="s">
        <v>205</v>
      </c>
      <c r="D64" s="77" t="s">
        <v>206</v>
      </c>
      <c r="E64" s="77" t="s">
        <v>103</v>
      </c>
      <c r="F64" s="77" t="n">
        <v>11</v>
      </c>
      <c r="G64" s="77" t="n">
        <v>5</v>
      </c>
      <c r="H64" s="78" t="n">
        <v>2.2</v>
      </c>
      <c r="I64" s="79" t="n">
        <v>52.44</v>
      </c>
      <c r="J64" s="80" t="n">
        <v>576.83</v>
      </c>
      <c r="K64" s="80" t="n">
        <v>52.44</v>
      </c>
      <c r="L64" s="80" t="n">
        <v>576.83</v>
      </c>
    </row>
    <row r="65" customFormat="false" ht="114.9" hidden="false" customHeight="false" outlineLevel="0" collapsed="false">
      <c r="A65" s="77" t="s">
        <v>99</v>
      </c>
      <c r="B65" s="77" t="s">
        <v>173</v>
      </c>
      <c r="C65" s="77" t="s">
        <v>207</v>
      </c>
      <c r="D65" s="77" t="s">
        <v>208</v>
      </c>
      <c r="E65" s="77" t="s">
        <v>103</v>
      </c>
      <c r="F65" s="77" t="n">
        <v>5</v>
      </c>
      <c r="G65" s="77" t="n">
        <v>5</v>
      </c>
      <c r="H65" s="78" t="n">
        <v>1</v>
      </c>
      <c r="I65" s="79" t="n">
        <v>78.74</v>
      </c>
      <c r="J65" s="80" t="n">
        <v>393.7</v>
      </c>
      <c r="K65" s="80" t="n">
        <v>78.74</v>
      </c>
      <c r="L65" s="80" t="n">
        <v>393.7</v>
      </c>
    </row>
    <row r="66" customFormat="false" ht="114.9" hidden="false" customHeight="false" outlineLevel="0" collapsed="false">
      <c r="A66" s="77" t="s">
        <v>99</v>
      </c>
      <c r="B66" s="77" t="s">
        <v>173</v>
      </c>
      <c r="C66" s="77" t="s">
        <v>209</v>
      </c>
      <c r="D66" s="77" t="s">
        <v>168</v>
      </c>
      <c r="E66" s="77" t="s">
        <v>103</v>
      </c>
      <c r="F66" s="77" t="n">
        <v>5</v>
      </c>
      <c r="G66" s="77" t="n">
        <v>5</v>
      </c>
      <c r="H66" s="78" t="n">
        <v>1</v>
      </c>
      <c r="I66" s="79" t="n">
        <v>88.63</v>
      </c>
      <c r="J66" s="80" t="n">
        <v>443.15</v>
      </c>
      <c r="K66" s="80" t="n">
        <v>88.63</v>
      </c>
      <c r="L66" s="80" t="n">
        <v>443.15</v>
      </c>
    </row>
    <row r="67" customFormat="false" ht="114.9" hidden="false" customHeight="false" outlineLevel="0" collapsed="false">
      <c r="A67" s="77" t="s">
        <v>99</v>
      </c>
      <c r="B67" s="77" t="s">
        <v>173</v>
      </c>
      <c r="C67" s="77" t="s">
        <v>210</v>
      </c>
      <c r="D67" s="77" t="s">
        <v>211</v>
      </c>
      <c r="E67" s="77" t="s">
        <v>103</v>
      </c>
      <c r="F67" s="77" t="n">
        <v>10</v>
      </c>
      <c r="G67" s="77" t="n">
        <v>5</v>
      </c>
      <c r="H67" s="78" t="n">
        <v>2</v>
      </c>
      <c r="I67" s="79" t="n">
        <v>83.45</v>
      </c>
      <c r="J67" s="80" t="n">
        <v>834.5</v>
      </c>
      <c r="K67" s="80" t="n">
        <v>83.45</v>
      </c>
      <c r="L67" s="80" t="n">
        <v>834.5</v>
      </c>
    </row>
    <row r="68" customFormat="false" ht="36.55" hidden="false" customHeight="false" outlineLevel="0" collapsed="false">
      <c r="A68" s="77" t="s">
        <v>99</v>
      </c>
      <c r="B68" s="77" t="s">
        <v>212</v>
      </c>
      <c r="C68" s="77" t="s">
        <v>213</v>
      </c>
      <c r="D68" s="77" t="s">
        <v>214</v>
      </c>
      <c r="E68" s="77" t="s">
        <v>94</v>
      </c>
      <c r="F68" s="77" t="n">
        <v>110</v>
      </c>
      <c r="G68" s="77" t="n">
        <v>15</v>
      </c>
      <c r="H68" s="78" t="n">
        <v>7.3333</v>
      </c>
      <c r="I68" s="79" t="n">
        <v>976.1</v>
      </c>
      <c r="J68" s="80" t="n">
        <v>107371</v>
      </c>
      <c r="K68" s="80" t="n">
        <v>976.1</v>
      </c>
      <c r="L68" s="80" t="n">
        <v>107371</v>
      </c>
    </row>
    <row r="69" customFormat="false" ht="36.55" hidden="false" customHeight="false" outlineLevel="0" collapsed="false">
      <c r="A69" s="77" t="s">
        <v>99</v>
      </c>
      <c r="B69" s="77" t="s">
        <v>212</v>
      </c>
      <c r="C69" s="77" t="s">
        <v>215</v>
      </c>
      <c r="D69" s="77" t="s">
        <v>216</v>
      </c>
      <c r="E69" s="77" t="s">
        <v>103</v>
      </c>
      <c r="F69" s="77" t="n">
        <v>5</v>
      </c>
      <c r="G69" s="77" t="n">
        <v>5</v>
      </c>
      <c r="H69" s="78" t="n">
        <v>1</v>
      </c>
      <c r="I69" s="79" t="n">
        <v>910.44</v>
      </c>
      <c r="J69" s="80" t="n">
        <v>4552.2</v>
      </c>
      <c r="K69" s="80" t="n">
        <v>910.44</v>
      </c>
      <c r="L69" s="80" t="n">
        <v>4552.2</v>
      </c>
    </row>
    <row r="70" customFormat="false" ht="36.55" hidden="false" customHeight="false" outlineLevel="0" collapsed="false">
      <c r="A70" s="77" t="s">
        <v>99</v>
      </c>
      <c r="B70" s="77" t="s">
        <v>212</v>
      </c>
      <c r="C70" s="77" t="s">
        <v>217</v>
      </c>
      <c r="D70" s="77" t="s">
        <v>218</v>
      </c>
      <c r="E70" s="77" t="s">
        <v>103</v>
      </c>
      <c r="F70" s="77" t="n">
        <v>4</v>
      </c>
      <c r="G70" s="77" t="n">
        <v>4</v>
      </c>
      <c r="H70" s="78" t="n">
        <v>1</v>
      </c>
      <c r="I70" s="79" t="n">
        <v>1382.53</v>
      </c>
      <c r="J70" s="80" t="n">
        <v>5530.12</v>
      </c>
      <c r="K70" s="80" t="n">
        <v>1382.53</v>
      </c>
      <c r="L70" s="80" t="n">
        <v>5530.12</v>
      </c>
    </row>
    <row r="71" customFormat="false" ht="58.95" hidden="false" customHeight="false" outlineLevel="0" collapsed="false">
      <c r="A71" s="77" t="s">
        <v>99</v>
      </c>
      <c r="B71" s="77" t="s">
        <v>212</v>
      </c>
      <c r="C71" s="77" t="s">
        <v>219</v>
      </c>
      <c r="D71" s="77" t="s">
        <v>220</v>
      </c>
      <c r="E71" s="77" t="s">
        <v>103</v>
      </c>
      <c r="F71" s="77" t="n">
        <v>20</v>
      </c>
      <c r="G71" s="77" t="n">
        <v>4</v>
      </c>
      <c r="H71" s="78" t="n">
        <v>5</v>
      </c>
      <c r="I71" s="79" t="n">
        <v>120.31</v>
      </c>
      <c r="J71" s="80" t="n">
        <v>2406.19</v>
      </c>
      <c r="K71" s="80" t="n">
        <v>120.31</v>
      </c>
      <c r="L71" s="80" t="n">
        <v>2406.19</v>
      </c>
    </row>
    <row r="72" customFormat="false" ht="58.95" hidden="false" customHeight="false" outlineLevel="0" collapsed="false">
      <c r="A72" s="77" t="s">
        <v>99</v>
      </c>
      <c r="B72" s="77" t="s">
        <v>212</v>
      </c>
      <c r="C72" s="77" t="s">
        <v>221</v>
      </c>
      <c r="D72" s="77" t="s">
        <v>222</v>
      </c>
      <c r="E72" s="77" t="s">
        <v>103</v>
      </c>
      <c r="F72" s="77" t="n">
        <v>15</v>
      </c>
      <c r="G72" s="77" t="n">
        <v>5</v>
      </c>
      <c r="H72" s="78" t="n">
        <v>3</v>
      </c>
      <c r="I72" s="79" t="n">
        <v>91.02</v>
      </c>
      <c r="J72" s="80" t="n">
        <v>1365.3</v>
      </c>
      <c r="K72" s="80" t="n">
        <v>91.02</v>
      </c>
      <c r="L72" s="80" t="n">
        <v>1365.3</v>
      </c>
    </row>
    <row r="73" customFormat="false" ht="36.55" hidden="false" customHeight="false" outlineLevel="0" collapsed="false">
      <c r="A73" s="77" t="s">
        <v>99</v>
      </c>
      <c r="B73" s="77" t="s">
        <v>212</v>
      </c>
      <c r="C73" s="77" t="s">
        <v>223</v>
      </c>
      <c r="D73" s="77" t="s">
        <v>224</v>
      </c>
      <c r="E73" s="77" t="s">
        <v>103</v>
      </c>
      <c r="F73" s="77" t="n">
        <v>3</v>
      </c>
      <c r="G73" s="77" t="n">
        <v>3</v>
      </c>
      <c r="H73" s="78" t="n">
        <v>1</v>
      </c>
      <c r="I73" s="79" t="n">
        <v>49.37</v>
      </c>
      <c r="J73" s="80" t="n">
        <v>148.1</v>
      </c>
      <c r="K73" s="80" t="n">
        <v>49.37</v>
      </c>
      <c r="L73" s="80" t="n">
        <v>148.1</v>
      </c>
    </row>
    <row r="74" customFormat="false" ht="137.3" hidden="false" customHeight="false" outlineLevel="0" collapsed="false">
      <c r="A74" s="77" t="s">
        <v>99</v>
      </c>
      <c r="B74" s="77" t="s">
        <v>212</v>
      </c>
      <c r="C74" s="77" t="s">
        <v>225</v>
      </c>
      <c r="D74" s="77" t="s">
        <v>226</v>
      </c>
      <c r="E74" s="77" t="s">
        <v>103</v>
      </c>
      <c r="F74" s="77" t="n">
        <v>1</v>
      </c>
      <c r="G74" s="77" t="n">
        <v>1</v>
      </c>
      <c r="H74" s="78" t="n">
        <v>1</v>
      </c>
      <c r="I74" s="79" t="n">
        <v>6398.87</v>
      </c>
      <c r="J74" s="80" t="n">
        <v>6398.87</v>
      </c>
      <c r="K74" s="80" t="n">
        <v>6398.87</v>
      </c>
      <c r="L74" s="80" t="n">
        <v>6398.87</v>
      </c>
    </row>
    <row r="75" customFormat="false" ht="36.55" hidden="false" customHeight="false" outlineLevel="0" collapsed="false">
      <c r="A75" s="77" t="s">
        <v>99</v>
      </c>
      <c r="B75" s="77" t="s">
        <v>212</v>
      </c>
      <c r="C75" s="77" t="s">
        <v>227</v>
      </c>
      <c r="D75" s="77" t="s">
        <v>228</v>
      </c>
      <c r="E75" s="77" t="s">
        <v>103</v>
      </c>
      <c r="F75" s="77" t="n">
        <v>5</v>
      </c>
      <c r="G75" s="77" t="n">
        <v>5</v>
      </c>
      <c r="H75" s="78" t="n">
        <v>1</v>
      </c>
      <c r="I75" s="79" t="n">
        <v>5106</v>
      </c>
      <c r="J75" s="80" t="n">
        <v>25530</v>
      </c>
      <c r="K75" s="80" t="n">
        <v>5106</v>
      </c>
      <c r="L75" s="80" t="n">
        <v>25530</v>
      </c>
    </row>
    <row r="76" customFormat="false" ht="36.55" hidden="false" customHeight="false" outlineLevel="0" collapsed="false">
      <c r="A76" s="77" t="s">
        <v>99</v>
      </c>
      <c r="B76" s="77" t="s">
        <v>212</v>
      </c>
      <c r="C76" s="77" t="s">
        <v>229</v>
      </c>
      <c r="D76" s="77" t="s">
        <v>230</v>
      </c>
      <c r="E76" s="77" t="s">
        <v>103</v>
      </c>
      <c r="F76" s="77" t="n">
        <v>5</v>
      </c>
      <c r="G76" s="77" t="n">
        <v>5</v>
      </c>
      <c r="H76" s="78" t="n">
        <v>1</v>
      </c>
      <c r="I76" s="79" t="n">
        <v>188.03</v>
      </c>
      <c r="J76" s="80" t="n">
        <v>940.15</v>
      </c>
      <c r="K76" s="80" t="n">
        <v>188.03</v>
      </c>
      <c r="L76" s="80" t="n">
        <v>940.15</v>
      </c>
    </row>
    <row r="77" customFormat="false" ht="36.55" hidden="false" customHeight="false" outlineLevel="0" collapsed="false">
      <c r="A77" s="77" t="s">
        <v>99</v>
      </c>
      <c r="B77" s="77" t="s">
        <v>212</v>
      </c>
      <c r="C77" s="77" t="s">
        <v>231</v>
      </c>
      <c r="D77" s="77" t="s">
        <v>232</v>
      </c>
      <c r="E77" s="77" t="s">
        <v>103</v>
      </c>
      <c r="F77" s="77" t="n">
        <v>2</v>
      </c>
      <c r="G77" s="77" t="n">
        <v>2</v>
      </c>
      <c r="H77" s="78" t="n">
        <v>1</v>
      </c>
      <c r="I77" s="79" t="n">
        <v>4009.99</v>
      </c>
      <c r="J77" s="80" t="n">
        <v>8019.98</v>
      </c>
      <c r="K77" s="80" t="n">
        <v>4009.99</v>
      </c>
      <c r="L77" s="80" t="n">
        <v>8019.98</v>
      </c>
    </row>
    <row r="78" customFormat="false" ht="47.75" hidden="false" customHeight="false" outlineLevel="0" collapsed="false">
      <c r="A78" s="77" t="s">
        <v>99</v>
      </c>
      <c r="B78" s="77" t="s">
        <v>212</v>
      </c>
      <c r="C78" s="77" t="s">
        <v>233</v>
      </c>
      <c r="D78" s="77" t="s">
        <v>234</v>
      </c>
      <c r="E78" s="77" t="s">
        <v>86</v>
      </c>
      <c r="F78" s="77" t="n">
        <v>80</v>
      </c>
      <c r="G78" s="77" t="n">
        <v>6</v>
      </c>
      <c r="H78" s="78" t="n">
        <v>13.3333</v>
      </c>
      <c r="I78" s="79" t="n">
        <v>81.55</v>
      </c>
      <c r="J78" s="80" t="n">
        <v>6524</v>
      </c>
      <c r="K78" s="80" t="n">
        <v>81.55</v>
      </c>
      <c r="L78" s="80" t="n">
        <v>6524</v>
      </c>
    </row>
    <row r="79" customFormat="false" ht="103.7" hidden="false" customHeight="false" outlineLevel="0" collapsed="false">
      <c r="A79" s="77" t="s">
        <v>99</v>
      </c>
      <c r="B79" s="77" t="s">
        <v>212</v>
      </c>
      <c r="C79" s="77" t="s">
        <v>235</v>
      </c>
      <c r="D79" s="77" t="s">
        <v>236</v>
      </c>
      <c r="E79" s="77" t="s">
        <v>103</v>
      </c>
      <c r="F79" s="77" t="n">
        <v>5</v>
      </c>
      <c r="G79" s="77" t="n">
        <v>5</v>
      </c>
      <c r="H79" s="78" t="n">
        <v>1</v>
      </c>
      <c r="I79" s="79" t="n">
        <v>1252.93</v>
      </c>
      <c r="J79" s="80" t="n">
        <v>6264.65</v>
      </c>
      <c r="K79" s="80" t="n">
        <v>1252.93</v>
      </c>
      <c r="L79" s="80" t="n">
        <v>6264.65</v>
      </c>
    </row>
    <row r="80" customFormat="false" ht="70.1" hidden="false" customHeight="false" outlineLevel="0" collapsed="false">
      <c r="A80" s="77" t="s">
        <v>99</v>
      </c>
      <c r="B80" s="77" t="s">
        <v>212</v>
      </c>
      <c r="C80" s="77" t="s">
        <v>237</v>
      </c>
      <c r="D80" s="77" t="s">
        <v>238</v>
      </c>
      <c r="E80" s="77" t="s">
        <v>103</v>
      </c>
      <c r="F80" s="77" t="n">
        <v>5</v>
      </c>
      <c r="G80" s="77" t="n">
        <v>5</v>
      </c>
      <c r="H80" s="78" t="n">
        <v>1</v>
      </c>
      <c r="I80" s="79" t="n">
        <v>2511.54</v>
      </c>
      <c r="J80" s="80" t="n">
        <v>12557.7</v>
      </c>
      <c r="K80" s="80" t="n">
        <v>2511.54</v>
      </c>
      <c r="L80" s="80" t="n">
        <v>12557.7</v>
      </c>
    </row>
    <row r="81" customFormat="false" ht="103.7" hidden="false" customHeight="false" outlineLevel="0" collapsed="false">
      <c r="A81" s="77" t="s">
        <v>99</v>
      </c>
      <c r="B81" s="77" t="s">
        <v>239</v>
      </c>
      <c r="C81" s="77" t="s">
        <v>240</v>
      </c>
      <c r="D81" s="77" t="s">
        <v>241</v>
      </c>
      <c r="E81" s="77" t="s">
        <v>103</v>
      </c>
      <c r="F81" s="77" t="n">
        <v>14</v>
      </c>
      <c r="G81" s="77" t="n">
        <v>5</v>
      </c>
      <c r="H81" s="78" t="n">
        <v>2.8</v>
      </c>
      <c r="I81" s="79" t="n">
        <v>715.9</v>
      </c>
      <c r="J81" s="80" t="n">
        <v>10022.6</v>
      </c>
      <c r="K81" s="80" t="n">
        <v>715.9</v>
      </c>
      <c r="L81" s="80" t="n">
        <v>10022.6</v>
      </c>
    </row>
    <row r="82" customFormat="false" ht="103.7" hidden="false" customHeight="false" outlineLevel="0" collapsed="false">
      <c r="A82" s="77" t="s">
        <v>99</v>
      </c>
      <c r="B82" s="77" t="s">
        <v>239</v>
      </c>
      <c r="C82" s="77" t="s">
        <v>242</v>
      </c>
      <c r="D82" s="77" t="s">
        <v>243</v>
      </c>
      <c r="E82" s="77" t="s">
        <v>103</v>
      </c>
      <c r="F82" s="77" t="n">
        <v>8</v>
      </c>
      <c r="G82" s="77" t="n">
        <v>4</v>
      </c>
      <c r="H82" s="78" t="n">
        <v>2</v>
      </c>
      <c r="I82" s="79" t="n">
        <v>727.08</v>
      </c>
      <c r="J82" s="80" t="n">
        <v>5816.64</v>
      </c>
      <c r="K82" s="80" t="n">
        <v>727.08</v>
      </c>
      <c r="L82" s="80" t="n">
        <v>5816.64</v>
      </c>
    </row>
    <row r="83" customFormat="false" ht="103.7" hidden="false" customHeight="false" outlineLevel="0" collapsed="false">
      <c r="A83" s="77" t="s">
        <v>99</v>
      </c>
      <c r="B83" s="77" t="s">
        <v>239</v>
      </c>
      <c r="C83" s="77" t="s">
        <v>244</v>
      </c>
      <c r="D83" s="77" t="s">
        <v>245</v>
      </c>
      <c r="E83" s="77" t="s">
        <v>103</v>
      </c>
      <c r="F83" s="77" t="n">
        <v>19</v>
      </c>
      <c r="G83" s="77" t="n">
        <v>6</v>
      </c>
      <c r="H83" s="78" t="n">
        <v>3.1666</v>
      </c>
      <c r="I83" s="79" t="n">
        <v>728.35</v>
      </c>
      <c r="J83" s="80" t="n">
        <v>13838.65</v>
      </c>
      <c r="K83" s="80" t="n">
        <v>728.35</v>
      </c>
      <c r="L83" s="80" t="n">
        <v>13838.65</v>
      </c>
    </row>
    <row r="84" customFormat="false" ht="103.7" hidden="false" customHeight="false" outlineLevel="0" collapsed="false">
      <c r="A84" s="77" t="s">
        <v>99</v>
      </c>
      <c r="B84" s="77" t="s">
        <v>239</v>
      </c>
      <c r="C84" s="77" t="s">
        <v>246</v>
      </c>
      <c r="D84" s="77" t="s">
        <v>247</v>
      </c>
      <c r="E84" s="77" t="s">
        <v>103</v>
      </c>
      <c r="F84" s="77" t="n">
        <v>27</v>
      </c>
      <c r="G84" s="77" t="n">
        <v>6</v>
      </c>
      <c r="H84" s="78" t="n">
        <v>4.5</v>
      </c>
      <c r="I84" s="79" t="n">
        <v>712.76</v>
      </c>
      <c r="J84" s="80" t="n">
        <v>19244.52</v>
      </c>
      <c r="K84" s="80" t="n">
        <v>712.76</v>
      </c>
      <c r="L84" s="80" t="n">
        <v>19244.52</v>
      </c>
    </row>
    <row r="85" customFormat="false" ht="103.7" hidden="false" customHeight="false" outlineLevel="0" collapsed="false">
      <c r="A85" s="77" t="s">
        <v>99</v>
      </c>
      <c r="B85" s="77" t="s">
        <v>239</v>
      </c>
      <c r="C85" s="77" t="s">
        <v>248</v>
      </c>
      <c r="D85" s="77" t="s">
        <v>249</v>
      </c>
      <c r="E85" s="77" t="s">
        <v>103</v>
      </c>
      <c r="F85" s="77" t="n">
        <v>10</v>
      </c>
      <c r="G85" s="77" t="n">
        <v>5</v>
      </c>
      <c r="H85" s="78" t="n">
        <v>2</v>
      </c>
      <c r="I85" s="79" t="n">
        <v>749.74</v>
      </c>
      <c r="J85" s="80" t="n">
        <v>7497.4</v>
      </c>
      <c r="K85" s="80" t="n">
        <v>749.74</v>
      </c>
      <c r="L85" s="80" t="n">
        <v>7497.4</v>
      </c>
    </row>
    <row r="86" customFormat="false" ht="47.75" hidden="false" customHeight="false" outlineLevel="0" collapsed="false">
      <c r="A86" s="77" t="s">
        <v>99</v>
      </c>
      <c r="B86" s="77" t="s">
        <v>239</v>
      </c>
      <c r="C86" s="77" t="s">
        <v>250</v>
      </c>
      <c r="D86" s="77" t="s">
        <v>251</v>
      </c>
      <c r="E86" s="77" t="s">
        <v>86</v>
      </c>
      <c r="F86" s="77" t="n">
        <v>30</v>
      </c>
      <c r="G86" s="77" t="n">
        <v>5</v>
      </c>
      <c r="H86" s="78" t="n">
        <v>6</v>
      </c>
      <c r="I86" s="79" t="n">
        <v>184.55</v>
      </c>
      <c r="J86" s="80" t="n">
        <v>5536.5</v>
      </c>
      <c r="K86" s="80" t="n">
        <v>184.55</v>
      </c>
      <c r="L86" s="80" t="n">
        <v>5536.5</v>
      </c>
    </row>
    <row r="87" customFormat="false" ht="450.7" hidden="false" customHeight="false" outlineLevel="0" collapsed="false">
      <c r="A87" s="77" t="s">
        <v>95</v>
      </c>
      <c r="B87" s="77" t="s">
        <v>252</v>
      </c>
      <c r="C87" s="77" t="s">
        <v>253</v>
      </c>
      <c r="D87" s="77" t="s">
        <v>254</v>
      </c>
      <c r="E87" s="77" t="s">
        <v>103</v>
      </c>
      <c r="F87" s="77" t="n">
        <v>2</v>
      </c>
      <c r="G87" s="77" t="n">
        <v>2</v>
      </c>
      <c r="H87" s="78" t="n">
        <v>1</v>
      </c>
      <c r="I87" s="79" t="n">
        <v>18760.49</v>
      </c>
      <c r="J87" s="80" t="n">
        <v>37520.98</v>
      </c>
      <c r="K87" s="80" t="n">
        <v>18760.49</v>
      </c>
      <c r="L87" s="80" t="n">
        <v>37520.98</v>
      </c>
    </row>
    <row r="88" customFormat="false" ht="81.3" hidden="false" customHeight="false" outlineLevel="0" collapsed="false">
      <c r="A88" s="77" t="s">
        <v>95</v>
      </c>
      <c r="B88" s="77" t="s">
        <v>255</v>
      </c>
      <c r="C88" s="77" t="s">
        <v>256</v>
      </c>
      <c r="D88" s="77" t="s">
        <v>257</v>
      </c>
      <c r="E88" s="77" t="s">
        <v>94</v>
      </c>
      <c r="F88" s="77" t="n">
        <v>17.5</v>
      </c>
      <c r="G88" s="77" t="n">
        <v>1</v>
      </c>
      <c r="H88" s="78" t="n">
        <v>17.5</v>
      </c>
      <c r="I88" s="79" t="n">
        <v>172.02</v>
      </c>
      <c r="J88" s="80" t="n">
        <v>3010.35</v>
      </c>
      <c r="K88" s="80" t="n">
        <v>172.02</v>
      </c>
      <c r="L88" s="80" t="n">
        <v>3010.35</v>
      </c>
    </row>
    <row r="89" customFormat="false" ht="103.7" hidden="false" customHeight="false" outlineLevel="0" collapsed="false">
      <c r="A89" s="77" t="s">
        <v>95</v>
      </c>
      <c r="B89" s="77" t="s">
        <v>255</v>
      </c>
      <c r="C89" s="77" t="s">
        <v>258</v>
      </c>
      <c r="D89" s="77" t="s">
        <v>259</v>
      </c>
      <c r="E89" s="77" t="s">
        <v>260</v>
      </c>
      <c r="F89" s="77" t="n">
        <v>3.3</v>
      </c>
      <c r="G89" s="77" t="n">
        <v>2</v>
      </c>
      <c r="H89" s="78" t="n">
        <v>1.65</v>
      </c>
      <c r="I89" s="79" t="n">
        <v>312.64</v>
      </c>
      <c r="J89" s="80" t="n">
        <v>1031.71</v>
      </c>
      <c r="K89" s="80" t="n">
        <v>312.64</v>
      </c>
      <c r="L89" s="80" t="n">
        <v>1031.71</v>
      </c>
    </row>
    <row r="90" customFormat="false" ht="70.1" hidden="false" customHeight="false" outlineLevel="0" collapsed="false">
      <c r="A90" s="77" t="s">
        <v>95</v>
      </c>
      <c r="B90" s="77" t="s">
        <v>255</v>
      </c>
      <c r="C90" s="77" t="s">
        <v>261</v>
      </c>
      <c r="D90" s="77" t="s">
        <v>262</v>
      </c>
      <c r="E90" s="77" t="s">
        <v>86</v>
      </c>
      <c r="F90" s="77" t="n">
        <v>33.3</v>
      </c>
      <c r="G90" s="77" t="n">
        <v>3</v>
      </c>
      <c r="H90" s="78" t="n">
        <v>11.1</v>
      </c>
      <c r="I90" s="79" t="n">
        <v>189.58</v>
      </c>
      <c r="J90" s="80" t="n">
        <v>6313.01</v>
      </c>
      <c r="K90" s="80" t="n">
        <v>189.58</v>
      </c>
      <c r="L90" s="80" t="n">
        <v>6313.01</v>
      </c>
    </row>
    <row r="91" customFormat="false" ht="81.3" hidden="false" customHeight="false" outlineLevel="0" collapsed="false">
      <c r="A91" s="77" t="s">
        <v>95</v>
      </c>
      <c r="B91" s="77" t="s">
        <v>255</v>
      </c>
      <c r="C91" s="77" t="s">
        <v>263</v>
      </c>
      <c r="D91" s="77" t="s">
        <v>264</v>
      </c>
      <c r="E91" s="77" t="s">
        <v>260</v>
      </c>
      <c r="F91" s="77" t="n">
        <v>135.71</v>
      </c>
      <c r="G91" s="77" t="n">
        <v>30</v>
      </c>
      <c r="H91" s="78" t="n">
        <v>4.5236</v>
      </c>
      <c r="I91" s="79" t="n">
        <v>343.49</v>
      </c>
      <c r="J91" s="80" t="n">
        <v>46615.02</v>
      </c>
      <c r="K91" s="80" t="n">
        <v>343.49</v>
      </c>
      <c r="L91" s="80" t="n">
        <v>46615.02</v>
      </c>
    </row>
    <row r="92" customFormat="false" ht="81.65" hidden="false" customHeight="false" outlineLevel="0" collapsed="false">
      <c r="A92" s="77" t="s">
        <v>95</v>
      </c>
      <c r="B92" s="77" t="s">
        <v>255</v>
      </c>
      <c r="C92" s="77" t="s">
        <v>265</v>
      </c>
      <c r="D92" s="77" t="s">
        <v>266</v>
      </c>
      <c r="E92" s="77" t="s">
        <v>260</v>
      </c>
      <c r="F92" s="77" t="n">
        <v>186.423648</v>
      </c>
      <c r="G92" s="77" t="n">
        <v>12</v>
      </c>
      <c r="H92" s="81" t="n">
        <v>15.5353</v>
      </c>
      <c r="I92" s="79" t="n">
        <v>485.49</v>
      </c>
      <c r="J92" s="80" t="n">
        <v>90506.81</v>
      </c>
      <c r="K92" s="80" t="n">
        <v>485.49</v>
      </c>
      <c r="L92" s="80" t="n">
        <v>90506.81</v>
      </c>
    </row>
    <row r="93" customFormat="false" ht="58.95" hidden="false" customHeight="false" outlineLevel="0" collapsed="false">
      <c r="A93" s="77" t="s">
        <v>267</v>
      </c>
      <c r="B93" s="77" t="s">
        <v>268</v>
      </c>
      <c r="C93" s="77" t="s">
        <v>269</v>
      </c>
      <c r="D93" s="77" t="s">
        <v>270</v>
      </c>
      <c r="E93" s="77" t="s">
        <v>103</v>
      </c>
      <c r="F93" s="77" t="n">
        <v>2</v>
      </c>
      <c r="G93" s="77" t="n">
        <v>1</v>
      </c>
      <c r="H93" s="78" t="n">
        <v>2</v>
      </c>
      <c r="I93" s="79" t="n">
        <v>3811.01</v>
      </c>
      <c r="J93" s="80" t="n">
        <v>7622.02</v>
      </c>
      <c r="K93" s="80" t="n">
        <v>3811.01</v>
      </c>
      <c r="L93" s="80" t="n">
        <v>7622.02</v>
      </c>
    </row>
    <row r="94" customFormat="false" ht="81.3" hidden="false" customHeight="false" outlineLevel="0" collapsed="false">
      <c r="A94" s="77" t="s">
        <v>144</v>
      </c>
      <c r="B94" s="77" t="s">
        <v>268</v>
      </c>
      <c r="C94" s="77" t="s">
        <v>271</v>
      </c>
      <c r="D94" s="77" t="s">
        <v>272</v>
      </c>
      <c r="E94" s="77" t="s">
        <v>103</v>
      </c>
      <c r="F94" s="77" t="n">
        <v>4</v>
      </c>
      <c r="G94" s="77" t="n">
        <v>4</v>
      </c>
      <c r="H94" s="78" t="n">
        <v>1</v>
      </c>
      <c r="I94" s="79" t="n">
        <v>2194.97</v>
      </c>
      <c r="J94" s="80" t="n">
        <v>8779.87</v>
      </c>
      <c r="K94" s="80" t="n">
        <v>2194.97</v>
      </c>
      <c r="L94" s="80" t="n">
        <v>8779.87</v>
      </c>
    </row>
    <row r="95" customFormat="false" ht="81.3" hidden="false" customHeight="false" outlineLevel="0" collapsed="false">
      <c r="A95" s="77" t="s">
        <v>144</v>
      </c>
      <c r="B95" s="77" t="s">
        <v>268</v>
      </c>
      <c r="C95" s="77" t="s">
        <v>273</v>
      </c>
      <c r="D95" s="77" t="s">
        <v>274</v>
      </c>
      <c r="E95" s="77" t="s">
        <v>103</v>
      </c>
      <c r="F95" s="77" t="n">
        <v>2</v>
      </c>
      <c r="G95" s="77" t="n">
        <v>2</v>
      </c>
      <c r="H95" s="78" t="n">
        <v>1</v>
      </c>
      <c r="I95" s="79" t="n">
        <v>4670</v>
      </c>
      <c r="J95" s="80" t="n">
        <v>9340</v>
      </c>
      <c r="K95" s="80" t="n">
        <v>4670</v>
      </c>
      <c r="L95" s="80" t="n">
        <v>9340</v>
      </c>
    </row>
    <row r="96" customFormat="false" ht="47.75" hidden="false" customHeight="false" outlineLevel="0" collapsed="false">
      <c r="A96" s="77" t="s">
        <v>267</v>
      </c>
      <c r="B96" s="77" t="s">
        <v>268</v>
      </c>
      <c r="C96" s="77" t="s">
        <v>275</v>
      </c>
      <c r="D96" s="77" t="s">
        <v>276</v>
      </c>
      <c r="E96" s="77" t="s">
        <v>277</v>
      </c>
      <c r="F96" s="77" t="n">
        <v>5294.7</v>
      </c>
      <c r="G96" s="77" t="n">
        <v>3</v>
      </c>
      <c r="H96" s="78" t="n">
        <v>1764.9</v>
      </c>
      <c r="I96" s="79" t="n">
        <v>7.67</v>
      </c>
      <c r="J96" s="80" t="n">
        <v>40610.34</v>
      </c>
      <c r="K96" s="80" t="n">
        <v>7.67</v>
      </c>
      <c r="L96" s="80" t="n">
        <v>40610.34</v>
      </c>
    </row>
    <row r="97" customFormat="false" ht="47.75" hidden="false" customHeight="false" outlineLevel="0" collapsed="false">
      <c r="A97" s="77" t="s">
        <v>99</v>
      </c>
      <c r="B97" s="77" t="s">
        <v>278</v>
      </c>
      <c r="C97" s="77" t="s">
        <v>279</v>
      </c>
      <c r="D97" s="77" t="s">
        <v>280</v>
      </c>
      <c r="E97" s="77" t="s">
        <v>94</v>
      </c>
      <c r="F97" s="77" t="n">
        <v>180.88</v>
      </c>
      <c r="G97" s="77" t="n">
        <v>15</v>
      </c>
      <c r="H97" s="78" t="n">
        <v>12.0586</v>
      </c>
      <c r="I97" s="79" t="n">
        <v>49.12</v>
      </c>
      <c r="J97" s="80" t="n">
        <v>8884.82</v>
      </c>
      <c r="K97" s="80" t="n">
        <v>49.12</v>
      </c>
      <c r="L97" s="80" t="n">
        <v>8884.82</v>
      </c>
    </row>
    <row r="98" customFormat="false" ht="47.75" hidden="false" customHeight="false" outlineLevel="0" collapsed="false">
      <c r="A98" s="77" t="s">
        <v>99</v>
      </c>
      <c r="B98" s="77" t="s">
        <v>278</v>
      </c>
      <c r="C98" s="77" t="s">
        <v>281</v>
      </c>
      <c r="D98" s="77" t="s">
        <v>282</v>
      </c>
      <c r="E98" s="77" t="s">
        <v>94</v>
      </c>
      <c r="F98" s="77" t="n">
        <v>266.51</v>
      </c>
      <c r="G98" s="77" t="n">
        <v>15</v>
      </c>
      <c r="H98" s="78" t="n">
        <v>17.7673</v>
      </c>
      <c r="I98" s="79" t="n">
        <v>59.13</v>
      </c>
      <c r="J98" s="80" t="n">
        <v>15758.73</v>
      </c>
      <c r="K98" s="80" t="n">
        <v>59.13</v>
      </c>
      <c r="L98" s="80" t="n">
        <v>15758.73</v>
      </c>
    </row>
    <row r="99" customFormat="false" ht="47.75" hidden="false" customHeight="false" outlineLevel="0" collapsed="false">
      <c r="A99" s="77" t="s">
        <v>99</v>
      </c>
      <c r="B99" s="77" t="s">
        <v>278</v>
      </c>
      <c r="C99" s="77" t="s">
        <v>283</v>
      </c>
      <c r="D99" s="77" t="s">
        <v>284</v>
      </c>
      <c r="E99" s="77" t="s">
        <v>94</v>
      </c>
      <c r="F99" s="77" t="n">
        <v>221.64</v>
      </c>
      <c r="G99" s="77" t="n">
        <v>15</v>
      </c>
      <c r="H99" s="78" t="n">
        <v>14.776</v>
      </c>
      <c r="I99" s="79" t="n">
        <v>81.78</v>
      </c>
      <c r="J99" s="80" t="n">
        <v>18125.71</v>
      </c>
      <c r="K99" s="80" t="n">
        <v>81.78</v>
      </c>
      <c r="L99" s="80" t="n">
        <v>18125.71</v>
      </c>
    </row>
    <row r="100" customFormat="false" ht="47.75" hidden="false" customHeight="false" outlineLevel="0" collapsed="false">
      <c r="A100" s="77" t="s">
        <v>99</v>
      </c>
      <c r="B100" s="77" t="s">
        <v>278</v>
      </c>
      <c r="C100" s="77" t="s">
        <v>285</v>
      </c>
      <c r="D100" s="77" t="s">
        <v>286</v>
      </c>
      <c r="E100" s="77" t="s">
        <v>94</v>
      </c>
      <c r="F100" s="77" t="n">
        <v>25.7</v>
      </c>
      <c r="G100" s="77" t="n">
        <v>3</v>
      </c>
      <c r="H100" s="78" t="n">
        <v>8.5666</v>
      </c>
      <c r="I100" s="79" t="n">
        <v>29.78</v>
      </c>
      <c r="J100" s="80" t="n">
        <v>765.34</v>
      </c>
      <c r="K100" s="80" t="n">
        <v>29.78</v>
      </c>
      <c r="L100" s="80" t="n">
        <v>765.34</v>
      </c>
    </row>
    <row r="101" customFormat="false" ht="47.75" hidden="false" customHeight="false" outlineLevel="0" collapsed="false">
      <c r="A101" s="77" t="s">
        <v>99</v>
      </c>
      <c r="B101" s="77" t="s">
        <v>278</v>
      </c>
      <c r="C101" s="77" t="s">
        <v>287</v>
      </c>
      <c r="D101" s="77" t="s">
        <v>288</v>
      </c>
      <c r="E101" s="77" t="s">
        <v>103</v>
      </c>
      <c r="F101" s="77" t="n">
        <v>85</v>
      </c>
      <c r="G101" s="77" t="n">
        <v>10</v>
      </c>
      <c r="H101" s="78" t="n">
        <v>8.5</v>
      </c>
      <c r="I101" s="79" t="n">
        <v>37.68</v>
      </c>
      <c r="J101" s="80" t="n">
        <v>3202.8</v>
      </c>
      <c r="K101" s="80" t="n">
        <v>37.68</v>
      </c>
      <c r="L101" s="80" t="n">
        <v>3202.8</v>
      </c>
    </row>
    <row r="102" customFormat="false" ht="58.95" hidden="false" customHeight="false" outlineLevel="0" collapsed="false">
      <c r="A102" s="77" t="s">
        <v>99</v>
      </c>
      <c r="B102" s="77" t="s">
        <v>278</v>
      </c>
      <c r="C102" s="77" t="s">
        <v>289</v>
      </c>
      <c r="D102" s="77" t="s">
        <v>290</v>
      </c>
      <c r="E102" s="77" t="s">
        <v>103</v>
      </c>
      <c r="F102" s="77" t="n">
        <v>134</v>
      </c>
      <c r="G102" s="77" t="n">
        <v>10</v>
      </c>
      <c r="H102" s="78" t="n">
        <v>13.4</v>
      </c>
      <c r="I102" s="79" t="n">
        <v>50.06</v>
      </c>
      <c r="J102" s="80" t="n">
        <v>6708.04</v>
      </c>
      <c r="K102" s="80" t="n">
        <v>50.06</v>
      </c>
      <c r="L102" s="80" t="n">
        <v>6708.04</v>
      </c>
    </row>
    <row r="103" customFormat="false" ht="58.95" hidden="false" customHeight="false" outlineLevel="0" collapsed="false">
      <c r="A103" s="77" t="s">
        <v>99</v>
      </c>
      <c r="B103" s="77" t="s">
        <v>278</v>
      </c>
      <c r="C103" s="77" t="s">
        <v>291</v>
      </c>
      <c r="D103" s="77" t="s">
        <v>292</v>
      </c>
      <c r="E103" s="77" t="s">
        <v>103</v>
      </c>
      <c r="F103" s="77" t="n">
        <v>21</v>
      </c>
      <c r="G103" s="77" t="n">
        <v>5</v>
      </c>
      <c r="H103" s="78" t="n">
        <v>4.2</v>
      </c>
      <c r="I103" s="79" t="n">
        <v>63.14</v>
      </c>
      <c r="J103" s="80" t="n">
        <v>1325.94</v>
      </c>
      <c r="K103" s="80" t="n">
        <v>63.13</v>
      </c>
      <c r="L103" s="80" t="n">
        <v>1325.73</v>
      </c>
    </row>
    <row r="104" customFormat="false" ht="58.95" hidden="false" customHeight="false" outlineLevel="0" collapsed="false">
      <c r="A104" s="77" t="s">
        <v>99</v>
      </c>
      <c r="B104" s="77" t="s">
        <v>278</v>
      </c>
      <c r="C104" s="77" t="s">
        <v>293</v>
      </c>
      <c r="D104" s="77" t="s">
        <v>294</v>
      </c>
      <c r="E104" s="77" t="s">
        <v>103</v>
      </c>
      <c r="F104" s="77" t="n">
        <v>1</v>
      </c>
      <c r="G104" s="77" t="n">
        <v>1</v>
      </c>
      <c r="H104" s="78" t="n">
        <v>1</v>
      </c>
      <c r="I104" s="79" t="n">
        <v>410.43</v>
      </c>
      <c r="J104" s="80" t="n">
        <v>410.43</v>
      </c>
      <c r="K104" s="80" t="n">
        <v>410.43</v>
      </c>
      <c r="L104" s="80" t="n">
        <v>410.43</v>
      </c>
    </row>
    <row r="105" customFormat="false" ht="58.95" hidden="false" customHeight="false" outlineLevel="0" collapsed="false">
      <c r="A105" s="77" t="s">
        <v>99</v>
      </c>
      <c r="B105" s="77" t="s">
        <v>278</v>
      </c>
      <c r="C105" s="77" t="s">
        <v>295</v>
      </c>
      <c r="D105" s="77" t="s">
        <v>296</v>
      </c>
      <c r="E105" s="77" t="s">
        <v>103</v>
      </c>
      <c r="F105" s="77" t="n">
        <v>1</v>
      </c>
      <c r="G105" s="77" t="n">
        <v>1</v>
      </c>
      <c r="H105" s="78" t="n">
        <v>1</v>
      </c>
      <c r="I105" s="79" t="n">
        <v>502.73</v>
      </c>
      <c r="J105" s="80" t="n">
        <v>502.73</v>
      </c>
      <c r="K105" s="80" t="n">
        <v>502.73</v>
      </c>
      <c r="L105" s="80" t="n">
        <v>502.73</v>
      </c>
    </row>
    <row r="106" customFormat="false" ht="47.75" hidden="false" customHeight="false" outlineLevel="0" collapsed="false">
      <c r="A106" s="77" t="s">
        <v>99</v>
      </c>
      <c r="B106" s="77" t="s">
        <v>278</v>
      </c>
      <c r="C106" s="77" t="s">
        <v>297</v>
      </c>
      <c r="D106" s="77" t="s">
        <v>298</v>
      </c>
      <c r="E106" s="77" t="s">
        <v>299</v>
      </c>
      <c r="F106" s="77" t="n">
        <v>432</v>
      </c>
      <c r="G106" s="77" t="n">
        <v>15</v>
      </c>
      <c r="H106" s="78" t="n">
        <v>28.8</v>
      </c>
      <c r="I106" s="79" t="n">
        <v>9.37</v>
      </c>
      <c r="J106" s="80" t="n">
        <v>4047.83</v>
      </c>
      <c r="K106" s="80" t="n">
        <v>9.37</v>
      </c>
      <c r="L106" s="80" t="n">
        <v>4047.83</v>
      </c>
    </row>
    <row r="107" customFormat="false" ht="47.75" hidden="false" customHeight="false" outlineLevel="0" collapsed="false">
      <c r="A107" s="77" t="s">
        <v>99</v>
      </c>
      <c r="B107" s="77" t="s">
        <v>278</v>
      </c>
      <c r="C107" s="77" t="s">
        <v>300</v>
      </c>
      <c r="D107" s="77" t="s">
        <v>301</v>
      </c>
      <c r="E107" s="77" t="s">
        <v>299</v>
      </c>
      <c r="F107" s="77" t="n">
        <v>245</v>
      </c>
      <c r="G107" s="77" t="n">
        <v>15</v>
      </c>
      <c r="H107" s="78" t="n">
        <v>16.3333</v>
      </c>
      <c r="I107" s="79" t="n">
        <v>10.62</v>
      </c>
      <c r="J107" s="80" t="n">
        <v>2601.89</v>
      </c>
      <c r="K107" s="80" t="n">
        <v>10.62</v>
      </c>
      <c r="L107" s="80" t="n">
        <v>2601.89</v>
      </c>
    </row>
    <row r="108" customFormat="false" ht="47.75" hidden="false" customHeight="false" outlineLevel="0" collapsed="false">
      <c r="A108" s="77" t="s">
        <v>99</v>
      </c>
      <c r="B108" s="77" t="s">
        <v>278</v>
      </c>
      <c r="C108" s="77" t="s">
        <v>302</v>
      </c>
      <c r="D108" s="77" t="s">
        <v>303</v>
      </c>
      <c r="E108" s="77" t="s">
        <v>299</v>
      </c>
      <c r="F108" s="77" t="n">
        <v>65</v>
      </c>
      <c r="G108" s="77" t="n">
        <v>15</v>
      </c>
      <c r="H108" s="78" t="n">
        <v>4.3333</v>
      </c>
      <c r="I108" s="79" t="n">
        <v>14.9</v>
      </c>
      <c r="J108" s="80" t="n">
        <v>968.5</v>
      </c>
      <c r="K108" s="80" t="n">
        <v>14.9</v>
      </c>
      <c r="L108" s="80" t="n">
        <v>968.5</v>
      </c>
    </row>
    <row r="109" customFormat="false" ht="47.75" hidden="false" customHeight="false" outlineLevel="0" collapsed="false">
      <c r="A109" s="77" t="s">
        <v>99</v>
      </c>
      <c r="B109" s="77" t="s">
        <v>278</v>
      </c>
      <c r="C109" s="77" t="s">
        <v>304</v>
      </c>
      <c r="D109" s="77" t="s">
        <v>305</v>
      </c>
      <c r="E109" s="77" t="s">
        <v>94</v>
      </c>
      <c r="F109" s="77" t="n">
        <v>11</v>
      </c>
      <c r="G109" s="77" t="n">
        <v>2</v>
      </c>
      <c r="H109" s="78" t="n">
        <v>5.5</v>
      </c>
      <c r="I109" s="79" t="n">
        <v>26.43</v>
      </c>
      <c r="J109" s="80" t="n">
        <v>290.73</v>
      </c>
      <c r="K109" s="80" t="n">
        <v>26.43</v>
      </c>
      <c r="L109" s="80" t="n">
        <v>290.73</v>
      </c>
    </row>
    <row r="110" customFormat="false" ht="47.75" hidden="false" customHeight="false" outlineLevel="0" collapsed="false">
      <c r="A110" s="77" t="s">
        <v>99</v>
      </c>
      <c r="B110" s="77" t="s">
        <v>278</v>
      </c>
      <c r="C110" s="77" t="s">
        <v>306</v>
      </c>
      <c r="D110" s="77" t="s">
        <v>307</v>
      </c>
      <c r="E110" s="77" t="s">
        <v>103</v>
      </c>
      <c r="F110" s="77" t="n">
        <v>11</v>
      </c>
      <c r="G110" s="77" t="n">
        <v>5</v>
      </c>
      <c r="H110" s="78" t="n">
        <v>2.2</v>
      </c>
      <c r="I110" s="79" t="n">
        <v>18.72</v>
      </c>
      <c r="J110" s="80" t="n">
        <v>205.92</v>
      </c>
      <c r="K110" s="80" t="n">
        <v>18.72</v>
      </c>
      <c r="L110" s="80" t="n">
        <v>205.92</v>
      </c>
    </row>
    <row r="111" customFormat="false" ht="47.75" hidden="false" customHeight="false" outlineLevel="0" collapsed="false">
      <c r="A111" s="77" t="s">
        <v>99</v>
      </c>
      <c r="B111" s="77" t="s">
        <v>278</v>
      </c>
      <c r="C111" s="77" t="s">
        <v>308</v>
      </c>
      <c r="D111" s="77" t="s">
        <v>309</v>
      </c>
      <c r="E111" s="77" t="s">
        <v>103</v>
      </c>
      <c r="F111" s="77" t="n">
        <v>27</v>
      </c>
      <c r="G111" s="77" t="n">
        <v>15</v>
      </c>
      <c r="H111" s="78" t="n">
        <v>1.8</v>
      </c>
      <c r="I111" s="79" t="n">
        <v>25.29</v>
      </c>
      <c r="J111" s="80" t="n">
        <v>682.83</v>
      </c>
      <c r="K111" s="80" t="n">
        <v>25.29</v>
      </c>
      <c r="L111" s="80" t="n">
        <v>682.83</v>
      </c>
    </row>
    <row r="112" customFormat="false" ht="47.75" hidden="false" customHeight="false" outlineLevel="0" collapsed="false">
      <c r="A112" s="77" t="s">
        <v>99</v>
      </c>
      <c r="B112" s="77" t="s">
        <v>278</v>
      </c>
      <c r="C112" s="77" t="s">
        <v>310</v>
      </c>
      <c r="D112" s="77" t="s">
        <v>311</v>
      </c>
      <c r="E112" s="77" t="s">
        <v>103</v>
      </c>
      <c r="F112" s="77" t="n">
        <v>37</v>
      </c>
      <c r="G112" s="77" t="n">
        <v>15</v>
      </c>
      <c r="H112" s="78" t="n">
        <v>2.4666</v>
      </c>
      <c r="I112" s="79" t="n">
        <v>32.2</v>
      </c>
      <c r="J112" s="80" t="n">
        <v>1191.4</v>
      </c>
      <c r="K112" s="80" t="n">
        <v>32.2</v>
      </c>
      <c r="L112" s="80" t="n">
        <v>1191.4</v>
      </c>
    </row>
    <row r="113" customFormat="false" ht="47.75" hidden="false" customHeight="false" outlineLevel="0" collapsed="false">
      <c r="A113" s="77" t="s">
        <v>99</v>
      </c>
      <c r="B113" s="77" t="s">
        <v>278</v>
      </c>
      <c r="C113" s="77" t="s">
        <v>312</v>
      </c>
      <c r="D113" s="77" t="s">
        <v>313</v>
      </c>
      <c r="E113" s="77" t="s">
        <v>103</v>
      </c>
      <c r="F113" s="77" t="n">
        <v>40</v>
      </c>
      <c r="G113" s="77" t="n">
        <v>15</v>
      </c>
      <c r="H113" s="78" t="n">
        <v>2.6666</v>
      </c>
      <c r="I113" s="79" t="n">
        <v>51.18</v>
      </c>
      <c r="J113" s="80" t="n">
        <v>2047.2</v>
      </c>
      <c r="K113" s="80" t="n">
        <v>51.18</v>
      </c>
      <c r="L113" s="80" t="n">
        <v>2047.2</v>
      </c>
    </row>
    <row r="114" customFormat="false" ht="47.75" hidden="false" customHeight="false" outlineLevel="0" collapsed="false">
      <c r="A114" s="77" t="s">
        <v>99</v>
      </c>
      <c r="B114" s="77" t="s">
        <v>278</v>
      </c>
      <c r="C114" s="77" t="s">
        <v>314</v>
      </c>
      <c r="D114" s="77" t="s">
        <v>315</v>
      </c>
      <c r="E114" s="77" t="s">
        <v>103</v>
      </c>
      <c r="F114" s="77" t="n">
        <v>68</v>
      </c>
      <c r="G114" s="77" t="n">
        <v>15</v>
      </c>
      <c r="H114" s="78" t="n">
        <v>4.5333</v>
      </c>
      <c r="I114" s="79" t="n">
        <v>17.46</v>
      </c>
      <c r="J114" s="80" t="n">
        <v>1187.28</v>
      </c>
      <c r="K114" s="80" t="n">
        <v>17.46</v>
      </c>
      <c r="L114" s="80" t="n">
        <v>1187.28</v>
      </c>
    </row>
    <row r="115" customFormat="false" ht="48.25" hidden="false" customHeight="false" outlineLevel="0" collapsed="false">
      <c r="A115" s="77" t="s">
        <v>99</v>
      </c>
      <c r="B115" s="77" t="s">
        <v>278</v>
      </c>
      <c r="C115" s="77" t="s">
        <v>316</v>
      </c>
      <c r="D115" s="77" t="s">
        <v>317</v>
      </c>
      <c r="E115" s="77" t="s">
        <v>103</v>
      </c>
      <c r="F115" s="77" t="n">
        <v>133</v>
      </c>
      <c r="G115" s="77" t="n">
        <v>15</v>
      </c>
      <c r="H115" s="78" t="n">
        <v>8.8666</v>
      </c>
      <c r="I115" s="79" t="n">
        <v>18.88</v>
      </c>
      <c r="J115" s="80" t="n">
        <v>2511.04</v>
      </c>
      <c r="K115" s="80" t="n">
        <v>18.88</v>
      </c>
      <c r="L115" s="80" t="n">
        <v>2511.04</v>
      </c>
    </row>
    <row r="116" customFormat="false" ht="47.75" hidden="false" customHeight="false" outlineLevel="0" collapsed="false">
      <c r="A116" s="77" t="s">
        <v>99</v>
      </c>
      <c r="B116" s="77" t="s">
        <v>278</v>
      </c>
      <c r="C116" s="77" t="s">
        <v>318</v>
      </c>
      <c r="D116" s="77" t="s">
        <v>319</v>
      </c>
      <c r="E116" s="77" t="s">
        <v>103</v>
      </c>
      <c r="F116" s="77" t="n">
        <v>80</v>
      </c>
      <c r="G116" s="77" t="n">
        <v>15</v>
      </c>
      <c r="H116" s="78" t="n">
        <v>5.3333</v>
      </c>
      <c r="I116" s="79" t="n">
        <v>23.86</v>
      </c>
      <c r="J116" s="80" t="n">
        <v>1908.8</v>
      </c>
      <c r="K116" s="80" t="n">
        <v>23.86</v>
      </c>
      <c r="L116" s="80" t="n">
        <v>1908.8</v>
      </c>
    </row>
    <row r="117" customFormat="false" ht="47.75" hidden="false" customHeight="false" outlineLevel="0" collapsed="false">
      <c r="A117" s="77" t="s">
        <v>99</v>
      </c>
      <c r="B117" s="77" t="s">
        <v>278</v>
      </c>
      <c r="C117" s="77" t="s">
        <v>320</v>
      </c>
      <c r="D117" s="77" t="s">
        <v>321</v>
      </c>
      <c r="E117" s="77" t="s">
        <v>103</v>
      </c>
      <c r="F117" s="77" t="n">
        <v>14</v>
      </c>
      <c r="G117" s="77" t="n">
        <v>2</v>
      </c>
      <c r="H117" s="78" t="n">
        <v>7</v>
      </c>
      <c r="I117" s="79" t="n">
        <v>25.2</v>
      </c>
      <c r="J117" s="80" t="n">
        <v>352.8</v>
      </c>
      <c r="K117" s="80" t="n">
        <v>25.2</v>
      </c>
      <c r="L117" s="80" t="n">
        <v>352.8</v>
      </c>
    </row>
    <row r="118" customFormat="false" ht="47.75" hidden="false" customHeight="false" outlineLevel="0" collapsed="false">
      <c r="A118" s="77" t="s">
        <v>99</v>
      </c>
      <c r="B118" s="77" t="s">
        <v>278</v>
      </c>
      <c r="C118" s="77" t="s">
        <v>322</v>
      </c>
      <c r="D118" s="77" t="s">
        <v>323</v>
      </c>
      <c r="E118" s="77" t="s">
        <v>103</v>
      </c>
      <c r="F118" s="77" t="n">
        <v>8</v>
      </c>
      <c r="G118" s="77" t="n">
        <v>2</v>
      </c>
      <c r="H118" s="78" t="n">
        <v>4</v>
      </c>
      <c r="I118" s="79" t="n">
        <v>28.76</v>
      </c>
      <c r="J118" s="80" t="n">
        <v>230.08</v>
      </c>
      <c r="K118" s="80" t="n">
        <v>28.76</v>
      </c>
      <c r="L118" s="80" t="n">
        <v>230.08</v>
      </c>
    </row>
    <row r="119" customFormat="false" ht="70.1" hidden="false" customHeight="false" outlineLevel="0" collapsed="false">
      <c r="A119" s="77" t="s">
        <v>99</v>
      </c>
      <c r="B119" s="77" t="s">
        <v>278</v>
      </c>
      <c r="C119" s="77" t="s">
        <v>324</v>
      </c>
      <c r="D119" s="77" t="s">
        <v>325</v>
      </c>
      <c r="E119" s="77" t="s">
        <v>94</v>
      </c>
      <c r="F119" s="77" t="n">
        <v>1437.28</v>
      </c>
      <c r="G119" s="77" t="n">
        <v>15</v>
      </c>
      <c r="H119" s="78" t="n">
        <v>95.8186</v>
      </c>
      <c r="I119" s="79" t="n">
        <v>11.54</v>
      </c>
      <c r="J119" s="80" t="n">
        <v>16586.21</v>
      </c>
      <c r="K119" s="80" t="n">
        <v>11.54</v>
      </c>
      <c r="L119" s="80" t="n">
        <v>16586.21</v>
      </c>
    </row>
    <row r="120" customFormat="false" ht="58.95" hidden="false" customHeight="false" outlineLevel="0" collapsed="false">
      <c r="A120" s="77" t="s">
        <v>99</v>
      </c>
      <c r="B120" s="77" t="s">
        <v>278</v>
      </c>
      <c r="C120" s="77" t="s">
        <v>326</v>
      </c>
      <c r="D120" s="77" t="s">
        <v>327</v>
      </c>
      <c r="E120" s="77" t="s">
        <v>94</v>
      </c>
      <c r="F120" s="77" t="n">
        <v>1892.75</v>
      </c>
      <c r="G120" s="77" t="n">
        <v>15</v>
      </c>
      <c r="H120" s="78" t="n">
        <v>126.1833</v>
      </c>
      <c r="I120" s="79" t="n">
        <v>16.67</v>
      </c>
      <c r="J120" s="80" t="n">
        <v>31552.14</v>
      </c>
      <c r="K120" s="80" t="n">
        <v>16.67</v>
      </c>
      <c r="L120" s="80" t="n">
        <v>31552.14</v>
      </c>
    </row>
    <row r="121" customFormat="false" ht="58.95" hidden="false" customHeight="false" outlineLevel="0" collapsed="false">
      <c r="A121" s="77" t="s">
        <v>99</v>
      </c>
      <c r="B121" s="77" t="s">
        <v>278</v>
      </c>
      <c r="C121" s="77" t="s">
        <v>328</v>
      </c>
      <c r="D121" s="77" t="s">
        <v>329</v>
      </c>
      <c r="E121" s="77" t="s">
        <v>94</v>
      </c>
      <c r="F121" s="77" t="n">
        <v>865.11</v>
      </c>
      <c r="G121" s="77" t="n">
        <v>15</v>
      </c>
      <c r="H121" s="78" t="n">
        <v>57.674</v>
      </c>
      <c r="I121" s="79" t="n">
        <v>9.79</v>
      </c>
      <c r="J121" s="80" t="n">
        <v>8469.42</v>
      </c>
      <c r="K121" s="80" t="n">
        <v>9.79</v>
      </c>
      <c r="L121" s="80" t="n">
        <v>8469.42</v>
      </c>
    </row>
    <row r="122" customFormat="false" ht="70.1" hidden="false" customHeight="false" outlineLevel="0" collapsed="false">
      <c r="A122" s="77" t="s">
        <v>99</v>
      </c>
      <c r="B122" s="77" t="s">
        <v>278</v>
      </c>
      <c r="C122" s="77" t="s">
        <v>330</v>
      </c>
      <c r="D122" s="77" t="s">
        <v>331</v>
      </c>
      <c r="E122" s="77" t="s">
        <v>94</v>
      </c>
      <c r="F122" s="77" t="n">
        <v>118.81</v>
      </c>
      <c r="G122" s="77" t="n">
        <v>15</v>
      </c>
      <c r="H122" s="78" t="n">
        <v>7.9206</v>
      </c>
      <c r="I122" s="79" t="n">
        <v>26.72</v>
      </c>
      <c r="J122" s="80" t="n">
        <v>3174.6</v>
      </c>
      <c r="K122" s="80" t="n">
        <v>26.72</v>
      </c>
      <c r="L122" s="80" t="n">
        <v>3174.6</v>
      </c>
    </row>
    <row r="123" customFormat="false" ht="58.95" hidden="false" customHeight="false" outlineLevel="0" collapsed="false">
      <c r="A123" s="77" t="s">
        <v>99</v>
      </c>
      <c r="B123" s="77" t="s">
        <v>278</v>
      </c>
      <c r="C123" s="77" t="s">
        <v>332</v>
      </c>
      <c r="D123" s="77" t="s">
        <v>333</v>
      </c>
      <c r="E123" s="77" t="s">
        <v>94</v>
      </c>
      <c r="F123" s="77" t="n">
        <v>51.48</v>
      </c>
      <c r="G123" s="77" t="n">
        <v>15</v>
      </c>
      <c r="H123" s="78" t="n">
        <v>3.432</v>
      </c>
      <c r="I123" s="79" t="n">
        <v>13.66</v>
      </c>
      <c r="J123" s="80" t="n">
        <v>703.21</v>
      </c>
      <c r="K123" s="80" t="n">
        <v>13.66</v>
      </c>
      <c r="L123" s="80" t="n">
        <v>703.21</v>
      </c>
    </row>
    <row r="124" customFormat="false" ht="47.75" hidden="false" customHeight="false" outlineLevel="0" collapsed="false">
      <c r="A124" s="77" t="s">
        <v>267</v>
      </c>
      <c r="B124" s="77" t="s">
        <v>334</v>
      </c>
      <c r="C124" s="77" t="s">
        <v>335</v>
      </c>
      <c r="D124" s="77" t="s">
        <v>336</v>
      </c>
      <c r="E124" s="77" t="s">
        <v>94</v>
      </c>
      <c r="F124" s="77" t="n">
        <v>6</v>
      </c>
      <c r="G124" s="77" t="n">
        <v>3</v>
      </c>
      <c r="H124" s="78" t="n">
        <v>2</v>
      </c>
      <c r="I124" s="79" t="n">
        <v>1450</v>
      </c>
      <c r="J124" s="80" t="n">
        <v>8700</v>
      </c>
      <c r="K124" s="80" t="n">
        <v>1450</v>
      </c>
      <c r="L124" s="80" t="n">
        <v>8700</v>
      </c>
    </row>
    <row r="125" customFormat="false" ht="58.95" hidden="false" customHeight="false" outlineLevel="0" collapsed="false">
      <c r="A125" s="77" t="s">
        <v>267</v>
      </c>
      <c r="B125" s="77" t="s">
        <v>334</v>
      </c>
      <c r="C125" s="77" t="s">
        <v>337</v>
      </c>
      <c r="D125" s="77" t="s">
        <v>338</v>
      </c>
      <c r="E125" s="77" t="s">
        <v>86</v>
      </c>
      <c r="F125" s="77" t="n">
        <v>11.4</v>
      </c>
      <c r="G125" s="77" t="n">
        <v>2</v>
      </c>
      <c r="H125" s="78" t="n">
        <v>5.7</v>
      </c>
      <c r="I125" s="79" t="n">
        <v>89</v>
      </c>
      <c r="J125" s="80" t="n">
        <v>1014.6</v>
      </c>
      <c r="K125" s="80" t="n">
        <v>89</v>
      </c>
      <c r="L125" s="80" t="n">
        <v>1014.6</v>
      </c>
    </row>
    <row r="126" customFormat="false" ht="159.7" hidden="false" customHeight="false" outlineLevel="0" collapsed="false">
      <c r="A126" s="77" t="s">
        <v>267</v>
      </c>
      <c r="B126" s="77" t="s">
        <v>334</v>
      </c>
      <c r="C126" s="77" t="s">
        <v>339</v>
      </c>
      <c r="D126" s="77" t="s">
        <v>340</v>
      </c>
      <c r="E126" s="77" t="s">
        <v>277</v>
      </c>
      <c r="F126" s="77" t="n">
        <v>350</v>
      </c>
      <c r="G126" s="77" t="n">
        <v>3</v>
      </c>
      <c r="H126" s="78" t="n">
        <v>116.6666</v>
      </c>
      <c r="I126" s="79" t="n">
        <v>26.43</v>
      </c>
      <c r="J126" s="80" t="n">
        <v>9250.5</v>
      </c>
      <c r="K126" s="80" t="n">
        <v>26.43</v>
      </c>
      <c r="L126" s="80" t="n">
        <v>9250.5</v>
      </c>
    </row>
    <row r="127" customFormat="false" ht="148.5" hidden="false" customHeight="false" outlineLevel="0" collapsed="false">
      <c r="A127" s="77" t="s">
        <v>267</v>
      </c>
      <c r="B127" s="77" t="s">
        <v>334</v>
      </c>
      <c r="C127" s="77" t="s">
        <v>341</v>
      </c>
      <c r="D127" s="77" t="s">
        <v>342</v>
      </c>
      <c r="E127" s="77" t="s">
        <v>277</v>
      </c>
      <c r="F127" s="77" t="n">
        <v>350</v>
      </c>
      <c r="G127" s="77" t="n">
        <v>3</v>
      </c>
      <c r="H127" s="78" t="n">
        <v>116.6666</v>
      </c>
      <c r="I127" s="79" t="n">
        <v>5.17</v>
      </c>
      <c r="J127" s="80" t="n">
        <v>1809.5</v>
      </c>
      <c r="K127" s="80" t="n">
        <v>5.17</v>
      </c>
      <c r="L127" s="80" t="n">
        <v>1809.5</v>
      </c>
    </row>
    <row r="128" customFormat="false" ht="137.3" hidden="false" customHeight="false" outlineLevel="0" collapsed="false">
      <c r="A128" s="77" t="s">
        <v>267</v>
      </c>
      <c r="B128" s="77" t="s">
        <v>334</v>
      </c>
      <c r="C128" s="77" t="s">
        <v>343</v>
      </c>
      <c r="D128" s="77" t="s">
        <v>344</v>
      </c>
      <c r="E128" s="77" t="s">
        <v>277</v>
      </c>
      <c r="F128" s="77" t="n">
        <v>92.63</v>
      </c>
      <c r="G128" s="77" t="n">
        <v>3</v>
      </c>
      <c r="H128" s="78" t="n">
        <v>30.8766</v>
      </c>
      <c r="I128" s="79" t="n">
        <v>20.72</v>
      </c>
      <c r="J128" s="80" t="n">
        <v>1919.29</v>
      </c>
      <c r="K128" s="80" t="n">
        <v>20.72</v>
      </c>
      <c r="L128" s="80" t="n">
        <v>1919.29</v>
      </c>
    </row>
    <row r="129" customFormat="false" ht="70.1" hidden="false" customHeight="false" outlineLevel="0" collapsed="false">
      <c r="A129" s="77" t="s">
        <v>267</v>
      </c>
      <c r="B129" s="77" t="s">
        <v>334</v>
      </c>
      <c r="C129" s="77" t="s">
        <v>345</v>
      </c>
      <c r="D129" s="77" t="s">
        <v>346</v>
      </c>
      <c r="E129" s="77" t="s">
        <v>86</v>
      </c>
      <c r="F129" s="77" t="n">
        <v>11.4</v>
      </c>
      <c r="G129" s="77" t="n">
        <v>2</v>
      </c>
      <c r="H129" s="81" t="n">
        <v>5.7</v>
      </c>
      <c r="I129" s="79" t="n">
        <v>552.3</v>
      </c>
      <c r="J129" s="80" t="n">
        <v>6296.21</v>
      </c>
      <c r="K129" s="80" t="n">
        <v>552.3</v>
      </c>
      <c r="L129" s="80" t="n">
        <v>6296.21</v>
      </c>
    </row>
    <row r="130" customFormat="false" ht="148.5" hidden="false" customHeight="false" outlineLevel="0" collapsed="false">
      <c r="A130" s="77" t="s">
        <v>267</v>
      </c>
      <c r="B130" s="77" t="s">
        <v>334</v>
      </c>
      <c r="C130" s="77" t="s">
        <v>347</v>
      </c>
      <c r="D130" s="77" t="s">
        <v>348</v>
      </c>
      <c r="E130" s="77" t="s">
        <v>260</v>
      </c>
      <c r="F130" s="77" t="n">
        <v>1.13</v>
      </c>
      <c r="G130" s="77" t="n">
        <v>1</v>
      </c>
      <c r="H130" s="78" t="n">
        <v>1.1299</v>
      </c>
      <c r="I130" s="79" t="n">
        <v>2109.12</v>
      </c>
      <c r="J130" s="80" t="n">
        <v>2383.3</v>
      </c>
      <c r="K130" s="80" t="n">
        <v>2109.12</v>
      </c>
      <c r="L130" s="80" t="n">
        <v>2383.3</v>
      </c>
    </row>
    <row r="131" customFormat="false" ht="159.7" hidden="false" customHeight="false" outlineLevel="0" collapsed="false">
      <c r="A131" s="77" t="s">
        <v>267</v>
      </c>
      <c r="B131" s="77" t="s">
        <v>334</v>
      </c>
      <c r="C131" s="77" t="s">
        <v>349</v>
      </c>
      <c r="D131" s="77" t="s">
        <v>350</v>
      </c>
      <c r="E131" s="77" t="s">
        <v>86</v>
      </c>
      <c r="F131" s="77" t="n">
        <v>7.6</v>
      </c>
      <c r="G131" s="77" t="n">
        <v>2</v>
      </c>
      <c r="H131" s="78" t="n">
        <v>3.8</v>
      </c>
      <c r="I131" s="79" t="n">
        <v>379.39</v>
      </c>
      <c r="J131" s="80" t="n">
        <v>2883.36</v>
      </c>
      <c r="K131" s="80" t="n">
        <v>379.39</v>
      </c>
      <c r="L131" s="80" t="n">
        <v>2883.36</v>
      </c>
    </row>
    <row r="132" customFormat="false" ht="70.1" hidden="false" customHeight="false" outlineLevel="0" collapsed="false">
      <c r="A132" s="77" t="s">
        <v>95</v>
      </c>
      <c r="B132" s="77" t="s">
        <v>351</v>
      </c>
      <c r="C132" s="77" t="s">
        <v>352</v>
      </c>
      <c r="D132" s="77" t="s">
        <v>353</v>
      </c>
      <c r="E132" s="77" t="s">
        <v>260</v>
      </c>
      <c r="F132" s="77" t="n">
        <v>22.95</v>
      </c>
      <c r="G132" s="77" t="n">
        <v>6</v>
      </c>
      <c r="H132" s="78" t="n">
        <v>3.825</v>
      </c>
      <c r="I132" s="79" t="n">
        <v>485.49</v>
      </c>
      <c r="J132" s="80" t="n">
        <v>11141.99</v>
      </c>
      <c r="K132" s="80" t="n">
        <v>485.49</v>
      </c>
      <c r="L132" s="80" t="n">
        <v>11141.99</v>
      </c>
    </row>
    <row r="133" customFormat="false" ht="81.3" hidden="false" customHeight="false" outlineLevel="0" collapsed="false">
      <c r="A133" s="77" t="s">
        <v>95</v>
      </c>
      <c r="B133" s="77" t="s">
        <v>351</v>
      </c>
      <c r="C133" s="77" t="s">
        <v>354</v>
      </c>
      <c r="D133" s="77" t="s">
        <v>355</v>
      </c>
      <c r="E133" s="77" t="s">
        <v>260</v>
      </c>
      <c r="F133" s="77" t="n">
        <v>32.13</v>
      </c>
      <c r="G133" s="77" t="n">
        <v>2</v>
      </c>
      <c r="H133" s="78" t="n">
        <v>16.065</v>
      </c>
      <c r="I133" s="79" t="n">
        <v>485.49</v>
      </c>
      <c r="J133" s="80" t="n">
        <v>15598.79</v>
      </c>
      <c r="K133" s="80" t="n">
        <v>485.49</v>
      </c>
      <c r="L133" s="80" t="n">
        <v>15598.79</v>
      </c>
    </row>
    <row r="134" customFormat="false" ht="137.3" hidden="false" customHeight="false" outlineLevel="0" collapsed="false">
      <c r="A134" s="77" t="s">
        <v>116</v>
      </c>
      <c r="B134" s="77" t="s">
        <v>351</v>
      </c>
      <c r="C134" s="77" t="s">
        <v>356</v>
      </c>
      <c r="D134" s="77" t="s">
        <v>357</v>
      </c>
      <c r="E134" s="77" t="s">
        <v>260</v>
      </c>
      <c r="F134" s="77" t="n">
        <v>22.95</v>
      </c>
      <c r="G134" s="77" t="n">
        <v>6</v>
      </c>
      <c r="H134" s="78" t="n">
        <v>3.825</v>
      </c>
      <c r="I134" s="79" t="n">
        <v>783.2</v>
      </c>
      <c r="J134" s="80" t="n">
        <v>17974.43</v>
      </c>
      <c r="K134" s="80" t="n">
        <v>783.2</v>
      </c>
      <c r="L134" s="80" t="n">
        <v>17974.43</v>
      </c>
    </row>
    <row r="135" customFormat="false" ht="148.5" hidden="false" customHeight="false" outlineLevel="0" collapsed="false">
      <c r="A135" s="77" t="s">
        <v>358</v>
      </c>
      <c r="B135" s="77" t="s">
        <v>359</v>
      </c>
      <c r="C135" s="77" t="s">
        <v>360</v>
      </c>
      <c r="D135" s="77" t="s">
        <v>361</v>
      </c>
      <c r="E135" s="77" t="s">
        <v>260</v>
      </c>
      <c r="F135" s="77" t="n">
        <v>13</v>
      </c>
      <c r="G135" s="77" t="n">
        <v>4</v>
      </c>
      <c r="H135" s="78" t="n">
        <v>3.25</v>
      </c>
      <c r="I135" s="79" t="n">
        <v>209.03</v>
      </c>
      <c r="J135" s="80" t="n">
        <v>2717.39</v>
      </c>
      <c r="K135" s="80" t="n">
        <v>209.03</v>
      </c>
      <c r="L135" s="80" t="n">
        <v>2717.39</v>
      </c>
    </row>
    <row r="136" customFormat="false" ht="70.1" hidden="false" customHeight="false" outlineLevel="0" collapsed="false">
      <c r="A136" s="77" t="s">
        <v>358</v>
      </c>
      <c r="B136" s="77" t="s">
        <v>359</v>
      </c>
      <c r="C136" s="77" t="s">
        <v>362</v>
      </c>
      <c r="D136" s="77" t="s">
        <v>363</v>
      </c>
      <c r="E136" s="77" t="s">
        <v>147</v>
      </c>
      <c r="F136" s="77" t="n">
        <v>13</v>
      </c>
      <c r="G136" s="77" t="n">
        <v>2</v>
      </c>
      <c r="H136" s="78" t="n">
        <v>6.5</v>
      </c>
      <c r="I136" s="79" t="n">
        <v>84.46</v>
      </c>
      <c r="J136" s="80" t="n">
        <v>1097.98</v>
      </c>
      <c r="K136" s="80" t="n">
        <v>84.46</v>
      </c>
      <c r="L136" s="80" t="n">
        <v>1097.98</v>
      </c>
    </row>
    <row r="137" customFormat="false" ht="70.1" hidden="false" customHeight="false" outlineLevel="0" collapsed="false">
      <c r="A137" s="77" t="s">
        <v>358</v>
      </c>
      <c r="B137" s="77" t="s">
        <v>359</v>
      </c>
      <c r="C137" s="77" t="s">
        <v>364</v>
      </c>
      <c r="D137" s="77" t="s">
        <v>365</v>
      </c>
      <c r="E137" s="77" t="s">
        <v>86</v>
      </c>
      <c r="F137" s="77" t="n">
        <v>44.65</v>
      </c>
      <c r="G137" s="77" t="n">
        <v>2</v>
      </c>
      <c r="H137" s="81" t="n">
        <v>22.325</v>
      </c>
      <c r="I137" s="79" t="n">
        <v>459.04</v>
      </c>
      <c r="J137" s="80" t="n">
        <v>20496.13</v>
      </c>
      <c r="K137" s="80" t="n">
        <v>459.04</v>
      </c>
      <c r="L137" s="80" t="n">
        <v>20496.13</v>
      </c>
    </row>
    <row r="138" customFormat="false" ht="92.5" hidden="false" customHeight="false" outlineLevel="0" collapsed="false">
      <c r="A138" s="77" t="s">
        <v>358</v>
      </c>
      <c r="B138" s="77" t="s">
        <v>359</v>
      </c>
      <c r="C138" s="77" t="s">
        <v>366</v>
      </c>
      <c r="D138" s="77" t="s">
        <v>367</v>
      </c>
      <c r="E138" s="77" t="s">
        <v>103</v>
      </c>
      <c r="F138" s="77" t="n">
        <v>160</v>
      </c>
      <c r="G138" s="77" t="n">
        <v>3</v>
      </c>
      <c r="H138" s="78" t="n">
        <v>53.3333</v>
      </c>
      <c r="I138" s="79" t="n">
        <v>104.51</v>
      </c>
      <c r="J138" s="80" t="n">
        <v>16721.6</v>
      </c>
      <c r="K138" s="80" t="n">
        <v>104.51</v>
      </c>
      <c r="L138" s="80" t="n">
        <v>16721.6</v>
      </c>
    </row>
    <row r="139" customFormat="false" ht="92.5" hidden="false" customHeight="false" outlineLevel="0" collapsed="false">
      <c r="A139" s="77" t="s">
        <v>358</v>
      </c>
      <c r="B139" s="77" t="s">
        <v>359</v>
      </c>
      <c r="C139" s="77" t="s">
        <v>368</v>
      </c>
      <c r="D139" s="77" t="s">
        <v>369</v>
      </c>
      <c r="E139" s="77" t="s">
        <v>103</v>
      </c>
      <c r="F139" s="77" t="n">
        <v>90</v>
      </c>
      <c r="G139" s="77" t="n">
        <v>3</v>
      </c>
      <c r="H139" s="78" t="n">
        <v>30</v>
      </c>
      <c r="I139" s="79" t="n">
        <v>139.34</v>
      </c>
      <c r="J139" s="80" t="n">
        <v>12540.6</v>
      </c>
      <c r="K139" s="80" t="n">
        <v>139.34</v>
      </c>
      <c r="L139" s="80" t="n">
        <v>12540.6</v>
      </c>
    </row>
    <row r="140" customFormat="false" ht="103.7" hidden="false" customHeight="false" outlineLevel="0" collapsed="false">
      <c r="A140" s="77" t="s">
        <v>358</v>
      </c>
      <c r="B140" s="77" t="s">
        <v>359</v>
      </c>
      <c r="C140" s="77" t="s">
        <v>370</v>
      </c>
      <c r="D140" s="77" t="s">
        <v>371</v>
      </c>
      <c r="E140" s="77" t="s">
        <v>260</v>
      </c>
      <c r="F140" s="77" t="n">
        <v>43.56</v>
      </c>
      <c r="G140" s="77" t="n">
        <v>10</v>
      </c>
      <c r="H140" s="81" t="n">
        <v>4.356</v>
      </c>
      <c r="I140" s="79" t="n">
        <v>209.03</v>
      </c>
      <c r="J140" s="80" t="n">
        <v>9105.34</v>
      </c>
      <c r="K140" s="80" t="n">
        <v>209.03</v>
      </c>
      <c r="L140" s="80" t="n">
        <v>9105.34</v>
      </c>
    </row>
    <row r="141" customFormat="false" ht="92.5" hidden="false" customHeight="false" outlineLevel="0" collapsed="false">
      <c r="A141" s="77" t="s">
        <v>358</v>
      </c>
      <c r="B141" s="77" t="s">
        <v>359</v>
      </c>
      <c r="C141" s="77" t="s">
        <v>372</v>
      </c>
      <c r="D141" s="77" t="s">
        <v>373</v>
      </c>
      <c r="E141" s="77" t="s">
        <v>260</v>
      </c>
      <c r="F141" s="77" t="n">
        <v>1.5</v>
      </c>
      <c r="G141" s="77" t="n">
        <v>1</v>
      </c>
      <c r="H141" s="78" t="n">
        <v>1.5</v>
      </c>
      <c r="I141" s="79" t="n">
        <v>836.07</v>
      </c>
      <c r="J141" s="80" t="n">
        <v>1254.1</v>
      </c>
      <c r="K141" s="80" t="n">
        <v>836.07</v>
      </c>
      <c r="L141" s="80" t="n">
        <v>1254.1</v>
      </c>
    </row>
    <row r="142" customFormat="false" ht="92.5" hidden="false" customHeight="false" outlineLevel="0" collapsed="false">
      <c r="A142" s="77" t="s">
        <v>358</v>
      </c>
      <c r="B142" s="77" t="s">
        <v>359</v>
      </c>
      <c r="C142" s="77" t="s">
        <v>374</v>
      </c>
      <c r="D142" s="77" t="s">
        <v>375</v>
      </c>
      <c r="E142" s="77" t="s">
        <v>260</v>
      </c>
      <c r="F142" s="77" t="n">
        <v>64</v>
      </c>
      <c r="G142" s="77" t="n">
        <v>4</v>
      </c>
      <c r="H142" s="78" t="n">
        <v>16</v>
      </c>
      <c r="I142" s="79" t="n">
        <v>485.49</v>
      </c>
      <c r="J142" s="80" t="n">
        <v>31071.36</v>
      </c>
      <c r="K142" s="80" t="n">
        <v>485.49</v>
      </c>
      <c r="L142" s="80" t="n">
        <v>31071.36</v>
      </c>
    </row>
    <row r="143" customFormat="false" ht="92.5" hidden="false" customHeight="false" outlineLevel="0" collapsed="false">
      <c r="A143" s="77" t="s">
        <v>358</v>
      </c>
      <c r="B143" s="77" t="s">
        <v>376</v>
      </c>
      <c r="C143" s="77" t="s">
        <v>377</v>
      </c>
      <c r="D143" s="77" t="s">
        <v>378</v>
      </c>
      <c r="E143" s="77" t="s">
        <v>147</v>
      </c>
      <c r="F143" s="77" t="n">
        <v>42</v>
      </c>
      <c r="G143" s="77" t="n">
        <v>4</v>
      </c>
      <c r="H143" s="78" t="n">
        <v>10.5</v>
      </c>
      <c r="I143" s="79" t="n">
        <v>33.36</v>
      </c>
      <c r="J143" s="80" t="n">
        <v>1401.12</v>
      </c>
      <c r="K143" s="80" t="n">
        <v>33.36</v>
      </c>
      <c r="L143" s="80" t="n">
        <v>1401.12</v>
      </c>
    </row>
    <row r="144" customFormat="false" ht="81.3" hidden="false" customHeight="false" outlineLevel="0" collapsed="false">
      <c r="A144" s="77" t="s">
        <v>358</v>
      </c>
      <c r="B144" s="77" t="s">
        <v>376</v>
      </c>
      <c r="C144" s="77" t="s">
        <v>379</v>
      </c>
      <c r="D144" s="77" t="s">
        <v>380</v>
      </c>
      <c r="E144" s="77" t="s">
        <v>147</v>
      </c>
      <c r="F144" s="77" t="n">
        <v>42</v>
      </c>
      <c r="G144" s="77" t="n">
        <v>6</v>
      </c>
      <c r="H144" s="78" t="n">
        <v>7</v>
      </c>
      <c r="I144" s="79" t="n">
        <v>797.34</v>
      </c>
      <c r="J144" s="80" t="n">
        <v>33488.28</v>
      </c>
      <c r="K144" s="80" t="n">
        <v>797.34</v>
      </c>
      <c r="L144" s="80" t="n">
        <v>33488.28</v>
      </c>
    </row>
    <row r="145" customFormat="false" ht="70.1" hidden="false" customHeight="false" outlineLevel="0" collapsed="false">
      <c r="A145" s="77" t="s">
        <v>358</v>
      </c>
      <c r="B145" s="77" t="s">
        <v>376</v>
      </c>
      <c r="C145" s="77" t="s">
        <v>381</v>
      </c>
      <c r="D145" s="77" t="s">
        <v>382</v>
      </c>
      <c r="E145" s="77" t="s">
        <v>103</v>
      </c>
      <c r="F145" s="77" t="n">
        <v>10</v>
      </c>
      <c r="G145" s="77" t="n">
        <v>5</v>
      </c>
      <c r="H145" s="78" t="n">
        <v>2</v>
      </c>
      <c r="I145" s="79" t="n">
        <v>77.09</v>
      </c>
      <c r="J145" s="80" t="n">
        <v>770.9</v>
      </c>
      <c r="K145" s="80" t="n">
        <v>77.09</v>
      </c>
      <c r="L145" s="80" t="n">
        <v>770.9</v>
      </c>
    </row>
    <row r="146" customFormat="false" ht="70.1" hidden="false" customHeight="false" outlineLevel="0" collapsed="false">
      <c r="A146" s="77" t="s">
        <v>358</v>
      </c>
      <c r="B146" s="77" t="s">
        <v>376</v>
      </c>
      <c r="C146" s="77" t="s">
        <v>383</v>
      </c>
      <c r="D146" s="77" t="s">
        <v>384</v>
      </c>
      <c r="E146" s="77" t="s">
        <v>103</v>
      </c>
      <c r="F146" s="77" t="n">
        <v>10</v>
      </c>
      <c r="G146" s="77" t="n">
        <v>5</v>
      </c>
      <c r="H146" s="78" t="n">
        <v>2</v>
      </c>
      <c r="I146" s="79" t="n">
        <v>77.09</v>
      </c>
      <c r="J146" s="80" t="n">
        <v>770.9</v>
      </c>
      <c r="K146" s="80" t="n">
        <v>77.09</v>
      </c>
      <c r="L146" s="80" t="n">
        <v>770.9</v>
      </c>
    </row>
    <row r="147" customFormat="false" ht="58.95" hidden="false" customHeight="false" outlineLevel="0" collapsed="false">
      <c r="A147" s="77" t="s">
        <v>358</v>
      </c>
      <c r="B147" s="77" t="s">
        <v>376</v>
      </c>
      <c r="C147" s="77" t="s">
        <v>385</v>
      </c>
      <c r="D147" s="77" t="s">
        <v>386</v>
      </c>
      <c r="E147" s="77" t="s">
        <v>147</v>
      </c>
      <c r="F147" s="77" t="n">
        <v>12</v>
      </c>
      <c r="G147" s="77" t="n">
        <v>6</v>
      </c>
      <c r="H147" s="78" t="n">
        <v>2</v>
      </c>
      <c r="I147" s="79" t="n">
        <v>89.88</v>
      </c>
      <c r="J147" s="80" t="n">
        <v>1078.56</v>
      </c>
      <c r="K147" s="80" t="n">
        <v>89.88</v>
      </c>
      <c r="L147" s="80" t="n">
        <v>1078.56</v>
      </c>
    </row>
    <row r="148" customFormat="false" ht="70.1" hidden="false" customHeight="false" outlineLevel="0" collapsed="false">
      <c r="A148" s="77" t="s">
        <v>358</v>
      </c>
      <c r="B148" s="77" t="s">
        <v>376</v>
      </c>
      <c r="C148" s="77" t="s">
        <v>387</v>
      </c>
      <c r="D148" s="77" t="s">
        <v>388</v>
      </c>
      <c r="E148" s="77" t="s">
        <v>147</v>
      </c>
      <c r="F148" s="77" t="n">
        <v>45</v>
      </c>
      <c r="G148" s="77" t="n">
        <v>6</v>
      </c>
      <c r="H148" s="78" t="n">
        <v>7.5</v>
      </c>
      <c r="I148" s="79" t="n">
        <v>164.83</v>
      </c>
      <c r="J148" s="80" t="n">
        <v>7417.35</v>
      </c>
      <c r="K148" s="80" t="n">
        <v>164.83</v>
      </c>
      <c r="L148" s="80" t="n">
        <v>7417.35</v>
      </c>
    </row>
    <row r="149" customFormat="false" ht="58.95" hidden="false" customHeight="false" outlineLevel="0" collapsed="false">
      <c r="A149" s="77" t="s">
        <v>358</v>
      </c>
      <c r="B149" s="77" t="s">
        <v>376</v>
      </c>
      <c r="C149" s="77" t="s">
        <v>389</v>
      </c>
      <c r="D149" s="77" t="s">
        <v>390</v>
      </c>
      <c r="E149" s="77" t="s">
        <v>103</v>
      </c>
      <c r="F149" s="77" t="n">
        <v>7</v>
      </c>
      <c r="G149" s="77" t="n">
        <v>6</v>
      </c>
      <c r="H149" s="78" t="n">
        <v>1.1666</v>
      </c>
      <c r="I149" s="79" t="n">
        <v>2780.93</v>
      </c>
      <c r="J149" s="80" t="n">
        <v>19466.5</v>
      </c>
      <c r="K149" s="80" t="n">
        <v>2780.93</v>
      </c>
      <c r="L149" s="80" t="n">
        <v>19466.5</v>
      </c>
    </row>
    <row r="150" customFormat="false" ht="70.1" hidden="false" customHeight="false" outlineLevel="0" collapsed="false">
      <c r="A150" s="77" t="s">
        <v>358</v>
      </c>
      <c r="B150" s="77" t="s">
        <v>376</v>
      </c>
      <c r="C150" s="77" t="s">
        <v>391</v>
      </c>
      <c r="D150" s="77" t="s">
        <v>392</v>
      </c>
      <c r="E150" s="77" t="s">
        <v>260</v>
      </c>
      <c r="F150" s="77" t="n">
        <v>16</v>
      </c>
      <c r="G150" s="77" t="n">
        <v>6</v>
      </c>
      <c r="H150" s="78" t="n">
        <v>2.6666</v>
      </c>
      <c r="I150" s="79" t="n">
        <v>649.44</v>
      </c>
      <c r="J150" s="80" t="n">
        <v>10391.04</v>
      </c>
      <c r="K150" s="80" t="n">
        <v>649.44</v>
      </c>
      <c r="L150" s="80" t="n">
        <v>10391.04</v>
      </c>
    </row>
    <row r="151" customFormat="false" ht="103.7" hidden="false" customHeight="false" outlineLevel="0" collapsed="false">
      <c r="A151" s="77" t="s">
        <v>358</v>
      </c>
      <c r="B151" s="77" t="s">
        <v>376</v>
      </c>
      <c r="C151" s="77" t="s">
        <v>393</v>
      </c>
      <c r="D151" s="77" t="s">
        <v>394</v>
      </c>
      <c r="E151" s="77" t="s">
        <v>86</v>
      </c>
      <c r="F151" s="77" t="n">
        <v>45</v>
      </c>
      <c r="G151" s="77" t="n">
        <v>6</v>
      </c>
      <c r="H151" s="78" t="n">
        <v>7.5</v>
      </c>
      <c r="I151" s="79" t="n">
        <v>38.67</v>
      </c>
      <c r="J151" s="80" t="n">
        <v>1740.15</v>
      </c>
      <c r="K151" s="80" t="n">
        <v>38.67</v>
      </c>
      <c r="L151" s="80" t="n">
        <v>1740.15</v>
      </c>
    </row>
    <row r="152" customFormat="false" ht="58.95" hidden="false" customHeight="false" outlineLevel="0" collapsed="false">
      <c r="A152" s="77" t="s">
        <v>358</v>
      </c>
      <c r="B152" s="77" t="s">
        <v>376</v>
      </c>
      <c r="C152" s="77" t="s">
        <v>395</v>
      </c>
      <c r="D152" s="77" t="s">
        <v>396</v>
      </c>
      <c r="E152" s="77" t="s">
        <v>260</v>
      </c>
      <c r="F152" s="77" t="n">
        <v>4</v>
      </c>
      <c r="G152" s="77" t="n">
        <v>1</v>
      </c>
      <c r="H152" s="78" t="n">
        <v>4</v>
      </c>
      <c r="I152" s="79" t="n">
        <v>1897.7</v>
      </c>
      <c r="J152" s="80" t="n">
        <v>7590.8</v>
      </c>
      <c r="K152" s="80" t="n">
        <v>1897.7</v>
      </c>
      <c r="L152" s="80" t="n">
        <v>7590.8</v>
      </c>
    </row>
    <row r="153" customFormat="false" ht="92.5" hidden="false" customHeight="false" outlineLevel="0" collapsed="false">
      <c r="A153" s="77" t="s">
        <v>358</v>
      </c>
      <c r="B153" s="77" t="s">
        <v>376</v>
      </c>
      <c r="C153" s="77" t="s">
        <v>397</v>
      </c>
      <c r="D153" s="77" t="s">
        <v>398</v>
      </c>
      <c r="E153" s="77" t="s">
        <v>147</v>
      </c>
      <c r="F153" s="77" t="n">
        <v>229.6</v>
      </c>
      <c r="G153" s="77" t="n">
        <v>6</v>
      </c>
      <c r="H153" s="78" t="n">
        <v>38.2666</v>
      </c>
      <c r="I153" s="79" t="n">
        <v>146.86</v>
      </c>
      <c r="J153" s="80" t="n">
        <v>33719.05</v>
      </c>
      <c r="K153" s="80" t="n">
        <v>146.86</v>
      </c>
      <c r="L153" s="80" t="n">
        <v>33719.05</v>
      </c>
    </row>
    <row r="154" customFormat="false" ht="81.3" hidden="false" customHeight="false" outlineLevel="0" collapsed="false">
      <c r="A154" s="77" t="s">
        <v>358</v>
      </c>
      <c r="B154" s="77" t="s">
        <v>376</v>
      </c>
      <c r="C154" s="77" t="s">
        <v>399</v>
      </c>
      <c r="D154" s="77" t="s">
        <v>400</v>
      </c>
      <c r="E154" s="77" t="s">
        <v>103</v>
      </c>
      <c r="F154" s="77" t="n">
        <v>1</v>
      </c>
      <c r="G154" s="77" t="n">
        <v>5</v>
      </c>
      <c r="H154" s="78" t="n">
        <v>0.2</v>
      </c>
      <c r="I154" s="79" t="n">
        <v>50257.5</v>
      </c>
      <c r="J154" s="80" t="n">
        <v>50257.5</v>
      </c>
      <c r="K154" s="80" t="n">
        <v>50257.5</v>
      </c>
      <c r="L154" s="80" t="n">
        <v>50257.5</v>
      </c>
    </row>
    <row r="155" customFormat="false" ht="70.1" hidden="false" customHeight="false" outlineLevel="0" collapsed="false">
      <c r="A155" s="77" t="s">
        <v>358</v>
      </c>
      <c r="B155" s="77" t="s">
        <v>376</v>
      </c>
      <c r="C155" s="77" t="s">
        <v>401</v>
      </c>
      <c r="D155" s="77" t="s">
        <v>402</v>
      </c>
      <c r="E155" s="77" t="s">
        <v>147</v>
      </c>
      <c r="F155" s="77" t="n">
        <v>20</v>
      </c>
      <c r="G155" s="77" t="n">
        <v>1</v>
      </c>
      <c r="H155" s="78" t="n">
        <v>20</v>
      </c>
      <c r="I155" s="79" t="n">
        <v>139.15</v>
      </c>
      <c r="J155" s="80" t="n">
        <v>2783</v>
      </c>
      <c r="K155" s="80" t="n">
        <v>139.15</v>
      </c>
      <c r="L155" s="80" t="n">
        <v>2783</v>
      </c>
    </row>
    <row r="156" customFormat="false" ht="70.1" hidden="false" customHeight="false" outlineLevel="0" collapsed="false">
      <c r="A156" s="77" t="s">
        <v>358</v>
      </c>
      <c r="B156" s="77" t="s">
        <v>376</v>
      </c>
      <c r="C156" s="77" t="s">
        <v>403</v>
      </c>
      <c r="D156" s="77" t="s">
        <v>404</v>
      </c>
      <c r="E156" s="77" t="s">
        <v>103</v>
      </c>
      <c r="F156" s="77" t="n">
        <v>4</v>
      </c>
      <c r="G156" s="77" t="n">
        <v>1</v>
      </c>
      <c r="H156" s="78" t="n">
        <v>4</v>
      </c>
      <c r="I156" s="79" t="n">
        <v>85.56</v>
      </c>
      <c r="J156" s="80" t="n">
        <v>342.24</v>
      </c>
      <c r="K156" s="80" t="n">
        <v>85.56</v>
      </c>
      <c r="L156" s="80" t="n">
        <v>342.24</v>
      </c>
    </row>
    <row r="157" customFormat="false" ht="70.1" hidden="false" customHeight="false" outlineLevel="0" collapsed="false">
      <c r="A157" s="77" t="s">
        <v>358</v>
      </c>
      <c r="B157" s="77" t="s">
        <v>376</v>
      </c>
      <c r="C157" s="77" t="s">
        <v>405</v>
      </c>
      <c r="D157" s="77" t="s">
        <v>406</v>
      </c>
      <c r="E157" s="77" t="s">
        <v>103</v>
      </c>
      <c r="F157" s="77" t="n">
        <v>1</v>
      </c>
      <c r="G157" s="77" t="n">
        <v>1</v>
      </c>
      <c r="H157" s="78" t="n">
        <v>1</v>
      </c>
      <c r="I157" s="79" t="n">
        <v>37.8</v>
      </c>
      <c r="J157" s="80" t="n">
        <v>37.79</v>
      </c>
      <c r="K157" s="80" t="n">
        <v>37.8</v>
      </c>
      <c r="L157" s="80" t="n">
        <v>37.79</v>
      </c>
    </row>
    <row r="158" customFormat="false" ht="58.95" hidden="false" customHeight="false" outlineLevel="0" collapsed="false">
      <c r="A158" s="77" t="s">
        <v>358</v>
      </c>
      <c r="B158" s="77" t="s">
        <v>376</v>
      </c>
      <c r="C158" s="77" t="s">
        <v>407</v>
      </c>
      <c r="D158" s="77" t="s">
        <v>408</v>
      </c>
      <c r="E158" s="77" t="s">
        <v>103</v>
      </c>
      <c r="F158" s="77" t="n">
        <v>10</v>
      </c>
      <c r="G158" s="77" t="n">
        <v>1</v>
      </c>
      <c r="H158" s="78" t="n">
        <v>10</v>
      </c>
      <c r="I158" s="79" t="n">
        <v>36.51</v>
      </c>
      <c r="J158" s="80" t="n">
        <v>365.1</v>
      </c>
      <c r="K158" s="80" t="n">
        <v>36.51</v>
      </c>
      <c r="L158" s="80" t="n">
        <v>365.1</v>
      </c>
    </row>
    <row r="159" customFormat="false" ht="58.95" hidden="false" customHeight="false" outlineLevel="0" collapsed="false">
      <c r="A159" s="77" t="s">
        <v>358</v>
      </c>
      <c r="B159" s="77" t="s">
        <v>376</v>
      </c>
      <c r="C159" s="77" t="s">
        <v>409</v>
      </c>
      <c r="D159" s="77" t="s">
        <v>410</v>
      </c>
      <c r="E159" s="77" t="s">
        <v>411</v>
      </c>
      <c r="F159" s="77" t="n">
        <v>3</v>
      </c>
      <c r="G159" s="77" t="n">
        <v>1</v>
      </c>
      <c r="H159" s="78" t="n">
        <v>3</v>
      </c>
      <c r="I159" s="79" t="n">
        <v>42.29</v>
      </c>
      <c r="J159" s="80" t="n">
        <v>126.87</v>
      </c>
      <c r="K159" s="80" t="n">
        <v>42.29</v>
      </c>
      <c r="L159" s="80" t="n">
        <v>126.87</v>
      </c>
    </row>
    <row r="160" customFormat="false" ht="58.95" hidden="false" customHeight="false" outlineLevel="0" collapsed="false">
      <c r="A160" s="77" t="s">
        <v>358</v>
      </c>
      <c r="B160" s="77" t="s">
        <v>376</v>
      </c>
      <c r="C160" s="77" t="s">
        <v>412</v>
      </c>
      <c r="D160" s="77" t="s">
        <v>413</v>
      </c>
      <c r="E160" s="77" t="s">
        <v>103</v>
      </c>
      <c r="F160" s="77" t="n">
        <v>5</v>
      </c>
      <c r="G160" s="77" t="n">
        <v>1</v>
      </c>
      <c r="H160" s="78" t="n">
        <v>5</v>
      </c>
      <c r="I160" s="79" t="n">
        <v>16.56</v>
      </c>
      <c r="J160" s="80" t="n">
        <v>82.8</v>
      </c>
      <c r="K160" s="80" t="n">
        <v>16.56</v>
      </c>
      <c r="L160" s="80" t="n">
        <v>82.8</v>
      </c>
    </row>
    <row r="161" customFormat="false" ht="58.95" hidden="false" customHeight="false" outlineLevel="0" collapsed="false">
      <c r="A161" s="77" t="s">
        <v>358</v>
      </c>
      <c r="B161" s="77" t="s">
        <v>376</v>
      </c>
      <c r="C161" s="77" t="s">
        <v>414</v>
      </c>
      <c r="D161" s="77" t="s">
        <v>415</v>
      </c>
      <c r="E161" s="77" t="s">
        <v>147</v>
      </c>
      <c r="F161" s="77" t="n">
        <v>45</v>
      </c>
      <c r="G161" s="77" t="n">
        <v>1</v>
      </c>
      <c r="H161" s="78" t="n">
        <v>45</v>
      </c>
      <c r="I161" s="79" t="n">
        <v>38.27</v>
      </c>
      <c r="J161" s="80" t="n">
        <v>1722.15</v>
      </c>
      <c r="K161" s="80" t="n">
        <v>38.27</v>
      </c>
      <c r="L161" s="80" t="n">
        <v>1722.15</v>
      </c>
    </row>
    <row r="162" customFormat="false" ht="70.1" hidden="false" customHeight="false" outlineLevel="0" collapsed="false">
      <c r="A162" s="77" t="s">
        <v>358</v>
      </c>
      <c r="B162" s="77" t="s">
        <v>376</v>
      </c>
      <c r="C162" s="77" t="s">
        <v>416</v>
      </c>
      <c r="D162" s="77" t="s">
        <v>417</v>
      </c>
      <c r="E162" s="77" t="s">
        <v>147</v>
      </c>
      <c r="F162" s="77" t="n">
        <v>21</v>
      </c>
      <c r="G162" s="77" t="n">
        <v>1</v>
      </c>
      <c r="H162" s="78" t="n">
        <v>21</v>
      </c>
      <c r="I162" s="79" t="n">
        <v>29.6</v>
      </c>
      <c r="J162" s="80" t="n">
        <v>621.6</v>
      </c>
      <c r="K162" s="80" t="n">
        <v>29.6</v>
      </c>
      <c r="L162" s="80" t="n">
        <v>621.6</v>
      </c>
    </row>
    <row r="163" customFormat="false" ht="47.75" hidden="false" customHeight="false" outlineLevel="0" collapsed="false">
      <c r="A163" s="77" t="s">
        <v>358</v>
      </c>
      <c r="B163" s="77" t="s">
        <v>376</v>
      </c>
      <c r="C163" s="77" t="s">
        <v>418</v>
      </c>
      <c r="D163" s="77" t="s">
        <v>419</v>
      </c>
      <c r="E163" s="77" t="s">
        <v>103</v>
      </c>
      <c r="F163" s="77" t="n">
        <v>1</v>
      </c>
      <c r="G163" s="77" t="n">
        <v>1</v>
      </c>
      <c r="H163" s="78" t="n">
        <v>1</v>
      </c>
      <c r="I163" s="79" t="n">
        <v>8080.1</v>
      </c>
      <c r="J163" s="80" t="n">
        <v>8080.1</v>
      </c>
      <c r="K163" s="80" t="n">
        <v>8080.1</v>
      </c>
      <c r="L163" s="80" t="n">
        <v>8080.1</v>
      </c>
    </row>
    <row r="164" customFormat="false" ht="58.95" hidden="false" customHeight="false" outlineLevel="0" collapsed="false">
      <c r="A164" s="77" t="s">
        <v>358</v>
      </c>
      <c r="B164" s="77" t="s">
        <v>376</v>
      </c>
      <c r="C164" s="77" t="s">
        <v>420</v>
      </c>
      <c r="D164" s="77" t="s">
        <v>421</v>
      </c>
      <c r="E164" s="77" t="s">
        <v>103</v>
      </c>
      <c r="F164" s="77" t="n">
        <v>1</v>
      </c>
      <c r="G164" s="77" t="n">
        <v>1</v>
      </c>
      <c r="H164" s="78" t="n">
        <v>1</v>
      </c>
      <c r="I164" s="79" t="n">
        <v>5969.92</v>
      </c>
      <c r="J164" s="80" t="n">
        <v>5969.92</v>
      </c>
      <c r="K164" s="80" t="n">
        <v>5969.92</v>
      </c>
      <c r="L164" s="80" t="n">
        <v>5969.92</v>
      </c>
    </row>
    <row r="165" customFormat="false" ht="114.9" hidden="false" customHeight="false" outlineLevel="0" collapsed="false">
      <c r="A165" s="77" t="s">
        <v>358</v>
      </c>
      <c r="B165" s="77" t="s">
        <v>376</v>
      </c>
      <c r="C165" s="77" t="s">
        <v>422</v>
      </c>
      <c r="D165" s="77" t="s">
        <v>423</v>
      </c>
      <c r="E165" s="77" t="s">
        <v>103</v>
      </c>
      <c r="F165" s="77" t="n">
        <v>5</v>
      </c>
      <c r="G165" s="77" t="n">
        <v>1</v>
      </c>
      <c r="H165" s="81" t="n">
        <v>5</v>
      </c>
      <c r="I165" s="79" t="n">
        <v>1398.23</v>
      </c>
      <c r="J165" s="80" t="n">
        <v>6991.15</v>
      </c>
      <c r="K165" s="80" t="n">
        <v>1398.23</v>
      </c>
      <c r="L165" s="80" t="n">
        <v>6991.15</v>
      </c>
    </row>
    <row r="166" customFormat="false" ht="92.5" hidden="false" customHeight="false" outlineLevel="0" collapsed="false">
      <c r="A166" s="77" t="s">
        <v>358</v>
      </c>
      <c r="B166" s="77" t="s">
        <v>376</v>
      </c>
      <c r="C166" s="77" t="s">
        <v>424</v>
      </c>
      <c r="D166" s="77" t="s">
        <v>425</v>
      </c>
      <c r="E166" s="77" t="s">
        <v>103</v>
      </c>
      <c r="F166" s="77" t="n">
        <v>160</v>
      </c>
      <c r="G166" s="77" t="n">
        <v>6</v>
      </c>
      <c r="H166" s="78" t="n">
        <v>26.6666</v>
      </c>
      <c r="I166" s="79" t="n">
        <v>104.51</v>
      </c>
      <c r="J166" s="80" t="n">
        <v>16721.6</v>
      </c>
      <c r="K166" s="80" t="n">
        <v>104.51</v>
      </c>
      <c r="L166" s="80" t="n">
        <v>16721.6</v>
      </c>
    </row>
    <row r="167" customFormat="false" ht="92.5" hidden="false" customHeight="false" outlineLevel="0" collapsed="false">
      <c r="A167" s="77" t="s">
        <v>358</v>
      </c>
      <c r="B167" s="77" t="s">
        <v>376</v>
      </c>
      <c r="C167" s="77" t="s">
        <v>426</v>
      </c>
      <c r="D167" s="77" t="s">
        <v>427</v>
      </c>
      <c r="E167" s="77" t="s">
        <v>103</v>
      </c>
      <c r="F167" s="77" t="n">
        <v>90</v>
      </c>
      <c r="G167" s="77" t="n">
        <v>6</v>
      </c>
      <c r="H167" s="78" t="n">
        <v>15</v>
      </c>
      <c r="I167" s="79" t="n">
        <v>139.34</v>
      </c>
      <c r="J167" s="80" t="n">
        <v>12540.6</v>
      </c>
      <c r="K167" s="80" t="n">
        <v>139.34</v>
      </c>
      <c r="L167" s="80" t="n">
        <v>12540.6</v>
      </c>
    </row>
    <row r="168" customFormat="false" ht="92.5" hidden="false" customHeight="false" outlineLevel="0" collapsed="false">
      <c r="A168" s="77" t="s">
        <v>267</v>
      </c>
      <c r="B168" s="77" t="s">
        <v>428</v>
      </c>
      <c r="C168" s="77" t="s">
        <v>429</v>
      </c>
      <c r="D168" s="77" t="s">
        <v>430</v>
      </c>
      <c r="E168" s="77" t="s">
        <v>103</v>
      </c>
      <c r="F168" s="77" t="n">
        <v>13</v>
      </c>
      <c r="G168" s="77" t="n">
        <v>2</v>
      </c>
      <c r="H168" s="78" t="n">
        <v>6.5</v>
      </c>
      <c r="I168" s="79" t="n">
        <v>348.73</v>
      </c>
      <c r="J168" s="80" t="n">
        <v>4533.49</v>
      </c>
      <c r="K168" s="80" t="n">
        <v>348.73</v>
      </c>
      <c r="L168" s="80" t="n">
        <v>4533.49</v>
      </c>
    </row>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sheetProtection sheet="true" password="c71f" objects="true" scenarios="true"/>
  <mergeCells count="15">
    <mergeCell ref="A1:C2"/>
    <mergeCell ref="D1:J1"/>
    <mergeCell ref="D2:J3"/>
    <mergeCell ref="A3:C3"/>
    <mergeCell ref="A9:A10"/>
    <mergeCell ref="B9:B10"/>
    <mergeCell ref="C9:D9"/>
    <mergeCell ref="E9:E10"/>
    <mergeCell ref="F9:F10"/>
    <mergeCell ref="G9:G10"/>
    <mergeCell ref="H9:H10"/>
    <mergeCell ref="I9:I10"/>
    <mergeCell ref="J9:J10"/>
    <mergeCell ref="K9:K10"/>
    <mergeCell ref="L9:L10"/>
  </mergeCells>
  <printOptions headings="false" gridLines="false" gridLinesSet="true" horizontalCentered="false" verticalCentered="false"/>
  <pageMargins left="0.747916666666667" right="0.590277777777778" top="0.590277777777778" bottom="0.590277777777778" header="0.511805555555555" footer="0.511805555555555"/>
  <pageSetup paperSize="1" scale="100" firstPageNumber="1" fitToWidth="1" fitToHeight="1000" pageOrder="downThenOver" orientation="landscape" usePrinterDefaults="false" blackAndWhite="false" draft="false" cellComments="none" useFirstPageNumber="tru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00FFFFFF"/>
    <pageSetUpPr fitToPage="false"/>
  </sheetPr>
  <dimension ref="A1:BL65536"/>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9" activeCellId="0" sqref="A9"/>
    </sheetView>
  </sheetViews>
  <sheetFormatPr defaultRowHeight="11.25"/>
  <cols>
    <col collapsed="false" hidden="false" max="1" min="1" style="0" width="12.780612244898"/>
    <col collapsed="false" hidden="false" max="2" min="2" style="0" width="14.5867346938776"/>
    <col collapsed="false" hidden="false" max="3" min="3" style="0" width="13.4744897959184"/>
    <col collapsed="false" hidden="false" max="4" min="4" style="0" width="39.734693877551"/>
    <col collapsed="false" hidden="false" max="6" min="5" style="0" width="14.4183673469388"/>
    <col collapsed="false" hidden="false" max="7" min="7" style="0" width="11.25"/>
    <col collapsed="false" hidden="false" max="8" min="8" style="0" width="11.9438775510204"/>
    <col collapsed="false" hidden="false" max="107" min="9" style="0" width="7.87244897959184"/>
    <col collapsed="false" hidden="false" max="1025" min="108" style="0" width="8.68367346938776"/>
  </cols>
  <sheetData>
    <row r="1" customFormat="false" ht="15.75" hidden="false" customHeight="true" outlineLevel="0" collapsed="false">
      <c r="A1" s="58"/>
      <c r="B1" s="58"/>
      <c r="C1" s="58"/>
      <c r="D1" s="59" t="s">
        <v>431</v>
      </c>
      <c r="E1" s="59"/>
      <c r="F1" s="59"/>
      <c r="G1" s="59"/>
      <c r="H1" s="59"/>
      <c r="I1" s="82"/>
      <c r="J1" s="83"/>
      <c r="K1" s="83"/>
      <c r="L1" s="83"/>
      <c r="M1" s="83"/>
      <c r="N1" s="83"/>
      <c r="O1" s="83"/>
    </row>
    <row r="2" customFormat="false" ht="18" hidden="false" customHeight="true" outlineLevel="0" collapsed="false">
      <c r="A2" s="58"/>
      <c r="B2" s="58"/>
      <c r="C2" s="58"/>
      <c r="D2" s="60" t="s">
        <v>432</v>
      </c>
      <c r="E2" s="60"/>
      <c r="F2" s="60"/>
      <c r="G2" s="60"/>
      <c r="H2" s="60"/>
      <c r="I2" s="84"/>
      <c r="J2" s="84"/>
      <c r="K2" s="84"/>
      <c r="L2" s="84"/>
      <c r="M2" s="84"/>
      <c r="N2" s="84"/>
      <c r="O2" s="84"/>
      <c r="P2" s="84"/>
    </row>
    <row r="3" customFormat="false" ht="18.75" hidden="false" customHeight="true" outlineLevel="0" collapsed="false">
      <c r="A3" s="85" t="s">
        <v>65</v>
      </c>
      <c r="B3" s="85"/>
      <c r="C3" s="85"/>
      <c r="D3" s="60"/>
      <c r="E3" s="60"/>
      <c r="F3" s="60"/>
      <c r="G3" s="60"/>
      <c r="H3" s="60"/>
      <c r="I3" s="84"/>
      <c r="J3" s="84"/>
      <c r="K3" s="84"/>
      <c r="L3" s="84"/>
      <c r="M3" s="84"/>
      <c r="N3" s="84"/>
      <c r="O3" s="84"/>
      <c r="P3" s="84"/>
    </row>
    <row r="4" customFormat="false" ht="21" hidden="false" customHeight="true" outlineLevel="0" collapsed="false">
      <c r="A4" s="62"/>
      <c r="B4" s="63"/>
      <c r="C4" s="64"/>
      <c r="D4" s="65"/>
      <c r="E4" s="65"/>
      <c r="F4" s="62"/>
      <c r="G4" s="65"/>
      <c r="H4" s="65"/>
      <c r="I4" s="86"/>
      <c r="J4" s="17"/>
      <c r="K4" s="62"/>
      <c r="L4" s="17"/>
      <c r="M4" s="17"/>
      <c r="N4" s="17"/>
      <c r="O4" s="17"/>
      <c r="P4" s="17"/>
    </row>
    <row r="5" customFormat="false" ht="15.75" hidden="false" customHeight="true" outlineLevel="0" collapsed="false">
      <c r="A5" s="62"/>
      <c r="B5" s="66" t="s">
        <v>66</v>
      </c>
      <c r="C5" s="67" t="str">
        <f aca="false">INDICE!B5</f>
        <v>PORIODICIDED: INICIO DOL PROYOCTO</v>
      </c>
      <c r="D5" s="62"/>
      <c r="E5" s="68"/>
      <c r="F5" s="69" t="s">
        <v>67</v>
      </c>
      <c r="G5" s="70" t="n">
        <f aca="false">'PASOS PI'!G7</f>
        <v>0</v>
      </c>
      <c r="H5" s="70"/>
      <c r="I5" s="87"/>
      <c r="J5" s="62"/>
      <c r="K5" s="62"/>
      <c r="L5" s="62"/>
      <c r="M5" s="88"/>
      <c r="N5" s="62"/>
      <c r="O5" s="62"/>
      <c r="P5" s="62"/>
    </row>
    <row r="6" customFormat="false" ht="15.75" hidden="false" customHeight="true" outlineLevel="0" collapsed="false">
      <c r="A6" s="62"/>
      <c r="B6" s="71" t="s">
        <v>68</v>
      </c>
      <c r="C6" s="67" t="n">
        <f aca="false">INDICE!B6</f>
        <v>0</v>
      </c>
      <c r="D6" s="68"/>
      <c r="E6" s="62"/>
      <c r="F6" s="62"/>
      <c r="G6" s="62"/>
      <c r="H6" s="89"/>
    </row>
    <row r="7" customFormat="false" ht="15.75" hidden="false" customHeight="true" outlineLevel="0" collapsed="false">
      <c r="A7" s="62"/>
      <c r="B7" s="71" t="s">
        <v>433</v>
      </c>
      <c r="C7" s="90" t="n">
        <f aca="false">Portada!B7</f>
        <v>41810</v>
      </c>
      <c r="D7" s="91"/>
      <c r="E7" s="92"/>
      <c r="F7" s="92"/>
      <c r="G7" s="93"/>
      <c r="H7" s="89"/>
      <c r="I7" s="94" t="s">
        <v>434</v>
      </c>
      <c r="J7" s="94"/>
      <c r="K7" s="94"/>
      <c r="L7" s="94"/>
      <c r="M7" s="94"/>
      <c r="N7" s="94"/>
      <c r="O7" s="94"/>
      <c r="P7" s="94" t="s">
        <v>435</v>
      </c>
      <c r="Q7" s="94"/>
      <c r="R7" s="94"/>
      <c r="S7" s="94"/>
      <c r="T7" s="94"/>
      <c r="U7" s="94"/>
      <c r="V7" s="94"/>
      <c r="W7" s="94" t="s">
        <v>436</v>
      </c>
      <c r="X7" s="94"/>
      <c r="Y7" s="94"/>
      <c r="Z7" s="94"/>
      <c r="AA7" s="94"/>
      <c r="AB7" s="94"/>
      <c r="AC7" s="94"/>
      <c r="AD7" s="94" t="s">
        <v>437</v>
      </c>
      <c r="AE7" s="94"/>
      <c r="AF7" s="94"/>
      <c r="AG7" s="94"/>
      <c r="AH7" s="94"/>
      <c r="AI7" s="94"/>
      <c r="AJ7" s="94"/>
      <c r="AK7" s="94" t="s">
        <v>438</v>
      </c>
      <c r="AL7" s="94"/>
      <c r="AM7" s="94"/>
      <c r="AN7" s="94"/>
      <c r="AO7" s="94"/>
      <c r="AP7" s="94"/>
      <c r="AQ7" s="94"/>
      <c r="AR7" s="94" t="s">
        <v>439</v>
      </c>
      <c r="AS7" s="94"/>
      <c r="AT7" s="94"/>
      <c r="AU7" s="94"/>
      <c r="AV7" s="94"/>
      <c r="AW7" s="94"/>
      <c r="AX7" s="94"/>
      <c r="AY7" s="94" t="s">
        <v>440</v>
      </c>
      <c r="AZ7" s="94"/>
      <c r="BA7" s="94"/>
      <c r="BB7" s="94"/>
      <c r="BC7" s="94"/>
      <c r="BD7" s="94"/>
      <c r="BE7" s="94"/>
      <c r="BF7" s="94" t="s">
        <v>441</v>
      </c>
      <c r="BG7" s="94"/>
      <c r="BH7" s="94"/>
      <c r="BI7" s="94"/>
      <c r="BJ7" s="94"/>
      <c r="BK7" s="94"/>
      <c r="BL7" s="94"/>
    </row>
    <row r="8" customFormat="false" ht="13.4" hidden="false" customHeight="true" outlineLevel="0" collapsed="false">
      <c r="A8" s="62"/>
      <c r="B8" s="71"/>
      <c r="C8" s="95"/>
      <c r="D8" s="92"/>
      <c r="E8" s="92"/>
      <c r="F8" s="92"/>
      <c r="G8" s="93"/>
      <c r="H8" s="89"/>
      <c r="I8" s="94" t="s">
        <v>442</v>
      </c>
      <c r="J8" s="94"/>
      <c r="K8" s="94"/>
      <c r="L8" s="94"/>
      <c r="M8" s="94"/>
      <c r="N8" s="94"/>
      <c r="O8" s="94"/>
      <c r="P8" s="94" t="s">
        <v>443</v>
      </c>
      <c r="Q8" s="94"/>
      <c r="R8" s="94"/>
      <c r="S8" s="94"/>
      <c r="T8" s="94"/>
      <c r="U8" s="94"/>
      <c r="V8" s="94"/>
      <c r="W8" s="94" t="s">
        <v>444</v>
      </c>
      <c r="X8" s="94"/>
      <c r="Y8" s="94"/>
      <c r="Z8" s="94"/>
      <c r="AA8" s="94"/>
      <c r="AB8" s="94"/>
      <c r="AC8" s="94"/>
      <c r="AD8" s="94" t="s">
        <v>445</v>
      </c>
      <c r="AE8" s="94"/>
      <c r="AF8" s="94"/>
      <c r="AG8" s="94"/>
      <c r="AH8" s="94"/>
      <c r="AI8" s="94"/>
      <c r="AJ8" s="94"/>
      <c r="AK8" s="94" t="s">
        <v>446</v>
      </c>
      <c r="AL8" s="94"/>
      <c r="AM8" s="94"/>
      <c r="AN8" s="94"/>
      <c r="AO8" s="94"/>
      <c r="AP8" s="94"/>
      <c r="AQ8" s="94"/>
      <c r="AR8" s="94" t="s">
        <v>447</v>
      </c>
      <c r="AS8" s="94"/>
      <c r="AT8" s="94"/>
      <c r="AU8" s="94"/>
      <c r="AV8" s="94"/>
      <c r="AW8" s="94"/>
      <c r="AX8" s="94"/>
      <c r="AY8" s="94" t="s">
        <v>448</v>
      </c>
      <c r="AZ8" s="94"/>
      <c r="BA8" s="94"/>
      <c r="BB8" s="94"/>
      <c r="BC8" s="94"/>
      <c r="BD8" s="94"/>
      <c r="BE8" s="94"/>
      <c r="BF8" s="94" t="s">
        <v>449</v>
      </c>
      <c r="BG8" s="94"/>
      <c r="BH8" s="94"/>
      <c r="BI8" s="94"/>
      <c r="BJ8" s="94"/>
      <c r="BK8" s="94"/>
      <c r="BL8" s="94"/>
    </row>
    <row r="9" customFormat="false" ht="12.75" hidden="false" customHeight="true" outlineLevel="0" collapsed="false">
      <c r="A9" s="72" t="s">
        <v>69</v>
      </c>
      <c r="B9" s="73" t="s">
        <v>70</v>
      </c>
      <c r="C9" s="74" t="s">
        <v>71</v>
      </c>
      <c r="D9" s="74"/>
      <c r="E9" s="72" t="s">
        <v>72</v>
      </c>
      <c r="F9" s="72" t="s">
        <v>73</v>
      </c>
      <c r="G9" s="72" t="s">
        <v>74</v>
      </c>
      <c r="H9" s="72" t="s">
        <v>75</v>
      </c>
      <c r="I9" s="96" t="s">
        <v>450</v>
      </c>
      <c r="J9" s="96" t="s">
        <v>451</v>
      </c>
      <c r="K9" s="94" t="s">
        <v>452</v>
      </c>
      <c r="L9" s="94" t="s">
        <v>453</v>
      </c>
      <c r="M9" s="94" t="s">
        <v>454</v>
      </c>
      <c r="N9" s="94" t="s">
        <v>455</v>
      </c>
      <c r="O9" s="94" t="s">
        <v>456</v>
      </c>
      <c r="P9" s="94" t="s">
        <v>450</v>
      </c>
      <c r="Q9" s="94" t="s">
        <v>451</v>
      </c>
      <c r="R9" s="94" t="s">
        <v>452</v>
      </c>
      <c r="S9" s="94" t="s">
        <v>453</v>
      </c>
      <c r="T9" s="94" t="s">
        <v>454</v>
      </c>
      <c r="U9" s="94" t="s">
        <v>455</v>
      </c>
      <c r="V9" s="94" t="s">
        <v>456</v>
      </c>
      <c r="W9" s="94" t="s">
        <v>450</v>
      </c>
      <c r="X9" s="94" t="s">
        <v>451</v>
      </c>
      <c r="Y9" s="94" t="s">
        <v>452</v>
      </c>
      <c r="Z9" s="94" t="s">
        <v>453</v>
      </c>
      <c r="AA9" s="94" t="s">
        <v>454</v>
      </c>
      <c r="AB9" s="94" t="s">
        <v>455</v>
      </c>
      <c r="AC9" s="94" t="s">
        <v>456</v>
      </c>
      <c r="AD9" s="94" t="s">
        <v>450</v>
      </c>
      <c r="AE9" s="94" t="s">
        <v>451</v>
      </c>
      <c r="AF9" s="94" t="s">
        <v>452</v>
      </c>
      <c r="AG9" s="94" t="s">
        <v>453</v>
      </c>
      <c r="AH9" s="94" t="s">
        <v>454</v>
      </c>
      <c r="AI9" s="94" t="s">
        <v>455</v>
      </c>
      <c r="AJ9" s="94" t="s">
        <v>456</v>
      </c>
      <c r="AK9" s="94" t="s">
        <v>450</v>
      </c>
      <c r="AL9" s="94" t="s">
        <v>451</v>
      </c>
      <c r="AM9" s="94" t="s">
        <v>452</v>
      </c>
      <c r="AN9" s="94" t="s">
        <v>453</v>
      </c>
      <c r="AO9" s="94" t="s">
        <v>454</v>
      </c>
      <c r="AP9" s="94" t="s">
        <v>455</v>
      </c>
      <c r="AQ9" s="94" t="s">
        <v>456</v>
      </c>
      <c r="AR9" s="94" t="s">
        <v>450</v>
      </c>
      <c r="AS9" s="94" t="s">
        <v>451</v>
      </c>
      <c r="AT9" s="94" t="s">
        <v>452</v>
      </c>
      <c r="AU9" s="94" t="s">
        <v>453</v>
      </c>
      <c r="AV9" s="94" t="s">
        <v>454</v>
      </c>
      <c r="AW9" s="94" t="s">
        <v>455</v>
      </c>
      <c r="AX9" s="94" t="s">
        <v>456</v>
      </c>
      <c r="AY9" s="94" t="s">
        <v>450</v>
      </c>
      <c r="AZ9" s="94" t="s">
        <v>451</v>
      </c>
      <c r="BA9" s="94" t="s">
        <v>452</v>
      </c>
      <c r="BB9" s="94" t="s">
        <v>453</v>
      </c>
      <c r="BC9" s="94" t="s">
        <v>454</v>
      </c>
      <c r="BD9" s="94" t="s">
        <v>455</v>
      </c>
      <c r="BE9" s="94" t="s">
        <v>456</v>
      </c>
      <c r="BF9" s="94" t="s">
        <v>450</v>
      </c>
      <c r="BG9" s="94" t="s">
        <v>451</v>
      </c>
      <c r="BH9" s="94" t="s">
        <v>452</v>
      </c>
      <c r="BI9" s="94" t="s">
        <v>453</v>
      </c>
      <c r="BJ9" s="94" t="s">
        <v>454</v>
      </c>
      <c r="BK9" s="94" t="s">
        <v>455</v>
      </c>
      <c r="BL9" s="94" t="s">
        <v>456</v>
      </c>
    </row>
    <row r="10" customFormat="false" ht="12.75" hidden="false" customHeight="true" outlineLevel="0" collapsed="false">
      <c r="A10" s="72"/>
      <c r="B10" s="73"/>
      <c r="C10" s="72" t="s">
        <v>80</v>
      </c>
      <c r="D10" s="72" t="s">
        <v>81</v>
      </c>
      <c r="E10" s="72"/>
      <c r="F10" s="72"/>
      <c r="G10" s="72"/>
      <c r="H10" s="72"/>
      <c r="I10" s="96" t="n">
        <v>41806</v>
      </c>
      <c r="J10" s="96" t="n">
        <v>41807</v>
      </c>
      <c r="K10" s="94" t="n">
        <v>41808</v>
      </c>
      <c r="L10" s="94" t="n">
        <v>41809</v>
      </c>
      <c r="M10" s="94" t="n">
        <v>41810</v>
      </c>
      <c r="N10" s="94" t="n">
        <v>41811</v>
      </c>
      <c r="O10" s="94" t="n">
        <v>41812</v>
      </c>
      <c r="P10" s="94" t="n">
        <v>41813</v>
      </c>
      <c r="Q10" s="94" t="n">
        <v>41814</v>
      </c>
      <c r="R10" s="94" t="n">
        <v>41815</v>
      </c>
      <c r="S10" s="94" t="n">
        <v>41816</v>
      </c>
      <c r="T10" s="94" t="n">
        <v>41817</v>
      </c>
      <c r="U10" s="94" t="n">
        <v>41818</v>
      </c>
      <c r="V10" s="94" t="n">
        <v>41819</v>
      </c>
      <c r="W10" s="94" t="n">
        <v>41820</v>
      </c>
      <c r="X10" s="94" t="n">
        <v>41821</v>
      </c>
      <c r="Y10" s="94" t="n">
        <v>41822</v>
      </c>
      <c r="Z10" s="94" t="n">
        <v>41823</v>
      </c>
      <c r="AA10" s="94" t="n">
        <v>41824</v>
      </c>
      <c r="AB10" s="94" t="n">
        <v>41825</v>
      </c>
      <c r="AC10" s="94" t="n">
        <v>41826</v>
      </c>
      <c r="AD10" s="94" t="n">
        <v>41827</v>
      </c>
      <c r="AE10" s="94" t="n">
        <v>41828</v>
      </c>
      <c r="AF10" s="94" t="n">
        <v>41829</v>
      </c>
      <c r="AG10" s="94" t="n">
        <v>41830</v>
      </c>
      <c r="AH10" s="94" t="n">
        <v>41831</v>
      </c>
      <c r="AI10" s="94" t="n">
        <v>41832</v>
      </c>
      <c r="AJ10" s="94" t="n">
        <v>41833</v>
      </c>
      <c r="AK10" s="94" t="n">
        <v>41834</v>
      </c>
      <c r="AL10" s="94" t="n">
        <v>41835</v>
      </c>
      <c r="AM10" s="94" t="n">
        <v>41836</v>
      </c>
      <c r="AN10" s="94" t="n">
        <v>41837</v>
      </c>
      <c r="AO10" s="94" t="n">
        <v>41838</v>
      </c>
      <c r="AP10" s="94" t="n">
        <v>41839</v>
      </c>
      <c r="AQ10" s="94" t="n">
        <v>41840</v>
      </c>
      <c r="AR10" s="94" t="n">
        <v>41841</v>
      </c>
      <c r="AS10" s="94" t="n">
        <v>41842</v>
      </c>
      <c r="AT10" s="94" t="n">
        <v>41843</v>
      </c>
      <c r="AU10" s="94" t="n">
        <v>41844</v>
      </c>
      <c r="AV10" s="94" t="n">
        <v>41845</v>
      </c>
      <c r="AW10" s="94" t="n">
        <v>41846</v>
      </c>
      <c r="AX10" s="94" t="n">
        <v>41847</v>
      </c>
      <c r="AY10" s="94" t="n">
        <v>41848</v>
      </c>
      <c r="AZ10" s="94" t="n">
        <v>41849</v>
      </c>
      <c r="BA10" s="94" t="n">
        <v>41850</v>
      </c>
      <c r="BB10" s="94" t="n">
        <v>41851</v>
      </c>
      <c r="BC10" s="94" t="n">
        <v>41852</v>
      </c>
      <c r="BD10" s="94" t="n">
        <v>41853</v>
      </c>
      <c r="BE10" s="94" t="n">
        <v>41854</v>
      </c>
      <c r="BF10" s="94" t="n">
        <v>41855</v>
      </c>
      <c r="BG10" s="94" t="n">
        <v>41856</v>
      </c>
      <c r="BH10" s="94" t="n">
        <v>41857</v>
      </c>
      <c r="BI10" s="94" t="n">
        <v>41858</v>
      </c>
      <c r="BJ10" s="94" t="n">
        <v>41859</v>
      </c>
      <c r="BK10" s="94" t="n">
        <v>41860</v>
      </c>
      <c r="BL10" s="94" t="n">
        <v>41861</v>
      </c>
    </row>
    <row r="11" customFormat="false" ht="71.1" hidden="false" customHeight="false" outlineLevel="0" collapsed="false">
      <c r="A11" s="77" t="s">
        <v>82</v>
      </c>
      <c r="B11" s="77" t="s">
        <v>83</v>
      </c>
      <c r="C11" s="77" t="s">
        <v>84</v>
      </c>
      <c r="D11" s="77" t="s">
        <v>85</v>
      </c>
      <c r="E11" s="77" t="s">
        <v>86</v>
      </c>
      <c r="F11" s="77" t="n">
        <v>585</v>
      </c>
      <c r="G11" s="77" t="n">
        <v>13</v>
      </c>
      <c r="H11" s="78" t="n">
        <v>45</v>
      </c>
      <c r="I11" s="97"/>
      <c r="J11" s="97"/>
      <c r="K11" s="97"/>
      <c r="L11" s="97"/>
      <c r="M11" s="97" t="n">
        <v>45</v>
      </c>
      <c r="N11" s="97" t="n">
        <v>45</v>
      </c>
      <c r="O11" s="97"/>
      <c r="P11" s="97" t="n">
        <v>45</v>
      </c>
      <c r="Q11" s="97" t="n">
        <v>45</v>
      </c>
      <c r="R11" s="97" t="n">
        <v>45</v>
      </c>
      <c r="S11" s="97" t="n">
        <v>45</v>
      </c>
      <c r="T11" s="97" t="n">
        <v>45</v>
      </c>
      <c r="U11" s="97" t="n">
        <v>45</v>
      </c>
      <c r="V11" s="97"/>
      <c r="W11" s="97" t="n">
        <v>45</v>
      </c>
      <c r="X11" s="97" t="n">
        <v>45</v>
      </c>
      <c r="Y11" s="97" t="n">
        <v>45</v>
      </c>
      <c r="Z11" s="97" t="n">
        <v>45</v>
      </c>
      <c r="AA11" s="97" t="n">
        <v>45</v>
      </c>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customFormat="false" ht="70.1" hidden="false" customHeight="false" outlineLevel="0" collapsed="false">
      <c r="A12" s="77" t="s">
        <v>82</v>
      </c>
      <c r="B12" s="77" t="s">
        <v>87</v>
      </c>
      <c r="C12" s="77" t="s">
        <v>88</v>
      </c>
      <c r="D12" s="77" t="s">
        <v>89</v>
      </c>
      <c r="E12" s="77" t="s">
        <v>86</v>
      </c>
      <c r="F12" s="77" t="n">
        <v>112</v>
      </c>
      <c r="G12" s="77" t="n">
        <v>13</v>
      </c>
      <c r="H12" s="78" t="n">
        <v>8.6153</v>
      </c>
      <c r="I12" s="97"/>
      <c r="J12" s="97"/>
      <c r="K12" s="97"/>
      <c r="L12" s="97"/>
      <c r="M12" s="97"/>
      <c r="N12" s="97"/>
      <c r="O12" s="97"/>
      <c r="P12" s="97" t="n">
        <v>8.6153</v>
      </c>
      <c r="Q12" s="97" t="n">
        <v>8.6153</v>
      </c>
      <c r="R12" s="97" t="n">
        <v>8.6153</v>
      </c>
      <c r="S12" s="97" t="n">
        <v>8.6153</v>
      </c>
      <c r="T12" s="97" t="n">
        <v>8.6153</v>
      </c>
      <c r="U12" s="97" t="n">
        <v>8.6153</v>
      </c>
      <c r="V12" s="97"/>
      <c r="W12" s="97" t="n">
        <v>8.6153</v>
      </c>
      <c r="X12" s="97" t="n">
        <v>8.6153</v>
      </c>
      <c r="Y12" s="97" t="n">
        <v>8.6153</v>
      </c>
      <c r="Z12" s="97" t="n">
        <v>8.6153</v>
      </c>
      <c r="AA12" s="97" t="n">
        <v>8.6153</v>
      </c>
      <c r="AB12" s="97" t="n">
        <v>8.6153</v>
      </c>
      <c r="AC12" s="97"/>
      <c r="AD12" s="97" t="n">
        <f aca="false">8.6153+0.0011</f>
        <v>8.6164</v>
      </c>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customFormat="false" ht="81.65" hidden="false" customHeight="false" outlineLevel="0" collapsed="false">
      <c r="A13" s="77" t="s">
        <v>82</v>
      </c>
      <c r="B13" s="77" t="s">
        <v>87</v>
      </c>
      <c r="C13" s="77" t="s">
        <v>90</v>
      </c>
      <c r="D13" s="77" t="s">
        <v>91</v>
      </c>
      <c r="E13" s="77" t="s">
        <v>86</v>
      </c>
      <c r="F13" s="77" t="n">
        <v>112</v>
      </c>
      <c r="G13" s="77" t="n">
        <v>14</v>
      </c>
      <c r="H13" s="78" t="n">
        <v>8</v>
      </c>
      <c r="I13" s="97"/>
      <c r="J13" s="97"/>
      <c r="K13" s="97"/>
      <c r="L13" s="97"/>
      <c r="M13" s="97"/>
      <c r="N13" s="97"/>
      <c r="O13" s="97"/>
      <c r="P13" s="97" t="n">
        <v>8</v>
      </c>
      <c r="Q13" s="97" t="n">
        <v>8</v>
      </c>
      <c r="R13" s="97" t="n">
        <v>8</v>
      </c>
      <c r="S13" s="97" t="n">
        <v>8</v>
      </c>
      <c r="T13" s="97" t="n">
        <v>8</v>
      </c>
      <c r="U13" s="97" t="n">
        <v>8</v>
      </c>
      <c r="V13" s="97"/>
      <c r="W13" s="97" t="n">
        <v>8</v>
      </c>
      <c r="X13" s="97" t="n">
        <v>8</v>
      </c>
      <c r="Y13" s="97" t="n">
        <v>8</v>
      </c>
      <c r="Z13" s="97" t="n">
        <v>8</v>
      </c>
      <c r="AA13" s="97" t="n">
        <v>8</v>
      </c>
      <c r="AB13" s="97" t="n">
        <v>8</v>
      </c>
      <c r="AC13" s="97"/>
      <c r="AD13" s="97" t="n">
        <v>8</v>
      </c>
      <c r="AE13" s="97" t="n">
        <v>8</v>
      </c>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customFormat="false" ht="92.5" hidden="false" customHeight="false" outlineLevel="0" collapsed="false">
      <c r="A14" s="77" t="s">
        <v>82</v>
      </c>
      <c r="B14" s="77" t="s">
        <v>87</v>
      </c>
      <c r="C14" s="77" t="s">
        <v>92</v>
      </c>
      <c r="D14" s="77" t="s">
        <v>93</v>
      </c>
      <c r="E14" s="77" t="s">
        <v>94</v>
      </c>
      <c r="F14" s="77" t="n">
        <v>5.2</v>
      </c>
      <c r="G14" s="77" t="n">
        <v>6</v>
      </c>
      <c r="H14" s="78" t="n">
        <v>0.8666</v>
      </c>
      <c r="I14" s="97"/>
      <c r="J14" s="97"/>
      <c r="K14" s="97"/>
      <c r="L14" s="97"/>
      <c r="M14" s="97"/>
      <c r="N14" s="97"/>
      <c r="O14" s="97"/>
      <c r="P14" s="97" t="n">
        <v>0.8666</v>
      </c>
      <c r="Q14" s="97" t="n">
        <v>0.8666</v>
      </c>
      <c r="R14" s="97" t="n">
        <v>0.8666</v>
      </c>
      <c r="S14" s="97" t="n">
        <v>0.8666</v>
      </c>
      <c r="T14" s="97" t="n">
        <v>0.8666</v>
      </c>
      <c r="U14" s="97" t="n">
        <f aca="false">0.8666+0.0004</f>
        <v>0.867</v>
      </c>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row>
    <row r="15" customFormat="false" ht="47.75" hidden="false" customHeight="false" outlineLevel="0" collapsed="false">
      <c r="A15" s="77" t="s">
        <v>95</v>
      </c>
      <c r="B15" s="77" t="s">
        <v>96</v>
      </c>
      <c r="C15" s="77" t="s">
        <v>97</v>
      </c>
      <c r="D15" s="77" t="s">
        <v>98</v>
      </c>
      <c r="E15" s="77" t="s">
        <v>86</v>
      </c>
      <c r="F15" s="77" t="n">
        <v>639.55</v>
      </c>
      <c r="G15" s="77" t="n">
        <v>15</v>
      </c>
      <c r="H15" s="78" t="n">
        <v>42.6366</v>
      </c>
      <c r="I15" s="97"/>
      <c r="J15" s="97"/>
      <c r="K15" s="97"/>
      <c r="L15" s="97"/>
      <c r="M15" s="97"/>
      <c r="N15" s="97"/>
      <c r="O15" s="97"/>
      <c r="P15" s="97" t="n">
        <v>42.6366</v>
      </c>
      <c r="Q15" s="97" t="n">
        <v>42.6366</v>
      </c>
      <c r="R15" s="97" t="n">
        <v>42.6366</v>
      </c>
      <c r="S15" s="97" t="n">
        <v>42.6366</v>
      </c>
      <c r="T15" s="97" t="n">
        <f aca="false">42.6366+0.001</f>
        <v>42.6376</v>
      </c>
      <c r="U15" s="97" t="n">
        <v>42.6366</v>
      </c>
      <c r="V15" s="97"/>
      <c r="W15" s="97" t="n">
        <v>42.6366</v>
      </c>
      <c r="X15" s="97" t="n">
        <v>42.6366</v>
      </c>
      <c r="Y15" s="97" t="n">
        <v>42.6366</v>
      </c>
      <c r="Z15" s="97" t="n">
        <v>42.6366</v>
      </c>
      <c r="AA15" s="97" t="n">
        <v>42.6366</v>
      </c>
      <c r="AB15" s="97" t="n">
        <v>42.6366</v>
      </c>
      <c r="AC15" s="97"/>
      <c r="AD15" s="97" t="n">
        <v>42.6366</v>
      </c>
      <c r="AE15" s="97" t="n">
        <v>42.6366</v>
      </c>
      <c r="AF15" s="97" t="n">
        <v>42.6366</v>
      </c>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customFormat="false" ht="70.85" hidden="false" customHeight="false" outlineLevel="0" collapsed="false">
      <c r="A16" s="77" t="s">
        <v>99</v>
      </c>
      <c r="B16" s="77" t="s">
        <v>100</v>
      </c>
      <c r="C16" s="77" t="s">
        <v>101</v>
      </c>
      <c r="D16" s="77" t="s">
        <v>102</v>
      </c>
      <c r="E16" s="77" t="s">
        <v>103</v>
      </c>
      <c r="F16" s="77" t="n">
        <v>52</v>
      </c>
      <c r="G16" s="77" t="n">
        <v>12</v>
      </c>
      <c r="H16" s="78" t="n">
        <v>4.3333</v>
      </c>
      <c r="I16" s="97"/>
      <c r="J16" s="97"/>
      <c r="K16" s="97"/>
      <c r="L16" s="97"/>
      <c r="M16" s="97"/>
      <c r="N16" s="97"/>
      <c r="O16" s="97"/>
      <c r="P16" s="97"/>
      <c r="Q16" s="97"/>
      <c r="R16" s="97"/>
      <c r="S16" s="97"/>
      <c r="T16" s="97"/>
      <c r="U16" s="97"/>
      <c r="V16" s="97"/>
      <c r="W16" s="97"/>
      <c r="X16" s="97"/>
      <c r="Y16" s="97"/>
      <c r="Z16" s="97"/>
      <c r="AA16" s="97"/>
      <c r="AB16" s="97"/>
      <c r="AC16" s="97"/>
      <c r="AD16" s="97" t="n">
        <v>4.3333</v>
      </c>
      <c r="AE16" s="97" t="n">
        <v>4.3333</v>
      </c>
      <c r="AF16" s="97" t="n">
        <v>4.3333</v>
      </c>
      <c r="AG16" s="97" t="n">
        <f aca="false">4.3333+0.0004</f>
        <v>4.3337</v>
      </c>
      <c r="AH16" s="97" t="n">
        <v>4.3333</v>
      </c>
      <c r="AI16" s="97" t="n">
        <v>4.3333</v>
      </c>
      <c r="AJ16" s="97"/>
      <c r="AK16" s="97" t="n">
        <v>4.3333</v>
      </c>
      <c r="AL16" s="97" t="n">
        <v>4.3333</v>
      </c>
      <c r="AM16" s="97" t="n">
        <v>4.3333</v>
      </c>
      <c r="AN16" s="97" t="n">
        <v>4.3333</v>
      </c>
      <c r="AO16" s="97" t="n">
        <v>4.3333</v>
      </c>
      <c r="AP16" s="97" t="n">
        <v>4.3333</v>
      </c>
      <c r="AQ16" s="97"/>
      <c r="AR16" s="97"/>
      <c r="AS16" s="97"/>
      <c r="AT16" s="97"/>
      <c r="AU16" s="97"/>
      <c r="AV16" s="97"/>
      <c r="AW16" s="97"/>
      <c r="AX16" s="97"/>
      <c r="AY16" s="97"/>
      <c r="AZ16" s="97"/>
      <c r="BA16" s="97"/>
      <c r="BB16" s="97"/>
      <c r="BC16" s="97"/>
      <c r="BD16" s="97"/>
      <c r="BE16" s="97"/>
      <c r="BF16" s="97"/>
      <c r="BG16" s="97"/>
      <c r="BH16" s="97"/>
      <c r="BI16" s="97"/>
      <c r="BJ16" s="97"/>
      <c r="BK16" s="97"/>
      <c r="BL16" s="97"/>
    </row>
    <row r="17" customFormat="false" ht="59.7" hidden="false" customHeight="false" outlineLevel="0" collapsed="false">
      <c r="A17" s="77" t="s">
        <v>99</v>
      </c>
      <c r="B17" s="77" t="s">
        <v>100</v>
      </c>
      <c r="C17" s="77" t="s">
        <v>104</v>
      </c>
      <c r="D17" s="77" t="s">
        <v>105</v>
      </c>
      <c r="E17" s="77" t="s">
        <v>103</v>
      </c>
      <c r="F17" s="77" t="n">
        <v>7</v>
      </c>
      <c r="G17" s="77" t="n">
        <v>7</v>
      </c>
      <c r="H17" s="78" t="n">
        <v>1</v>
      </c>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t="n">
        <v>1</v>
      </c>
      <c r="AO17" s="97" t="n">
        <v>1</v>
      </c>
      <c r="AP17" s="97" t="n">
        <v>1</v>
      </c>
      <c r="AQ17" s="97"/>
      <c r="AR17" s="97" t="n">
        <v>1</v>
      </c>
      <c r="AS17" s="97" t="n">
        <v>1</v>
      </c>
      <c r="AT17" s="97" t="n">
        <v>1</v>
      </c>
      <c r="AU17" s="97" t="n">
        <v>1</v>
      </c>
      <c r="AV17" s="97"/>
      <c r="AW17" s="97"/>
      <c r="AX17" s="97"/>
      <c r="AY17" s="97"/>
      <c r="AZ17" s="97"/>
      <c r="BA17" s="97"/>
      <c r="BB17" s="97"/>
      <c r="BC17" s="97"/>
      <c r="BD17" s="97"/>
      <c r="BE17" s="97"/>
      <c r="BF17" s="97"/>
      <c r="BG17" s="97"/>
      <c r="BH17" s="97"/>
      <c r="BI17" s="97"/>
      <c r="BJ17" s="97"/>
      <c r="BK17" s="97"/>
      <c r="BL17" s="97"/>
    </row>
    <row r="18" customFormat="false" ht="71.1" hidden="false" customHeight="false" outlineLevel="0" collapsed="false">
      <c r="A18" s="77" t="s">
        <v>99</v>
      </c>
      <c r="B18" s="77" t="s">
        <v>100</v>
      </c>
      <c r="C18" s="77" t="s">
        <v>106</v>
      </c>
      <c r="D18" s="77" t="s">
        <v>107</v>
      </c>
      <c r="E18" s="77" t="s">
        <v>103</v>
      </c>
      <c r="F18" s="77" t="n">
        <v>11</v>
      </c>
      <c r="G18" s="77" t="n">
        <v>6</v>
      </c>
      <c r="H18" s="78" t="n">
        <v>1.8333</v>
      </c>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t="n">
        <v>1.8333</v>
      </c>
      <c r="AO18" s="97" t="n">
        <v>1.8333</v>
      </c>
      <c r="AP18" s="97" t="n">
        <v>1.8333</v>
      </c>
      <c r="AQ18" s="97"/>
      <c r="AR18" s="97" t="n">
        <f aca="false">1.8333+0.0003</f>
        <v>1.8336</v>
      </c>
      <c r="AS18" s="97" t="n">
        <v>1.8333</v>
      </c>
      <c r="AT18" s="97" t="n">
        <v>1.8333</v>
      </c>
      <c r="AU18" s="97"/>
      <c r="AV18" s="97"/>
      <c r="AW18" s="97"/>
      <c r="AX18" s="97"/>
      <c r="AY18" s="97"/>
      <c r="AZ18" s="97"/>
      <c r="BA18" s="97"/>
      <c r="BB18" s="97"/>
      <c r="BC18" s="97"/>
      <c r="BD18" s="97"/>
      <c r="BE18" s="97"/>
      <c r="BF18" s="97"/>
      <c r="BG18" s="97"/>
      <c r="BH18" s="97"/>
      <c r="BI18" s="97"/>
      <c r="BJ18" s="97"/>
      <c r="BK18" s="97"/>
      <c r="BL18" s="97"/>
    </row>
    <row r="19" customFormat="false" ht="59.7" hidden="false" customHeight="false" outlineLevel="0" collapsed="false">
      <c r="A19" s="77" t="s">
        <v>99</v>
      </c>
      <c r="B19" s="77" t="s">
        <v>100</v>
      </c>
      <c r="C19" s="77" t="s">
        <v>108</v>
      </c>
      <c r="D19" s="77" t="s">
        <v>109</v>
      </c>
      <c r="E19" s="77" t="s">
        <v>103</v>
      </c>
      <c r="F19" s="77" t="n">
        <v>22</v>
      </c>
      <c r="G19" s="77" t="n">
        <v>11</v>
      </c>
      <c r="H19" s="78" t="n">
        <v>2</v>
      </c>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t="n">
        <v>2</v>
      </c>
      <c r="AS19" s="97" t="n">
        <v>2</v>
      </c>
      <c r="AT19" s="97" t="n">
        <v>2</v>
      </c>
      <c r="AU19" s="97" t="n">
        <v>2</v>
      </c>
      <c r="AV19" s="97" t="n">
        <v>2</v>
      </c>
      <c r="AW19" s="97" t="n">
        <v>2</v>
      </c>
      <c r="AX19" s="97"/>
      <c r="AY19" s="97" t="n">
        <v>2</v>
      </c>
      <c r="AZ19" s="97" t="n">
        <v>2</v>
      </c>
      <c r="BA19" s="97" t="n">
        <v>2</v>
      </c>
      <c r="BB19" s="97" t="n">
        <v>2</v>
      </c>
      <c r="BC19" s="97" t="n">
        <v>2</v>
      </c>
      <c r="BD19" s="97"/>
      <c r="BE19" s="97"/>
      <c r="BF19" s="97"/>
      <c r="BG19" s="97"/>
      <c r="BH19" s="97"/>
      <c r="BI19" s="97"/>
      <c r="BJ19" s="97"/>
      <c r="BK19" s="97"/>
      <c r="BL19" s="97"/>
    </row>
    <row r="20" customFormat="false" ht="59.7" hidden="false" customHeight="false" outlineLevel="0" collapsed="false">
      <c r="A20" s="77" t="s">
        <v>99</v>
      </c>
      <c r="B20" s="77" t="s">
        <v>100</v>
      </c>
      <c r="C20" s="77" t="s">
        <v>110</v>
      </c>
      <c r="D20" s="77" t="s">
        <v>111</v>
      </c>
      <c r="E20" s="77" t="s">
        <v>103</v>
      </c>
      <c r="F20" s="77" t="n">
        <v>10</v>
      </c>
      <c r="G20" s="77" t="n">
        <v>5</v>
      </c>
      <c r="H20" s="78" t="n">
        <v>2</v>
      </c>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t="n">
        <v>2</v>
      </c>
      <c r="AZ20" s="97" t="n">
        <v>2</v>
      </c>
      <c r="BA20" s="97" t="n">
        <v>2</v>
      </c>
      <c r="BB20" s="97" t="n">
        <v>2</v>
      </c>
      <c r="BC20" s="97" t="n">
        <v>2</v>
      </c>
      <c r="BD20" s="97"/>
      <c r="BE20" s="97"/>
      <c r="BF20" s="97"/>
      <c r="BG20" s="97"/>
      <c r="BH20" s="97"/>
      <c r="BI20" s="97"/>
      <c r="BJ20" s="97"/>
      <c r="BK20" s="97"/>
      <c r="BL20" s="97"/>
    </row>
    <row r="21" customFormat="false" ht="48.5" hidden="false" customHeight="false" outlineLevel="0" collapsed="false">
      <c r="A21" s="77" t="s">
        <v>99</v>
      </c>
      <c r="B21" s="77" t="s">
        <v>100</v>
      </c>
      <c r="C21" s="77" t="s">
        <v>112</v>
      </c>
      <c r="D21" s="77" t="s">
        <v>113</v>
      </c>
      <c r="E21" s="77" t="s">
        <v>103</v>
      </c>
      <c r="F21" s="77" t="n">
        <v>3</v>
      </c>
      <c r="G21" s="77" t="n">
        <v>3</v>
      </c>
      <c r="H21" s="78" t="n">
        <v>1</v>
      </c>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t="n">
        <v>1</v>
      </c>
      <c r="BB21" s="97" t="n">
        <v>1</v>
      </c>
      <c r="BC21" s="97" t="n">
        <v>1</v>
      </c>
      <c r="BD21" s="97"/>
      <c r="BE21" s="97"/>
      <c r="BF21" s="97"/>
      <c r="BG21" s="97"/>
      <c r="BH21" s="97"/>
      <c r="BI21" s="97"/>
      <c r="BJ21" s="97"/>
      <c r="BK21" s="97"/>
      <c r="BL21" s="97"/>
    </row>
    <row r="22" customFormat="false" ht="59.7" hidden="false" customHeight="false" outlineLevel="0" collapsed="false">
      <c r="A22" s="77" t="s">
        <v>99</v>
      </c>
      <c r="B22" s="77" t="s">
        <v>100</v>
      </c>
      <c r="C22" s="77" t="s">
        <v>114</v>
      </c>
      <c r="D22" s="77" t="s">
        <v>115</v>
      </c>
      <c r="E22" s="77" t="s">
        <v>103</v>
      </c>
      <c r="F22" s="77" t="n">
        <v>1</v>
      </c>
      <c r="G22" s="77" t="n">
        <v>20</v>
      </c>
      <c r="H22" s="78" t="n">
        <v>0.05</v>
      </c>
      <c r="I22" s="97"/>
      <c r="J22" s="97"/>
      <c r="K22" s="97"/>
      <c r="L22" s="97"/>
      <c r="M22" s="97"/>
      <c r="N22" s="97"/>
      <c r="O22" s="97"/>
      <c r="P22" s="97" t="n">
        <v>0.05</v>
      </c>
      <c r="Q22" s="97" t="n">
        <v>0.05</v>
      </c>
      <c r="R22" s="97" t="n">
        <v>0.05</v>
      </c>
      <c r="S22" s="97" t="n">
        <v>0.05</v>
      </c>
      <c r="T22" s="97" t="n">
        <v>0.05</v>
      </c>
      <c r="U22" s="97" t="n">
        <v>0.05</v>
      </c>
      <c r="V22" s="97"/>
      <c r="W22" s="97" t="n">
        <v>0.05</v>
      </c>
      <c r="X22" s="97" t="n">
        <v>0.05</v>
      </c>
      <c r="Y22" s="97" t="n">
        <v>0.05</v>
      </c>
      <c r="Z22" s="97" t="n">
        <v>0.05</v>
      </c>
      <c r="AA22" s="97" t="n">
        <v>0.05</v>
      </c>
      <c r="AB22" s="97" t="n">
        <v>0.05</v>
      </c>
      <c r="AC22" s="97"/>
      <c r="AD22" s="97" t="n">
        <v>0.05</v>
      </c>
      <c r="AE22" s="97" t="n">
        <v>0.05</v>
      </c>
      <c r="AF22" s="97" t="n">
        <v>0.05</v>
      </c>
      <c r="AG22" s="97" t="n">
        <v>0.05</v>
      </c>
      <c r="AH22" s="97" t="n">
        <v>0.05</v>
      </c>
      <c r="AI22" s="97" t="n">
        <v>0.05</v>
      </c>
      <c r="AJ22" s="97"/>
      <c r="AK22" s="97" t="n">
        <v>0.05</v>
      </c>
      <c r="AL22" s="97" t="n">
        <v>0.05</v>
      </c>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row>
    <row r="23" customFormat="false" ht="59.7" hidden="false" customHeight="false" outlineLevel="0" collapsed="false">
      <c r="A23" s="77" t="s">
        <v>116</v>
      </c>
      <c r="B23" s="77" t="s">
        <v>116</v>
      </c>
      <c r="C23" s="77" t="s">
        <v>117</v>
      </c>
      <c r="D23" s="77" t="s">
        <v>118</v>
      </c>
      <c r="E23" s="77" t="s">
        <v>119</v>
      </c>
      <c r="F23" s="77" t="n">
        <v>614</v>
      </c>
      <c r="G23" s="77" t="n">
        <v>45</v>
      </c>
      <c r="H23" s="81" t="n">
        <v>13.6444</v>
      </c>
      <c r="I23" s="97"/>
      <c r="J23" s="97"/>
      <c r="K23" s="97"/>
      <c r="L23" s="97"/>
      <c r="M23" s="97" t="n">
        <v>13.6444</v>
      </c>
      <c r="N23" s="97" t="n">
        <v>13.6444</v>
      </c>
      <c r="O23" s="97" t="n">
        <v>13.6444</v>
      </c>
      <c r="P23" s="97" t="n">
        <v>13.6444</v>
      </c>
      <c r="Q23" s="97" t="n">
        <f aca="false">13.6444+0.002</f>
        <v>13.6464</v>
      </c>
      <c r="R23" s="97" t="n">
        <v>13.6444</v>
      </c>
      <c r="S23" s="97" t="n">
        <v>13.6444</v>
      </c>
      <c r="T23" s="97" t="n">
        <v>13.6444</v>
      </c>
      <c r="U23" s="97" t="n">
        <v>13.6444</v>
      </c>
      <c r="V23" s="97" t="n">
        <v>13.6444</v>
      </c>
      <c r="W23" s="97" t="n">
        <v>13.6444</v>
      </c>
      <c r="X23" s="97" t="n">
        <v>13.6444</v>
      </c>
      <c r="Y23" s="97" t="n">
        <v>13.6444</v>
      </c>
      <c r="Z23" s="97" t="n">
        <v>13.6444</v>
      </c>
      <c r="AA23" s="97" t="n">
        <v>13.6444</v>
      </c>
      <c r="AB23" s="97" t="n">
        <v>13.6444</v>
      </c>
      <c r="AC23" s="97" t="n">
        <v>13.6444</v>
      </c>
      <c r="AD23" s="97" t="n">
        <v>13.6444</v>
      </c>
      <c r="AE23" s="97" t="n">
        <v>13.6444</v>
      </c>
      <c r="AF23" s="97" t="n">
        <v>13.6444</v>
      </c>
      <c r="AG23" s="97" t="n">
        <v>13.6444</v>
      </c>
      <c r="AH23" s="97" t="n">
        <v>13.6444</v>
      </c>
      <c r="AI23" s="97" t="n">
        <v>13.6444</v>
      </c>
      <c r="AJ23" s="97" t="n">
        <v>13.6444</v>
      </c>
      <c r="AK23" s="97" t="n">
        <v>13.6444</v>
      </c>
      <c r="AL23" s="97" t="n">
        <v>13.6444</v>
      </c>
      <c r="AM23" s="97" t="n">
        <v>13.6444</v>
      </c>
      <c r="AN23" s="97" t="n">
        <v>13.6444</v>
      </c>
      <c r="AO23" s="97" t="n">
        <v>13.6444</v>
      </c>
      <c r="AP23" s="97" t="n">
        <v>13.6444</v>
      </c>
      <c r="AQ23" s="97" t="n">
        <v>13.6444</v>
      </c>
      <c r="AR23" s="97" t="n">
        <v>13.6444</v>
      </c>
      <c r="AS23" s="97" t="n">
        <v>13.6444</v>
      </c>
      <c r="AT23" s="97" t="n">
        <v>13.6444</v>
      </c>
      <c r="AU23" s="97" t="n">
        <v>13.6444</v>
      </c>
      <c r="AV23" s="97" t="n">
        <v>13.6444</v>
      </c>
      <c r="AW23" s="97" t="n">
        <v>13.6444</v>
      </c>
      <c r="AX23" s="97" t="n">
        <v>13.6444</v>
      </c>
      <c r="AY23" s="97" t="n">
        <v>13.6444</v>
      </c>
      <c r="AZ23" s="97" t="n">
        <v>13.6444</v>
      </c>
      <c r="BA23" s="97" t="n">
        <v>13.6444</v>
      </c>
      <c r="BB23" s="97" t="n">
        <v>13.6444</v>
      </c>
      <c r="BC23" s="97" t="n">
        <v>13.6444</v>
      </c>
      <c r="BD23" s="97" t="n">
        <v>13.6444</v>
      </c>
      <c r="BE23" s="97" t="n">
        <v>13.6444</v>
      </c>
      <c r="BF23" s="97"/>
      <c r="BG23" s="97"/>
      <c r="BH23" s="97"/>
      <c r="BI23" s="97"/>
      <c r="BJ23" s="97"/>
      <c r="BK23" s="97"/>
      <c r="BL23" s="97"/>
    </row>
    <row r="24" customFormat="false" ht="82.05" hidden="false" customHeight="false" outlineLevel="0" collapsed="false">
      <c r="A24" s="77" t="s">
        <v>116</v>
      </c>
      <c r="B24" s="77" t="s">
        <v>116</v>
      </c>
      <c r="C24" s="77" t="s">
        <v>120</v>
      </c>
      <c r="D24" s="77" t="s">
        <v>121</v>
      </c>
      <c r="E24" s="77" t="s">
        <v>119</v>
      </c>
      <c r="F24" s="77" t="n">
        <v>173</v>
      </c>
      <c r="G24" s="77" t="n">
        <v>45</v>
      </c>
      <c r="H24" s="78" t="n">
        <v>3.8444</v>
      </c>
      <c r="I24" s="97"/>
      <c r="J24" s="97"/>
      <c r="K24" s="97"/>
      <c r="L24" s="97"/>
      <c r="M24" s="97" t="n">
        <v>3.8444</v>
      </c>
      <c r="N24" s="97" t="n">
        <v>3.8444</v>
      </c>
      <c r="O24" s="97" t="n">
        <v>3.8444</v>
      </c>
      <c r="P24" s="97" t="n">
        <v>3.8444</v>
      </c>
      <c r="Q24" s="97" t="n">
        <v>3.8444</v>
      </c>
      <c r="R24" s="97" t="n">
        <f aca="false">3.8444+0.002</f>
        <v>3.8464</v>
      </c>
      <c r="S24" s="97" t="n">
        <v>3.8444</v>
      </c>
      <c r="T24" s="97" t="n">
        <v>3.8444</v>
      </c>
      <c r="U24" s="97" t="n">
        <v>3.8444</v>
      </c>
      <c r="V24" s="97" t="n">
        <v>3.8444</v>
      </c>
      <c r="W24" s="97" t="n">
        <v>3.8444</v>
      </c>
      <c r="X24" s="97" t="n">
        <v>3.8444</v>
      </c>
      <c r="Y24" s="97" t="n">
        <v>3.8444</v>
      </c>
      <c r="Z24" s="97" t="n">
        <v>3.8444</v>
      </c>
      <c r="AA24" s="97" t="n">
        <v>3.8444</v>
      </c>
      <c r="AB24" s="97" t="n">
        <v>3.8444</v>
      </c>
      <c r="AC24" s="97" t="n">
        <v>3.8444</v>
      </c>
      <c r="AD24" s="97" t="n">
        <v>3.8444</v>
      </c>
      <c r="AE24" s="97" t="n">
        <v>3.8444</v>
      </c>
      <c r="AF24" s="97" t="n">
        <v>3.8444</v>
      </c>
      <c r="AG24" s="97" t="n">
        <v>3.8444</v>
      </c>
      <c r="AH24" s="97" t="n">
        <v>3.8444</v>
      </c>
      <c r="AI24" s="97" t="n">
        <v>3.8444</v>
      </c>
      <c r="AJ24" s="97" t="n">
        <v>3.8444</v>
      </c>
      <c r="AK24" s="97" t="n">
        <v>3.8444</v>
      </c>
      <c r="AL24" s="97" t="n">
        <v>3.8444</v>
      </c>
      <c r="AM24" s="97" t="n">
        <v>3.8444</v>
      </c>
      <c r="AN24" s="97" t="n">
        <v>3.8444</v>
      </c>
      <c r="AO24" s="97" t="n">
        <v>3.8444</v>
      </c>
      <c r="AP24" s="97" t="n">
        <v>3.8444</v>
      </c>
      <c r="AQ24" s="97" t="n">
        <v>3.8444</v>
      </c>
      <c r="AR24" s="97" t="n">
        <v>3.8444</v>
      </c>
      <c r="AS24" s="97" t="n">
        <v>3.8444</v>
      </c>
      <c r="AT24" s="97" t="n">
        <v>3.8444</v>
      </c>
      <c r="AU24" s="97" t="n">
        <v>3.8444</v>
      </c>
      <c r="AV24" s="97" t="n">
        <v>3.8444</v>
      </c>
      <c r="AW24" s="97" t="n">
        <v>3.8444</v>
      </c>
      <c r="AX24" s="97" t="n">
        <v>3.8444</v>
      </c>
      <c r="AY24" s="97" t="n">
        <v>3.8444</v>
      </c>
      <c r="AZ24" s="97" t="n">
        <v>3.8444</v>
      </c>
      <c r="BA24" s="97" t="n">
        <v>3.8444</v>
      </c>
      <c r="BB24" s="97" t="n">
        <v>3.8444</v>
      </c>
      <c r="BC24" s="97" t="n">
        <v>3.8444</v>
      </c>
      <c r="BD24" s="97" t="n">
        <v>3.8444</v>
      </c>
      <c r="BE24" s="97" t="n">
        <v>3.8444</v>
      </c>
      <c r="BF24" s="97"/>
      <c r="BG24" s="97"/>
      <c r="BH24" s="97"/>
      <c r="BI24" s="97"/>
      <c r="BJ24" s="97"/>
      <c r="BK24" s="97"/>
      <c r="BL24" s="97"/>
    </row>
    <row r="25" customFormat="false" ht="59.7" hidden="false" customHeight="false" outlineLevel="0" collapsed="false">
      <c r="A25" s="77" t="s">
        <v>116</v>
      </c>
      <c r="B25" s="77" t="s">
        <v>116</v>
      </c>
      <c r="C25" s="77" t="s">
        <v>122</v>
      </c>
      <c r="D25" s="77" t="s">
        <v>123</v>
      </c>
      <c r="E25" s="77" t="s">
        <v>119</v>
      </c>
      <c r="F25" s="77" t="n">
        <v>119</v>
      </c>
      <c r="G25" s="77" t="n">
        <v>45</v>
      </c>
      <c r="H25" s="78" t="n">
        <v>2.6444</v>
      </c>
      <c r="I25" s="97"/>
      <c r="J25" s="97"/>
      <c r="K25" s="97"/>
      <c r="L25" s="97"/>
      <c r="M25" s="97" t="n">
        <v>2.6444</v>
      </c>
      <c r="N25" s="97" t="n">
        <v>2.6444</v>
      </c>
      <c r="O25" s="97" t="n">
        <v>2.6444</v>
      </c>
      <c r="P25" s="97" t="n">
        <v>2.6444</v>
      </c>
      <c r="Q25" s="97" t="n">
        <v>2.6444</v>
      </c>
      <c r="R25" s="97" t="n">
        <f aca="false">2.6444+0.002</f>
        <v>2.6464</v>
      </c>
      <c r="S25" s="97" t="n">
        <v>2.6444</v>
      </c>
      <c r="T25" s="97" t="n">
        <v>2.6444</v>
      </c>
      <c r="U25" s="97" t="n">
        <v>2.6444</v>
      </c>
      <c r="V25" s="97" t="n">
        <v>2.6444</v>
      </c>
      <c r="W25" s="97" t="n">
        <v>2.6444</v>
      </c>
      <c r="X25" s="97" t="n">
        <v>2.6444</v>
      </c>
      <c r="Y25" s="97" t="n">
        <v>2.6444</v>
      </c>
      <c r="Z25" s="97" t="n">
        <v>2.6444</v>
      </c>
      <c r="AA25" s="97" t="n">
        <v>2.6444</v>
      </c>
      <c r="AB25" s="97" t="n">
        <v>2.6444</v>
      </c>
      <c r="AC25" s="97" t="n">
        <v>2.6444</v>
      </c>
      <c r="AD25" s="97" t="n">
        <v>2.6444</v>
      </c>
      <c r="AE25" s="97" t="n">
        <v>2.6444</v>
      </c>
      <c r="AF25" s="97" t="n">
        <v>2.6444</v>
      </c>
      <c r="AG25" s="97" t="n">
        <v>2.6444</v>
      </c>
      <c r="AH25" s="97" t="n">
        <v>2.6444</v>
      </c>
      <c r="AI25" s="97" t="n">
        <v>2.6444</v>
      </c>
      <c r="AJ25" s="97" t="n">
        <v>2.6444</v>
      </c>
      <c r="AK25" s="97" t="n">
        <v>2.6444</v>
      </c>
      <c r="AL25" s="97" t="n">
        <v>2.6444</v>
      </c>
      <c r="AM25" s="97" t="n">
        <v>2.6444</v>
      </c>
      <c r="AN25" s="97" t="n">
        <v>2.6444</v>
      </c>
      <c r="AO25" s="97" t="n">
        <v>2.6444</v>
      </c>
      <c r="AP25" s="97" t="n">
        <v>2.6444</v>
      </c>
      <c r="AQ25" s="97" t="n">
        <v>2.6444</v>
      </c>
      <c r="AR25" s="97" t="n">
        <v>2.6444</v>
      </c>
      <c r="AS25" s="97" t="n">
        <v>2.6444</v>
      </c>
      <c r="AT25" s="97" t="n">
        <v>2.6444</v>
      </c>
      <c r="AU25" s="97" t="n">
        <v>2.6444</v>
      </c>
      <c r="AV25" s="97" t="n">
        <v>2.6444</v>
      </c>
      <c r="AW25" s="97" t="n">
        <v>2.6444</v>
      </c>
      <c r="AX25" s="97" t="n">
        <v>2.6444</v>
      </c>
      <c r="AY25" s="97" t="n">
        <v>2.6444</v>
      </c>
      <c r="AZ25" s="97" t="n">
        <v>2.6444</v>
      </c>
      <c r="BA25" s="97" t="n">
        <v>2.6444</v>
      </c>
      <c r="BB25" s="97" t="n">
        <v>2.6444</v>
      </c>
      <c r="BC25" s="97" t="n">
        <v>2.6444</v>
      </c>
      <c r="BD25" s="97" t="n">
        <v>2.6444</v>
      </c>
      <c r="BE25" s="97" t="n">
        <v>2.6444</v>
      </c>
      <c r="BF25" s="97"/>
      <c r="BG25" s="97"/>
      <c r="BH25" s="97"/>
      <c r="BI25" s="97"/>
      <c r="BJ25" s="97"/>
      <c r="BK25" s="97"/>
      <c r="BL25" s="97"/>
    </row>
    <row r="26" customFormat="false" ht="59.7" hidden="false" customHeight="false" outlineLevel="0" collapsed="false">
      <c r="A26" s="77" t="s">
        <v>82</v>
      </c>
      <c r="B26" s="77" t="s">
        <v>124</v>
      </c>
      <c r="C26" s="77" t="s">
        <v>125</v>
      </c>
      <c r="D26" s="77" t="s">
        <v>126</v>
      </c>
      <c r="E26" s="77" t="s">
        <v>103</v>
      </c>
      <c r="F26" s="77" t="n">
        <v>1</v>
      </c>
      <c r="G26" s="77" t="n">
        <v>1</v>
      </c>
      <c r="H26" s="78" t="n">
        <v>1</v>
      </c>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t="n">
        <v>1</v>
      </c>
      <c r="BC26" s="97"/>
      <c r="BD26" s="97"/>
      <c r="BE26" s="97"/>
      <c r="BF26" s="97"/>
      <c r="BG26" s="97"/>
      <c r="BH26" s="97"/>
      <c r="BI26" s="97"/>
      <c r="BJ26" s="97"/>
      <c r="BK26" s="97"/>
      <c r="BL26" s="97"/>
    </row>
    <row r="27" customFormat="false" ht="59.7" hidden="false" customHeight="false" outlineLevel="0" collapsed="false">
      <c r="A27" s="77" t="s">
        <v>82</v>
      </c>
      <c r="B27" s="77" t="s">
        <v>124</v>
      </c>
      <c r="C27" s="77" t="s">
        <v>127</v>
      </c>
      <c r="D27" s="77" t="s">
        <v>128</v>
      </c>
      <c r="E27" s="77" t="s">
        <v>103</v>
      </c>
      <c r="F27" s="77" t="n">
        <v>2</v>
      </c>
      <c r="G27" s="77" t="n">
        <v>2</v>
      </c>
      <c r="H27" s="78" t="n">
        <v>1</v>
      </c>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t="n">
        <v>1</v>
      </c>
      <c r="BC27" s="97" t="n">
        <v>1</v>
      </c>
      <c r="BD27" s="97"/>
      <c r="BE27" s="97"/>
      <c r="BF27" s="97"/>
      <c r="BG27" s="97"/>
      <c r="BH27" s="97"/>
      <c r="BI27" s="97"/>
      <c r="BJ27" s="97"/>
      <c r="BK27" s="97"/>
      <c r="BL27" s="97"/>
    </row>
    <row r="28" customFormat="false" ht="48.5" hidden="false" customHeight="false" outlineLevel="0" collapsed="false">
      <c r="A28" s="77" t="s">
        <v>82</v>
      </c>
      <c r="B28" s="77" t="s">
        <v>124</v>
      </c>
      <c r="C28" s="77" t="s">
        <v>129</v>
      </c>
      <c r="D28" s="77" t="s">
        <v>130</v>
      </c>
      <c r="E28" s="77" t="s">
        <v>103</v>
      </c>
      <c r="F28" s="77" t="n">
        <v>1</v>
      </c>
      <c r="G28" s="77" t="n">
        <v>1</v>
      </c>
      <c r="H28" s="78" t="n">
        <v>1</v>
      </c>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t="n">
        <v>1</v>
      </c>
      <c r="BB28" s="97"/>
      <c r="BC28" s="97"/>
      <c r="BD28" s="97"/>
      <c r="BE28" s="97"/>
      <c r="BF28" s="97"/>
      <c r="BG28" s="97"/>
      <c r="BH28" s="97"/>
      <c r="BI28" s="97"/>
      <c r="BJ28" s="97"/>
      <c r="BK28" s="97"/>
      <c r="BL28" s="97"/>
    </row>
    <row r="29" customFormat="false" ht="126.85" hidden="false" customHeight="false" outlineLevel="0" collapsed="false">
      <c r="A29" s="77" t="s">
        <v>82</v>
      </c>
      <c r="B29" s="77" t="s">
        <v>131</v>
      </c>
      <c r="C29" s="77" t="s">
        <v>132</v>
      </c>
      <c r="D29" s="77" t="s">
        <v>133</v>
      </c>
      <c r="E29" s="77" t="s">
        <v>86</v>
      </c>
      <c r="F29" s="77" t="n">
        <v>109.91</v>
      </c>
      <c r="G29" s="77" t="n">
        <v>6</v>
      </c>
      <c r="H29" s="78" t="n">
        <v>18.3183</v>
      </c>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t="n">
        <v>18.3183</v>
      </c>
      <c r="AS29" s="97" t="n">
        <v>18.3183</v>
      </c>
      <c r="AT29" s="97" t="n">
        <f aca="false">18.3183+0.0002</f>
        <v>18.3185</v>
      </c>
      <c r="AU29" s="97" t="n">
        <v>18.3183</v>
      </c>
      <c r="AV29" s="97" t="n">
        <v>18.3183</v>
      </c>
      <c r="AW29" s="97" t="n">
        <v>18.3183</v>
      </c>
      <c r="AX29" s="97"/>
      <c r="AY29" s="97"/>
      <c r="AZ29" s="97"/>
      <c r="BA29" s="97"/>
      <c r="BB29" s="97"/>
      <c r="BC29" s="97"/>
      <c r="BD29" s="97"/>
      <c r="BE29" s="97"/>
      <c r="BF29" s="97"/>
      <c r="BG29" s="97"/>
      <c r="BH29" s="97"/>
      <c r="BI29" s="97"/>
      <c r="BJ29" s="97"/>
      <c r="BK29" s="97"/>
      <c r="BL29" s="97"/>
    </row>
    <row r="30" customFormat="false" ht="115.65" hidden="false" customHeight="false" outlineLevel="0" collapsed="false">
      <c r="A30" s="77" t="s">
        <v>82</v>
      </c>
      <c r="B30" s="77" t="s">
        <v>131</v>
      </c>
      <c r="C30" s="77" t="s">
        <v>134</v>
      </c>
      <c r="D30" s="77" t="s">
        <v>135</v>
      </c>
      <c r="E30" s="77" t="s">
        <v>86</v>
      </c>
      <c r="F30" s="77" t="n">
        <v>111</v>
      </c>
      <c r="G30" s="77" t="n">
        <v>6</v>
      </c>
      <c r="H30" s="78" t="n">
        <v>18.5</v>
      </c>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t="n">
        <v>18.5</v>
      </c>
      <c r="AL30" s="97" t="n">
        <v>18.5</v>
      </c>
      <c r="AM30" s="97" t="n">
        <v>18.5</v>
      </c>
      <c r="AN30" s="97" t="n">
        <v>18.5</v>
      </c>
      <c r="AO30" s="97" t="n">
        <v>18.5</v>
      </c>
      <c r="AP30" s="97" t="n">
        <v>18.5</v>
      </c>
      <c r="AQ30" s="97"/>
      <c r="AR30" s="97"/>
      <c r="AS30" s="97"/>
      <c r="AT30" s="97"/>
      <c r="AU30" s="97"/>
      <c r="AV30" s="97"/>
      <c r="AW30" s="97"/>
      <c r="AX30" s="97"/>
      <c r="AY30" s="97"/>
      <c r="AZ30" s="97"/>
      <c r="BA30" s="97"/>
      <c r="BB30" s="97"/>
      <c r="BC30" s="97"/>
      <c r="BD30" s="97"/>
      <c r="BE30" s="97"/>
      <c r="BF30" s="97"/>
      <c r="BG30" s="97"/>
      <c r="BH30" s="97"/>
      <c r="BI30" s="97"/>
      <c r="BJ30" s="97"/>
      <c r="BK30" s="97"/>
      <c r="BL30" s="97"/>
    </row>
    <row r="31" customFormat="false" ht="126.85" hidden="false" customHeight="false" outlineLevel="0" collapsed="false">
      <c r="A31" s="77" t="s">
        <v>82</v>
      </c>
      <c r="B31" s="77" t="s">
        <v>131</v>
      </c>
      <c r="C31" s="77" t="s">
        <v>136</v>
      </c>
      <c r="D31" s="77" t="s">
        <v>137</v>
      </c>
      <c r="E31" s="77" t="s">
        <v>94</v>
      </c>
      <c r="F31" s="77" t="n">
        <v>75.5</v>
      </c>
      <c r="G31" s="77" t="n">
        <v>6</v>
      </c>
      <c r="H31" s="78" t="n">
        <v>12.5833</v>
      </c>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t="n">
        <v>12.5833</v>
      </c>
      <c r="AZ31" s="97" t="n">
        <f aca="false">12.5833+0.0003</f>
        <v>12.5836</v>
      </c>
      <c r="BA31" s="97" t="n">
        <v>12.5833</v>
      </c>
      <c r="BB31" s="97" t="n">
        <v>12.5833</v>
      </c>
      <c r="BC31" s="97" t="n">
        <v>12.5833</v>
      </c>
      <c r="BD31" s="97" t="n">
        <v>12.5833</v>
      </c>
      <c r="BE31" s="97"/>
      <c r="BF31" s="97"/>
      <c r="BG31" s="97"/>
      <c r="BH31" s="97"/>
      <c r="BI31" s="97"/>
      <c r="BJ31" s="97"/>
      <c r="BK31" s="97"/>
      <c r="BL31" s="97"/>
    </row>
    <row r="32" customFormat="false" ht="115.65" hidden="false" customHeight="false" outlineLevel="0" collapsed="false">
      <c r="A32" s="77" t="s">
        <v>82</v>
      </c>
      <c r="B32" s="77" t="s">
        <v>131</v>
      </c>
      <c r="C32" s="77" t="s">
        <v>138</v>
      </c>
      <c r="D32" s="77" t="s">
        <v>139</v>
      </c>
      <c r="E32" s="77" t="s">
        <v>86</v>
      </c>
      <c r="F32" s="77" t="n">
        <v>29</v>
      </c>
      <c r="G32" s="77" t="n">
        <v>6</v>
      </c>
      <c r="H32" s="78" t="n">
        <v>4.8333</v>
      </c>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t="n">
        <v>4.8333</v>
      </c>
      <c r="AS32" s="97" t="n">
        <v>4.8333</v>
      </c>
      <c r="AT32" s="97" t="n">
        <f aca="false">4.8333+0.0002</f>
        <v>4.8335</v>
      </c>
      <c r="AU32" s="97" t="n">
        <v>4.8333</v>
      </c>
      <c r="AV32" s="97" t="n">
        <v>4.8333</v>
      </c>
      <c r="AW32" s="97" t="n">
        <v>4.8333</v>
      </c>
      <c r="AX32" s="97"/>
      <c r="AY32" s="97"/>
      <c r="AZ32" s="97"/>
      <c r="BA32" s="97"/>
      <c r="BB32" s="97"/>
      <c r="BC32" s="97"/>
      <c r="BD32" s="97"/>
      <c r="BE32" s="97"/>
      <c r="BF32" s="97"/>
      <c r="BG32" s="97"/>
      <c r="BH32" s="97"/>
      <c r="BI32" s="97"/>
      <c r="BJ32" s="97"/>
      <c r="BK32" s="97"/>
      <c r="BL32" s="97"/>
    </row>
    <row r="33" customFormat="false" ht="115.65" hidden="false" customHeight="false" outlineLevel="0" collapsed="false">
      <c r="A33" s="77" t="s">
        <v>82</v>
      </c>
      <c r="B33" s="77" t="s">
        <v>131</v>
      </c>
      <c r="C33" s="77" t="s">
        <v>140</v>
      </c>
      <c r="D33" s="77" t="s">
        <v>141</v>
      </c>
      <c r="E33" s="77" t="s">
        <v>86</v>
      </c>
      <c r="F33" s="77" t="n">
        <v>28.4</v>
      </c>
      <c r="G33" s="77" t="n">
        <v>2</v>
      </c>
      <c r="H33" s="78" t="n">
        <v>14.2</v>
      </c>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t="n">
        <v>14.2</v>
      </c>
      <c r="AW33" s="97" t="n">
        <v>14.2</v>
      </c>
      <c r="AX33" s="97"/>
      <c r="AY33" s="97"/>
      <c r="AZ33" s="97"/>
      <c r="BA33" s="97"/>
      <c r="BB33" s="97"/>
      <c r="BC33" s="97"/>
      <c r="BD33" s="97"/>
      <c r="BE33" s="97"/>
      <c r="BF33" s="97"/>
      <c r="BG33" s="97"/>
      <c r="BH33" s="97"/>
      <c r="BI33" s="97"/>
      <c r="BJ33" s="97"/>
      <c r="BK33" s="97"/>
      <c r="BL33" s="97"/>
    </row>
    <row r="34" customFormat="false" ht="126.85" hidden="false" customHeight="false" outlineLevel="0" collapsed="false">
      <c r="A34" s="77" t="s">
        <v>82</v>
      </c>
      <c r="B34" s="77" t="s">
        <v>131</v>
      </c>
      <c r="C34" s="77" t="s">
        <v>142</v>
      </c>
      <c r="D34" s="77" t="s">
        <v>143</v>
      </c>
      <c r="E34" s="77" t="s">
        <v>86</v>
      </c>
      <c r="F34" s="77" t="n">
        <v>52.2</v>
      </c>
      <c r="G34" s="77" t="n">
        <v>5</v>
      </c>
      <c r="H34" s="78" t="n">
        <v>10.44</v>
      </c>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t="n">
        <v>10.44</v>
      </c>
      <c r="AS34" s="97" t="n">
        <v>10.44</v>
      </c>
      <c r="AT34" s="97" t="n">
        <v>10.44</v>
      </c>
      <c r="AU34" s="97" t="n">
        <v>10.44</v>
      </c>
      <c r="AV34" s="97" t="n">
        <v>10.44</v>
      </c>
      <c r="AW34" s="97"/>
      <c r="AX34" s="97"/>
      <c r="AY34" s="97"/>
      <c r="AZ34" s="97"/>
      <c r="BA34" s="97"/>
      <c r="BB34" s="97"/>
      <c r="BC34" s="97"/>
      <c r="BD34" s="97"/>
      <c r="BE34" s="97"/>
      <c r="BF34" s="97"/>
      <c r="BG34" s="97"/>
      <c r="BH34" s="97"/>
      <c r="BI34" s="97"/>
      <c r="BJ34" s="97"/>
      <c r="BK34" s="97"/>
      <c r="BL34" s="97"/>
    </row>
    <row r="35" customFormat="false" ht="115.65" hidden="false" customHeight="false" outlineLevel="0" collapsed="false">
      <c r="A35" s="77" t="s">
        <v>144</v>
      </c>
      <c r="B35" s="77" t="s">
        <v>131</v>
      </c>
      <c r="C35" s="77" t="s">
        <v>145</v>
      </c>
      <c r="D35" s="77" t="s">
        <v>146</v>
      </c>
      <c r="E35" s="77" t="s">
        <v>147</v>
      </c>
      <c r="F35" s="77" t="n">
        <v>58.06</v>
      </c>
      <c r="G35" s="77" t="n">
        <v>5</v>
      </c>
      <c r="H35" s="78" t="n">
        <v>11.612</v>
      </c>
      <c r="I35" s="97"/>
      <c r="J35" s="97"/>
      <c r="K35" s="97"/>
      <c r="L35" s="97"/>
      <c r="M35" s="97"/>
      <c r="N35" s="97"/>
      <c r="O35" s="97"/>
      <c r="P35" s="97"/>
      <c r="Q35" s="97"/>
      <c r="R35" s="97"/>
      <c r="S35" s="97"/>
      <c r="T35" s="97"/>
      <c r="U35" s="97"/>
      <c r="V35" s="97"/>
      <c r="W35" s="97"/>
      <c r="X35" s="97"/>
      <c r="Y35" s="97"/>
      <c r="Z35" s="97"/>
      <c r="AA35" s="97"/>
      <c r="AB35" s="97"/>
      <c r="AC35" s="97"/>
      <c r="AD35" s="97" t="n">
        <v>11.612</v>
      </c>
      <c r="AE35" s="97" t="n">
        <v>11.612</v>
      </c>
      <c r="AF35" s="97" t="n">
        <v>11.612</v>
      </c>
      <c r="AG35" s="97" t="n">
        <v>11.612</v>
      </c>
      <c r="AH35" s="97" t="n">
        <v>11.612</v>
      </c>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row>
    <row r="36" customFormat="false" ht="115.65" hidden="false" customHeight="false" outlineLevel="0" collapsed="false">
      <c r="A36" s="77" t="s">
        <v>82</v>
      </c>
      <c r="B36" s="77" t="s">
        <v>131</v>
      </c>
      <c r="C36" s="77" t="s">
        <v>148</v>
      </c>
      <c r="D36" s="77" t="s">
        <v>149</v>
      </c>
      <c r="E36" s="77" t="s">
        <v>86</v>
      </c>
      <c r="F36" s="77" t="n">
        <v>161</v>
      </c>
      <c r="G36" s="77" t="n">
        <v>6</v>
      </c>
      <c r="H36" s="78" t="n">
        <v>26.8333</v>
      </c>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t="n">
        <v>26.8333</v>
      </c>
      <c r="AS36" s="97" t="n">
        <f aca="false">26.8333+0.0002</f>
        <v>26.8335</v>
      </c>
      <c r="AT36" s="97" t="n">
        <v>26.8333</v>
      </c>
      <c r="AU36" s="97" t="n">
        <v>26.8333</v>
      </c>
      <c r="AV36" s="97" t="n">
        <v>26.8333</v>
      </c>
      <c r="AW36" s="97" t="n">
        <v>26.8333</v>
      </c>
      <c r="AX36" s="97"/>
      <c r="AY36" s="97"/>
      <c r="AZ36" s="97"/>
      <c r="BA36" s="97"/>
      <c r="BB36" s="97"/>
      <c r="BC36" s="97"/>
      <c r="BD36" s="97"/>
      <c r="BE36" s="97"/>
      <c r="BF36" s="97"/>
      <c r="BG36" s="97"/>
      <c r="BH36" s="97"/>
      <c r="BI36" s="97"/>
      <c r="BJ36" s="97"/>
      <c r="BK36" s="97"/>
      <c r="BL36" s="97"/>
    </row>
    <row r="37" customFormat="false" ht="126.85" hidden="false" customHeight="false" outlineLevel="0" collapsed="false">
      <c r="A37" s="77" t="s">
        <v>82</v>
      </c>
      <c r="B37" s="77" t="s">
        <v>131</v>
      </c>
      <c r="C37" s="77" t="s">
        <v>150</v>
      </c>
      <c r="D37" s="77" t="s">
        <v>151</v>
      </c>
      <c r="E37" s="77" t="s">
        <v>86</v>
      </c>
      <c r="F37" s="77" t="n">
        <v>19.45</v>
      </c>
      <c r="G37" s="77" t="n">
        <v>3</v>
      </c>
      <c r="H37" s="78" t="n">
        <v>6.4833</v>
      </c>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t="n">
        <v>6.4833</v>
      </c>
      <c r="AL37" s="97" t="n">
        <v>6.4833</v>
      </c>
      <c r="AM37" s="97" t="n">
        <v>6.4833</v>
      </c>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row>
    <row r="38" customFormat="false" ht="126.85" hidden="false" customHeight="false" outlineLevel="0" collapsed="false">
      <c r="A38" s="77" t="s">
        <v>82</v>
      </c>
      <c r="B38" s="77" t="s">
        <v>131</v>
      </c>
      <c r="C38" s="77" t="s">
        <v>152</v>
      </c>
      <c r="D38" s="77" t="s">
        <v>153</v>
      </c>
      <c r="E38" s="77" t="s">
        <v>147</v>
      </c>
      <c r="F38" s="77" t="n">
        <v>60.26</v>
      </c>
      <c r="G38" s="77" t="n">
        <v>5</v>
      </c>
      <c r="H38" s="78" t="n">
        <v>12.052</v>
      </c>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t="n">
        <v>12.052</v>
      </c>
      <c r="AS38" s="97" t="n">
        <v>12.052</v>
      </c>
      <c r="AT38" s="97" t="n">
        <v>12.052</v>
      </c>
      <c r="AU38" s="97" t="n">
        <v>12.052</v>
      </c>
      <c r="AV38" s="97" t="n">
        <v>12.052</v>
      </c>
      <c r="AW38" s="97"/>
      <c r="AX38" s="97"/>
      <c r="AY38" s="97"/>
      <c r="AZ38" s="97"/>
      <c r="BA38" s="97"/>
      <c r="BB38" s="97"/>
      <c r="BC38" s="97"/>
      <c r="BD38" s="97"/>
      <c r="BE38" s="97"/>
      <c r="BF38" s="97"/>
      <c r="BG38" s="97"/>
      <c r="BH38" s="97"/>
      <c r="BI38" s="97"/>
      <c r="BJ38" s="97"/>
      <c r="BK38" s="97"/>
      <c r="BL38" s="97"/>
    </row>
    <row r="39" customFormat="false" ht="115.65" hidden="false" customHeight="false" outlineLevel="0" collapsed="false">
      <c r="A39" s="77" t="s">
        <v>99</v>
      </c>
      <c r="B39" s="77" t="s">
        <v>154</v>
      </c>
      <c r="C39" s="77" t="s">
        <v>155</v>
      </c>
      <c r="D39" s="77" t="s">
        <v>156</v>
      </c>
      <c r="E39" s="77" t="s">
        <v>94</v>
      </c>
      <c r="F39" s="77" t="n">
        <v>20</v>
      </c>
      <c r="G39" s="77" t="n">
        <v>3</v>
      </c>
      <c r="H39" s="78" t="n">
        <v>6.6666</v>
      </c>
      <c r="I39" s="97"/>
      <c r="J39" s="97"/>
      <c r="K39" s="97"/>
      <c r="L39" s="97"/>
      <c r="M39" s="97"/>
      <c r="N39" s="97"/>
      <c r="O39" s="97"/>
      <c r="P39" s="97"/>
      <c r="Q39" s="97"/>
      <c r="R39" s="97"/>
      <c r="S39" s="97"/>
      <c r="T39" s="97"/>
      <c r="U39" s="97"/>
      <c r="V39" s="97"/>
      <c r="W39" s="97"/>
      <c r="X39" s="97"/>
      <c r="Y39" s="97"/>
      <c r="Z39" s="97"/>
      <c r="AA39" s="97"/>
      <c r="AB39" s="97"/>
      <c r="AC39" s="97"/>
      <c r="AD39" s="97" t="n">
        <v>6.6666</v>
      </c>
      <c r="AE39" s="97"/>
      <c r="AF39" s="97" t="n">
        <f aca="false">6.6666+0.0002</f>
        <v>6.6668</v>
      </c>
      <c r="AG39" s="97"/>
      <c r="AH39" s="97" t="n">
        <v>6.6666</v>
      </c>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row>
    <row r="40" customFormat="false" ht="126.85" hidden="false" customHeight="false" outlineLevel="0" collapsed="false">
      <c r="A40" s="77" t="s">
        <v>99</v>
      </c>
      <c r="B40" s="77" t="s">
        <v>154</v>
      </c>
      <c r="C40" s="77" t="s">
        <v>157</v>
      </c>
      <c r="D40" s="77" t="s">
        <v>158</v>
      </c>
      <c r="E40" s="77" t="s">
        <v>94</v>
      </c>
      <c r="F40" s="77" t="n">
        <v>10</v>
      </c>
      <c r="G40" s="77" t="n">
        <v>2</v>
      </c>
      <c r="H40" s="78" t="n">
        <v>5</v>
      </c>
      <c r="I40" s="97"/>
      <c r="J40" s="97"/>
      <c r="K40" s="97"/>
      <c r="L40" s="97"/>
      <c r="M40" s="97"/>
      <c r="N40" s="97"/>
      <c r="O40" s="97"/>
      <c r="P40" s="97"/>
      <c r="Q40" s="97"/>
      <c r="R40" s="97"/>
      <c r="S40" s="97"/>
      <c r="T40" s="97"/>
      <c r="U40" s="97"/>
      <c r="V40" s="97"/>
      <c r="W40" s="97"/>
      <c r="X40" s="97"/>
      <c r="Y40" s="97"/>
      <c r="Z40" s="97"/>
      <c r="AA40" s="97"/>
      <c r="AB40" s="97"/>
      <c r="AC40" s="97"/>
      <c r="AD40" s="97"/>
      <c r="AE40" s="97" t="n">
        <v>5</v>
      </c>
      <c r="AF40" s="97"/>
      <c r="AG40" s="97" t="n">
        <v>5</v>
      </c>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row>
    <row r="41" customFormat="false" ht="126.85" hidden="false" customHeight="false" outlineLevel="0" collapsed="false">
      <c r="A41" s="77" t="s">
        <v>99</v>
      </c>
      <c r="B41" s="77" t="s">
        <v>154</v>
      </c>
      <c r="C41" s="77" t="s">
        <v>159</v>
      </c>
      <c r="D41" s="77" t="s">
        <v>160</v>
      </c>
      <c r="E41" s="77" t="s">
        <v>103</v>
      </c>
      <c r="F41" s="77" t="n">
        <v>3</v>
      </c>
      <c r="G41" s="77" t="n">
        <v>3</v>
      </c>
      <c r="H41" s="78" t="n">
        <v>1</v>
      </c>
      <c r="I41" s="97"/>
      <c r="J41" s="97"/>
      <c r="K41" s="97"/>
      <c r="L41" s="97"/>
      <c r="M41" s="97"/>
      <c r="N41" s="97"/>
      <c r="O41" s="97"/>
      <c r="P41" s="97"/>
      <c r="Q41" s="97"/>
      <c r="R41" s="97"/>
      <c r="S41" s="97"/>
      <c r="T41" s="97"/>
      <c r="U41" s="97"/>
      <c r="V41" s="97"/>
      <c r="W41" s="97"/>
      <c r="X41" s="97"/>
      <c r="Y41" s="97"/>
      <c r="Z41" s="97"/>
      <c r="AA41" s="97"/>
      <c r="AB41" s="97"/>
      <c r="AC41" s="97"/>
      <c r="AD41" s="97" t="n">
        <v>1</v>
      </c>
      <c r="AE41" s="97"/>
      <c r="AF41" s="97" t="n">
        <v>1</v>
      </c>
      <c r="AG41" s="97"/>
      <c r="AH41" s="97" t="n">
        <v>1</v>
      </c>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row>
    <row r="42" customFormat="false" ht="126.85" hidden="false" customHeight="false" outlineLevel="0" collapsed="false">
      <c r="A42" s="77" t="s">
        <v>99</v>
      </c>
      <c r="B42" s="77" t="s">
        <v>154</v>
      </c>
      <c r="C42" s="77" t="s">
        <v>161</v>
      </c>
      <c r="D42" s="77" t="s">
        <v>162</v>
      </c>
      <c r="E42" s="77" t="s">
        <v>103</v>
      </c>
      <c r="F42" s="77" t="n">
        <v>2</v>
      </c>
      <c r="G42" s="77" t="n">
        <v>2</v>
      </c>
      <c r="H42" s="78" t="n">
        <v>1</v>
      </c>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t="n">
        <v>1</v>
      </c>
      <c r="AH42" s="97" t="n">
        <v>1</v>
      </c>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row>
    <row r="43" customFormat="false" ht="126.85" hidden="false" customHeight="false" outlineLevel="0" collapsed="false">
      <c r="A43" s="77" t="s">
        <v>99</v>
      </c>
      <c r="B43" s="77" t="s">
        <v>154</v>
      </c>
      <c r="C43" s="77" t="s">
        <v>163</v>
      </c>
      <c r="D43" s="77" t="s">
        <v>164</v>
      </c>
      <c r="E43" s="77" t="s">
        <v>103</v>
      </c>
      <c r="F43" s="77" t="n">
        <v>3</v>
      </c>
      <c r="G43" s="77" t="n">
        <v>3</v>
      </c>
      <c r="H43" s="78" t="n">
        <v>1</v>
      </c>
      <c r="I43" s="97"/>
      <c r="J43" s="97"/>
      <c r="K43" s="97"/>
      <c r="L43" s="97"/>
      <c r="M43" s="97"/>
      <c r="N43" s="97"/>
      <c r="O43" s="97"/>
      <c r="P43" s="97"/>
      <c r="Q43" s="97"/>
      <c r="R43" s="97"/>
      <c r="S43" s="97"/>
      <c r="T43" s="97"/>
      <c r="U43" s="97"/>
      <c r="V43" s="97"/>
      <c r="W43" s="97"/>
      <c r="X43" s="97"/>
      <c r="Y43" s="97"/>
      <c r="Z43" s="97"/>
      <c r="AA43" s="97"/>
      <c r="AB43" s="97"/>
      <c r="AC43" s="97"/>
      <c r="AD43" s="97"/>
      <c r="AE43" s="97" t="n">
        <v>1</v>
      </c>
      <c r="AF43" s="97" t="n">
        <v>1</v>
      </c>
      <c r="AG43" s="97" t="n">
        <v>1</v>
      </c>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row>
    <row r="44" customFormat="false" ht="115.65" hidden="false" customHeight="false" outlineLevel="0" collapsed="false">
      <c r="A44" s="77" t="s">
        <v>99</v>
      </c>
      <c r="B44" s="77" t="s">
        <v>154</v>
      </c>
      <c r="C44" s="77" t="s">
        <v>165</v>
      </c>
      <c r="D44" s="77" t="s">
        <v>166</v>
      </c>
      <c r="E44" s="77" t="s">
        <v>103</v>
      </c>
      <c r="F44" s="77" t="n">
        <v>20</v>
      </c>
      <c r="G44" s="77" t="n">
        <v>4</v>
      </c>
      <c r="H44" s="78" t="n">
        <v>5</v>
      </c>
      <c r="I44" s="97"/>
      <c r="J44" s="97"/>
      <c r="K44" s="97"/>
      <c r="L44" s="97"/>
      <c r="M44" s="97"/>
      <c r="N44" s="97"/>
      <c r="O44" s="97"/>
      <c r="P44" s="97"/>
      <c r="Q44" s="97"/>
      <c r="R44" s="97"/>
      <c r="S44" s="97"/>
      <c r="T44" s="97"/>
      <c r="U44" s="97"/>
      <c r="V44" s="97"/>
      <c r="W44" s="97"/>
      <c r="X44" s="97"/>
      <c r="Y44" s="97"/>
      <c r="Z44" s="97"/>
      <c r="AA44" s="97"/>
      <c r="AB44" s="97"/>
      <c r="AC44" s="97"/>
      <c r="AD44" s="97"/>
      <c r="AE44" s="97"/>
      <c r="AF44" s="97" t="n">
        <v>5</v>
      </c>
      <c r="AG44" s="97" t="n">
        <v>5</v>
      </c>
      <c r="AH44" s="97" t="n">
        <v>5</v>
      </c>
      <c r="AI44" s="97" t="n">
        <v>5</v>
      </c>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row>
    <row r="45" customFormat="false" ht="115.65" hidden="false" customHeight="false" outlineLevel="0" collapsed="false">
      <c r="A45" s="77" t="s">
        <v>99</v>
      </c>
      <c r="B45" s="77" t="s">
        <v>154</v>
      </c>
      <c r="C45" s="77" t="s">
        <v>167</v>
      </c>
      <c r="D45" s="77" t="s">
        <v>168</v>
      </c>
      <c r="E45" s="77" t="s">
        <v>103</v>
      </c>
      <c r="F45" s="77" t="n">
        <v>5</v>
      </c>
      <c r="G45" s="77" t="n">
        <v>5</v>
      </c>
      <c r="H45" s="78" t="n">
        <v>1</v>
      </c>
      <c r="I45" s="97"/>
      <c r="J45" s="97"/>
      <c r="K45" s="97"/>
      <c r="L45" s="97"/>
      <c r="M45" s="97"/>
      <c r="N45" s="97"/>
      <c r="O45" s="97"/>
      <c r="P45" s="97"/>
      <c r="Q45" s="97"/>
      <c r="R45" s="97"/>
      <c r="S45" s="97"/>
      <c r="T45" s="97"/>
      <c r="U45" s="97"/>
      <c r="V45" s="97"/>
      <c r="W45" s="97"/>
      <c r="X45" s="97"/>
      <c r="Y45" s="97"/>
      <c r="Z45" s="97"/>
      <c r="AA45" s="97"/>
      <c r="AB45" s="97"/>
      <c r="AC45" s="97"/>
      <c r="AD45" s="97" t="n">
        <v>1</v>
      </c>
      <c r="AE45" s="97" t="n">
        <v>1</v>
      </c>
      <c r="AF45" s="97" t="n">
        <v>1</v>
      </c>
      <c r="AG45" s="97" t="n">
        <v>1</v>
      </c>
      <c r="AH45" s="97" t="n">
        <v>1</v>
      </c>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row>
    <row r="46" customFormat="false" ht="115.65" hidden="false" customHeight="false" outlineLevel="0" collapsed="false">
      <c r="A46" s="77" t="s">
        <v>99</v>
      </c>
      <c r="B46" s="77" t="s">
        <v>154</v>
      </c>
      <c r="C46" s="77" t="s">
        <v>169</v>
      </c>
      <c r="D46" s="77" t="s">
        <v>170</v>
      </c>
      <c r="E46" s="77" t="s">
        <v>103</v>
      </c>
      <c r="F46" s="77" t="n">
        <v>20</v>
      </c>
      <c r="G46" s="77" t="n">
        <v>4</v>
      </c>
      <c r="H46" s="78" t="n">
        <v>5</v>
      </c>
      <c r="I46" s="97"/>
      <c r="J46" s="97"/>
      <c r="K46" s="97"/>
      <c r="L46" s="97"/>
      <c r="M46" s="97"/>
      <c r="N46" s="97"/>
      <c r="O46" s="97"/>
      <c r="P46" s="97"/>
      <c r="Q46" s="97"/>
      <c r="R46" s="97"/>
      <c r="S46" s="97"/>
      <c r="T46" s="97"/>
      <c r="U46" s="97"/>
      <c r="V46" s="97"/>
      <c r="W46" s="97"/>
      <c r="X46" s="97"/>
      <c r="Y46" s="97"/>
      <c r="Z46" s="97"/>
      <c r="AA46" s="97"/>
      <c r="AB46" s="97"/>
      <c r="AC46" s="97"/>
      <c r="AD46" s="97" t="n">
        <v>5</v>
      </c>
      <c r="AE46" s="97" t="n">
        <v>5</v>
      </c>
      <c r="AF46" s="97"/>
      <c r="AG46" s="97" t="n">
        <v>5</v>
      </c>
      <c r="AH46" s="97" t="n">
        <v>5</v>
      </c>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row>
    <row r="47" customFormat="false" ht="115.65" hidden="false" customHeight="false" outlineLevel="0" collapsed="false">
      <c r="A47" s="77" t="s">
        <v>99</v>
      </c>
      <c r="B47" s="77" t="s">
        <v>154</v>
      </c>
      <c r="C47" s="77" t="s">
        <v>171</v>
      </c>
      <c r="D47" s="77" t="s">
        <v>172</v>
      </c>
      <c r="E47" s="77" t="s">
        <v>103</v>
      </c>
      <c r="F47" s="77" t="n">
        <v>5</v>
      </c>
      <c r="G47" s="77" t="n">
        <v>5</v>
      </c>
      <c r="H47" s="78" t="n">
        <v>1</v>
      </c>
      <c r="I47" s="97"/>
      <c r="J47" s="97"/>
      <c r="K47" s="97"/>
      <c r="L47" s="97"/>
      <c r="M47" s="97"/>
      <c r="N47" s="97"/>
      <c r="O47" s="97"/>
      <c r="P47" s="97"/>
      <c r="Q47" s="97"/>
      <c r="R47" s="97"/>
      <c r="S47" s="97"/>
      <c r="T47" s="97"/>
      <c r="U47" s="97"/>
      <c r="V47" s="97"/>
      <c r="W47" s="97"/>
      <c r="X47" s="97"/>
      <c r="Y47" s="97"/>
      <c r="Z47" s="97"/>
      <c r="AA47" s="97"/>
      <c r="AB47" s="97"/>
      <c r="AC47" s="97"/>
      <c r="AD47" s="97" t="n">
        <v>1</v>
      </c>
      <c r="AE47" s="97" t="n">
        <v>1</v>
      </c>
      <c r="AF47" s="97" t="n">
        <v>1</v>
      </c>
      <c r="AG47" s="97" t="n">
        <v>1</v>
      </c>
      <c r="AH47" s="97" t="n">
        <v>1</v>
      </c>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row>
    <row r="48" customFormat="false" ht="126.85" hidden="false" customHeight="false" outlineLevel="0" collapsed="false">
      <c r="A48" s="77" t="s">
        <v>99</v>
      </c>
      <c r="B48" s="77" t="s">
        <v>173</v>
      </c>
      <c r="C48" s="77" t="s">
        <v>174</v>
      </c>
      <c r="D48" s="77" t="s">
        <v>158</v>
      </c>
      <c r="E48" s="77" t="s">
        <v>94</v>
      </c>
      <c r="F48" s="77" t="n">
        <v>10</v>
      </c>
      <c r="G48" s="77" t="n">
        <v>2</v>
      </c>
      <c r="H48" s="78" t="n">
        <v>5</v>
      </c>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t="n">
        <v>5</v>
      </c>
      <c r="AH48" s="97" t="n">
        <v>5</v>
      </c>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row>
    <row r="49" customFormat="false" ht="115.65" hidden="false" customHeight="false" outlineLevel="0" collapsed="false">
      <c r="A49" s="77" t="s">
        <v>99</v>
      </c>
      <c r="B49" s="77" t="s">
        <v>173</v>
      </c>
      <c r="C49" s="77" t="s">
        <v>175</v>
      </c>
      <c r="D49" s="77" t="s">
        <v>176</v>
      </c>
      <c r="E49" s="77" t="s">
        <v>94</v>
      </c>
      <c r="F49" s="77" t="n">
        <v>20</v>
      </c>
      <c r="G49" s="77" t="n">
        <v>5</v>
      </c>
      <c r="H49" s="78" t="n">
        <v>4</v>
      </c>
      <c r="I49" s="97"/>
      <c r="J49" s="97"/>
      <c r="K49" s="97"/>
      <c r="L49" s="97"/>
      <c r="M49" s="97"/>
      <c r="N49" s="97"/>
      <c r="O49" s="97"/>
      <c r="P49" s="97"/>
      <c r="Q49" s="97"/>
      <c r="R49" s="97"/>
      <c r="S49" s="97"/>
      <c r="T49" s="97"/>
      <c r="U49" s="97"/>
      <c r="V49" s="97"/>
      <c r="W49" s="97"/>
      <c r="X49" s="97"/>
      <c r="Y49" s="97"/>
      <c r="Z49" s="97"/>
      <c r="AA49" s="97"/>
      <c r="AB49" s="97"/>
      <c r="AC49" s="97"/>
      <c r="AD49" s="97"/>
      <c r="AE49" s="97" t="n">
        <v>4</v>
      </c>
      <c r="AF49" s="97" t="n">
        <v>4</v>
      </c>
      <c r="AG49" s="97" t="n">
        <v>4</v>
      </c>
      <c r="AH49" s="97" t="n">
        <v>4</v>
      </c>
      <c r="AI49" s="97" t="n">
        <v>4</v>
      </c>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row>
    <row r="50" customFormat="false" ht="126.85" hidden="false" customHeight="false" outlineLevel="0" collapsed="false">
      <c r="A50" s="77" t="s">
        <v>99</v>
      </c>
      <c r="B50" s="77" t="s">
        <v>173</v>
      </c>
      <c r="C50" s="77" t="s">
        <v>177</v>
      </c>
      <c r="D50" s="77" t="s">
        <v>178</v>
      </c>
      <c r="E50" s="77" t="s">
        <v>103</v>
      </c>
      <c r="F50" s="77" t="n">
        <v>2</v>
      </c>
      <c r="G50" s="77" t="n">
        <v>2</v>
      </c>
      <c r="H50" s="78" t="n">
        <v>1</v>
      </c>
      <c r="I50" s="97"/>
      <c r="J50" s="97"/>
      <c r="K50" s="97"/>
      <c r="L50" s="97"/>
      <c r="M50" s="97"/>
      <c r="N50" s="97"/>
      <c r="O50" s="97"/>
      <c r="P50" s="97"/>
      <c r="Q50" s="97"/>
      <c r="R50" s="97"/>
      <c r="S50" s="97"/>
      <c r="T50" s="97"/>
      <c r="U50" s="97"/>
      <c r="V50" s="97"/>
      <c r="W50" s="97"/>
      <c r="X50" s="97"/>
      <c r="Y50" s="97"/>
      <c r="Z50" s="97"/>
      <c r="AA50" s="97"/>
      <c r="AB50" s="97"/>
      <c r="AC50" s="97"/>
      <c r="AD50" s="97"/>
      <c r="AE50" s="97"/>
      <c r="AF50" s="97" t="n">
        <v>1</v>
      </c>
      <c r="AG50" s="97" t="n">
        <v>1</v>
      </c>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row>
    <row r="51" customFormat="false" ht="126.85" hidden="false" customHeight="false" outlineLevel="0" collapsed="false">
      <c r="A51" s="77" t="s">
        <v>99</v>
      </c>
      <c r="B51" s="77" t="s">
        <v>173</v>
      </c>
      <c r="C51" s="77" t="s">
        <v>179</v>
      </c>
      <c r="D51" s="77" t="s">
        <v>180</v>
      </c>
      <c r="E51" s="77" t="s">
        <v>103</v>
      </c>
      <c r="F51" s="77" t="n">
        <v>3</v>
      </c>
      <c r="G51" s="77" t="n">
        <v>3</v>
      </c>
      <c r="H51" s="78" t="n">
        <v>1</v>
      </c>
      <c r="I51" s="97"/>
      <c r="J51" s="97"/>
      <c r="K51" s="97"/>
      <c r="L51" s="97"/>
      <c r="M51" s="97"/>
      <c r="N51" s="97"/>
      <c r="O51" s="97"/>
      <c r="P51" s="97"/>
      <c r="Q51" s="97"/>
      <c r="R51" s="97"/>
      <c r="S51" s="97"/>
      <c r="T51" s="97"/>
      <c r="U51" s="97"/>
      <c r="V51" s="97"/>
      <c r="W51" s="97"/>
      <c r="X51" s="97"/>
      <c r="Y51" s="97"/>
      <c r="Z51" s="97"/>
      <c r="AA51" s="97"/>
      <c r="AB51" s="97"/>
      <c r="AC51" s="97"/>
      <c r="AD51" s="97"/>
      <c r="AE51" s="97"/>
      <c r="AF51" s="97" t="n">
        <v>1</v>
      </c>
      <c r="AG51" s="97" t="n">
        <v>1</v>
      </c>
      <c r="AH51" s="97" t="n">
        <v>1</v>
      </c>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row>
    <row r="52" customFormat="false" ht="126.85" hidden="false" customHeight="false" outlineLevel="0" collapsed="false">
      <c r="A52" s="77" t="s">
        <v>99</v>
      </c>
      <c r="B52" s="77" t="s">
        <v>173</v>
      </c>
      <c r="C52" s="77" t="s">
        <v>181</v>
      </c>
      <c r="D52" s="77" t="s">
        <v>182</v>
      </c>
      <c r="E52" s="77" t="s">
        <v>103</v>
      </c>
      <c r="F52" s="77" t="n">
        <v>2</v>
      </c>
      <c r="G52" s="77" t="n">
        <v>2</v>
      </c>
      <c r="H52" s="78" t="n">
        <v>1</v>
      </c>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t="n">
        <v>1</v>
      </c>
      <c r="AH52" s="97" t="n">
        <v>1</v>
      </c>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row>
    <row r="53" customFormat="false" ht="126.85" hidden="false" customHeight="false" outlineLevel="0" collapsed="false">
      <c r="A53" s="77" t="s">
        <v>99</v>
      </c>
      <c r="B53" s="77" t="s">
        <v>173</v>
      </c>
      <c r="C53" s="77" t="s">
        <v>183</v>
      </c>
      <c r="D53" s="77" t="s">
        <v>184</v>
      </c>
      <c r="E53" s="77" t="s">
        <v>103</v>
      </c>
      <c r="F53" s="77" t="n">
        <v>1</v>
      </c>
      <c r="G53" s="77" t="n">
        <v>1</v>
      </c>
      <c r="H53" s="78" t="n">
        <v>1</v>
      </c>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t="n">
        <v>1</v>
      </c>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row>
    <row r="54" customFormat="false" ht="126.85" hidden="false" customHeight="false" outlineLevel="0" collapsed="false">
      <c r="A54" s="77" t="s">
        <v>99</v>
      </c>
      <c r="B54" s="77" t="s">
        <v>173</v>
      </c>
      <c r="C54" s="77" t="s">
        <v>185</v>
      </c>
      <c r="D54" s="77" t="s">
        <v>186</v>
      </c>
      <c r="E54" s="77" t="s">
        <v>103</v>
      </c>
      <c r="F54" s="77" t="n">
        <v>3</v>
      </c>
      <c r="G54" s="77" t="n">
        <v>3</v>
      </c>
      <c r="H54" s="78" t="n">
        <v>1</v>
      </c>
      <c r="I54" s="97"/>
      <c r="J54" s="97"/>
      <c r="K54" s="97"/>
      <c r="L54" s="97"/>
      <c r="M54" s="97"/>
      <c r="N54" s="97"/>
      <c r="O54" s="97"/>
      <c r="P54" s="97"/>
      <c r="Q54" s="97"/>
      <c r="R54" s="97"/>
      <c r="S54" s="97"/>
      <c r="T54" s="97"/>
      <c r="U54" s="97"/>
      <c r="V54" s="97"/>
      <c r="W54" s="97"/>
      <c r="X54" s="97"/>
      <c r="Y54" s="97"/>
      <c r="Z54" s="97"/>
      <c r="AA54" s="97"/>
      <c r="AB54" s="97"/>
      <c r="AC54" s="97"/>
      <c r="AD54" s="97"/>
      <c r="AE54" s="97"/>
      <c r="AF54" s="97" t="n">
        <v>1</v>
      </c>
      <c r="AG54" s="97" t="n">
        <v>1</v>
      </c>
      <c r="AH54" s="97" t="n">
        <v>1</v>
      </c>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row>
    <row r="55" customFormat="false" ht="126.85" hidden="false" customHeight="false" outlineLevel="0" collapsed="false">
      <c r="A55" s="77" t="s">
        <v>99</v>
      </c>
      <c r="B55" s="77" t="s">
        <v>173</v>
      </c>
      <c r="C55" s="77" t="s">
        <v>187</v>
      </c>
      <c r="D55" s="77" t="s">
        <v>188</v>
      </c>
      <c r="E55" s="77" t="s">
        <v>103</v>
      </c>
      <c r="F55" s="77" t="n">
        <v>6</v>
      </c>
      <c r="G55" s="77" t="n">
        <v>3</v>
      </c>
      <c r="H55" s="78" t="n">
        <v>2</v>
      </c>
      <c r="I55" s="97"/>
      <c r="J55" s="97"/>
      <c r="K55" s="97"/>
      <c r="L55" s="97"/>
      <c r="M55" s="97"/>
      <c r="N55" s="97"/>
      <c r="O55" s="97"/>
      <c r="P55" s="97"/>
      <c r="Q55" s="97"/>
      <c r="R55" s="97"/>
      <c r="S55" s="97"/>
      <c r="T55" s="97"/>
      <c r="U55" s="97"/>
      <c r="V55" s="97"/>
      <c r="W55" s="97"/>
      <c r="X55" s="97"/>
      <c r="Y55" s="97"/>
      <c r="Z55" s="97"/>
      <c r="AA55" s="97"/>
      <c r="AB55" s="97"/>
      <c r="AC55" s="97"/>
      <c r="AD55" s="97" t="n">
        <v>2</v>
      </c>
      <c r="AE55" s="97"/>
      <c r="AF55" s="97"/>
      <c r="AG55" s="97" t="n">
        <v>2</v>
      </c>
      <c r="AH55" s="97" t="n">
        <v>2</v>
      </c>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row>
    <row r="56" customFormat="false" ht="126.85" hidden="false" customHeight="false" outlineLevel="0" collapsed="false">
      <c r="A56" s="77" t="s">
        <v>99</v>
      </c>
      <c r="B56" s="77" t="s">
        <v>173</v>
      </c>
      <c r="C56" s="77" t="s">
        <v>189</v>
      </c>
      <c r="D56" s="77" t="s">
        <v>190</v>
      </c>
      <c r="E56" s="77" t="s">
        <v>103</v>
      </c>
      <c r="F56" s="77" t="n">
        <v>8</v>
      </c>
      <c r="G56" s="77" t="n">
        <v>4</v>
      </c>
      <c r="H56" s="78" t="n">
        <v>2</v>
      </c>
      <c r="I56" s="97"/>
      <c r="J56" s="97"/>
      <c r="K56" s="97"/>
      <c r="L56" s="97"/>
      <c r="M56" s="97"/>
      <c r="N56" s="97"/>
      <c r="O56" s="97"/>
      <c r="P56" s="97"/>
      <c r="Q56" s="97"/>
      <c r="R56" s="97"/>
      <c r="S56" s="97"/>
      <c r="T56" s="97"/>
      <c r="U56" s="97"/>
      <c r="V56" s="97"/>
      <c r="W56" s="97"/>
      <c r="X56" s="97"/>
      <c r="Y56" s="97"/>
      <c r="Z56" s="97"/>
      <c r="AA56" s="97"/>
      <c r="AB56" s="97"/>
      <c r="AC56" s="97"/>
      <c r="AD56" s="97"/>
      <c r="AE56" s="97" t="n">
        <v>2</v>
      </c>
      <c r="AF56" s="97" t="n">
        <v>2</v>
      </c>
      <c r="AG56" s="97" t="n">
        <v>2</v>
      </c>
      <c r="AH56" s="97" t="n">
        <v>2</v>
      </c>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row>
    <row r="57" customFormat="false" ht="115.65" hidden="false" customHeight="false" outlineLevel="0" collapsed="false">
      <c r="A57" s="77" t="s">
        <v>99</v>
      </c>
      <c r="B57" s="77" t="s">
        <v>173</v>
      </c>
      <c r="C57" s="77" t="s">
        <v>191</v>
      </c>
      <c r="D57" s="77" t="s">
        <v>192</v>
      </c>
      <c r="E57" s="77" t="s">
        <v>103</v>
      </c>
      <c r="F57" s="77" t="n">
        <v>3</v>
      </c>
      <c r="G57" s="77" t="n">
        <v>3</v>
      </c>
      <c r="H57" s="78" t="n">
        <v>1</v>
      </c>
      <c r="I57" s="97"/>
      <c r="J57" s="97"/>
      <c r="K57" s="97"/>
      <c r="L57" s="97"/>
      <c r="M57" s="97"/>
      <c r="N57" s="97"/>
      <c r="O57" s="97"/>
      <c r="P57" s="97"/>
      <c r="Q57" s="97"/>
      <c r="R57" s="97"/>
      <c r="S57" s="97"/>
      <c r="T57" s="97"/>
      <c r="U57" s="97"/>
      <c r="V57" s="97"/>
      <c r="W57" s="97"/>
      <c r="X57" s="97"/>
      <c r="Y57" s="97"/>
      <c r="Z57" s="97"/>
      <c r="AA57" s="97"/>
      <c r="AB57" s="97"/>
      <c r="AC57" s="97"/>
      <c r="AD57" s="97"/>
      <c r="AE57" s="97"/>
      <c r="AF57" s="97" t="n">
        <v>1</v>
      </c>
      <c r="AG57" s="97" t="n">
        <v>1</v>
      </c>
      <c r="AH57" s="97" t="n">
        <v>1</v>
      </c>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row>
    <row r="58" customFormat="false" ht="126.85" hidden="false" customHeight="false" outlineLevel="0" collapsed="false">
      <c r="A58" s="77" t="s">
        <v>99</v>
      </c>
      <c r="B58" s="77" t="s">
        <v>173</v>
      </c>
      <c r="C58" s="77" t="s">
        <v>193</v>
      </c>
      <c r="D58" s="77" t="s">
        <v>194</v>
      </c>
      <c r="E58" s="77" t="s">
        <v>103</v>
      </c>
      <c r="F58" s="77" t="n">
        <v>3</v>
      </c>
      <c r="G58" s="77" t="n">
        <v>3</v>
      </c>
      <c r="H58" s="78" t="n">
        <v>1</v>
      </c>
      <c r="I58" s="97"/>
      <c r="J58" s="97"/>
      <c r="K58" s="97"/>
      <c r="L58" s="97"/>
      <c r="M58" s="97"/>
      <c r="N58" s="97"/>
      <c r="O58" s="97"/>
      <c r="P58" s="97"/>
      <c r="Q58" s="97"/>
      <c r="R58" s="97"/>
      <c r="S58" s="97"/>
      <c r="T58" s="97"/>
      <c r="U58" s="97"/>
      <c r="V58" s="97"/>
      <c r="W58" s="97"/>
      <c r="X58" s="97"/>
      <c r="Y58" s="97"/>
      <c r="Z58" s="97"/>
      <c r="AA58" s="97"/>
      <c r="AB58" s="97"/>
      <c r="AC58" s="97" t="n">
        <v>1</v>
      </c>
      <c r="AD58" s="97" t="n">
        <v>1</v>
      </c>
      <c r="AE58" s="97" t="n">
        <v>1</v>
      </c>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row>
    <row r="59" customFormat="false" ht="126.85" hidden="false" customHeight="false" outlineLevel="0" collapsed="false">
      <c r="A59" s="77" t="s">
        <v>99</v>
      </c>
      <c r="B59" s="77" t="s">
        <v>173</v>
      </c>
      <c r="C59" s="77" t="s">
        <v>195</v>
      </c>
      <c r="D59" s="77" t="s">
        <v>196</v>
      </c>
      <c r="E59" s="77" t="s">
        <v>103</v>
      </c>
      <c r="F59" s="77" t="n">
        <v>2</v>
      </c>
      <c r="G59" s="77" t="n">
        <v>2</v>
      </c>
      <c r="H59" s="78" t="n">
        <v>1</v>
      </c>
      <c r="I59" s="97"/>
      <c r="J59" s="97"/>
      <c r="K59" s="97"/>
      <c r="L59" s="97"/>
      <c r="M59" s="97"/>
      <c r="N59" s="97"/>
      <c r="O59" s="97"/>
      <c r="P59" s="97"/>
      <c r="Q59" s="97"/>
      <c r="R59" s="97"/>
      <c r="S59" s="97"/>
      <c r="T59" s="97"/>
      <c r="U59" s="97"/>
      <c r="V59" s="97"/>
      <c r="W59" s="97"/>
      <c r="X59" s="97"/>
      <c r="Y59" s="97"/>
      <c r="Z59" s="97"/>
      <c r="AA59" s="97"/>
      <c r="AB59" s="97"/>
      <c r="AC59" s="97"/>
      <c r="AD59" s="97"/>
      <c r="AE59" s="97" t="n">
        <v>1</v>
      </c>
      <c r="AF59" s="97" t="n">
        <v>1</v>
      </c>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row>
    <row r="60" customFormat="false" ht="126.85" hidden="false" customHeight="false" outlineLevel="0" collapsed="false">
      <c r="A60" s="77" t="s">
        <v>99</v>
      </c>
      <c r="B60" s="77" t="s">
        <v>173</v>
      </c>
      <c r="C60" s="77" t="s">
        <v>197</v>
      </c>
      <c r="D60" s="77" t="s">
        <v>198</v>
      </c>
      <c r="E60" s="77" t="s">
        <v>103</v>
      </c>
      <c r="F60" s="77" t="n">
        <v>2</v>
      </c>
      <c r="G60" s="77" t="n">
        <v>2</v>
      </c>
      <c r="H60" s="78" t="n">
        <v>1</v>
      </c>
      <c r="I60" s="97"/>
      <c r="J60" s="97"/>
      <c r="K60" s="97"/>
      <c r="L60" s="97"/>
      <c r="M60" s="97"/>
      <c r="N60" s="97"/>
      <c r="O60" s="97"/>
      <c r="P60" s="97"/>
      <c r="Q60" s="97"/>
      <c r="R60" s="97"/>
      <c r="S60" s="97"/>
      <c r="T60" s="97"/>
      <c r="U60" s="97"/>
      <c r="V60" s="97"/>
      <c r="W60" s="97"/>
      <c r="X60" s="97"/>
      <c r="Y60" s="97"/>
      <c r="Z60" s="97"/>
      <c r="AA60" s="97"/>
      <c r="AB60" s="97"/>
      <c r="AC60" s="97"/>
      <c r="AD60" s="97"/>
      <c r="AE60" s="97" t="n">
        <v>1</v>
      </c>
      <c r="AF60" s="97" t="n">
        <v>1</v>
      </c>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row>
    <row r="61" customFormat="false" ht="126.85" hidden="false" customHeight="false" outlineLevel="0" collapsed="false">
      <c r="A61" s="77" t="s">
        <v>99</v>
      </c>
      <c r="B61" s="77" t="s">
        <v>173</v>
      </c>
      <c r="C61" s="77" t="s">
        <v>199</v>
      </c>
      <c r="D61" s="77" t="s">
        <v>200</v>
      </c>
      <c r="E61" s="77" t="s">
        <v>103</v>
      </c>
      <c r="F61" s="77" t="n">
        <v>2</v>
      </c>
      <c r="G61" s="77" t="n">
        <v>1</v>
      </c>
      <c r="H61" s="78" t="n">
        <v>2</v>
      </c>
      <c r="I61" s="97"/>
      <c r="J61" s="97"/>
      <c r="K61" s="97"/>
      <c r="L61" s="97"/>
      <c r="M61" s="97"/>
      <c r="N61" s="97"/>
      <c r="O61" s="97"/>
      <c r="P61" s="97"/>
      <c r="Q61" s="97"/>
      <c r="R61" s="97"/>
      <c r="S61" s="97"/>
      <c r="T61" s="97"/>
      <c r="U61" s="97"/>
      <c r="V61" s="97"/>
      <c r="W61" s="97"/>
      <c r="X61" s="97"/>
      <c r="Y61" s="97"/>
      <c r="Z61" s="97"/>
      <c r="AA61" s="97"/>
      <c r="AB61" s="97"/>
      <c r="AC61" s="97"/>
      <c r="AD61" s="97"/>
      <c r="AE61" s="97"/>
      <c r="AF61" s="97" t="n">
        <v>2</v>
      </c>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row>
    <row r="62" customFormat="false" ht="115.65" hidden="false" customHeight="false" outlineLevel="0" collapsed="false">
      <c r="A62" s="77" t="s">
        <v>99</v>
      </c>
      <c r="B62" s="77" t="s">
        <v>173</v>
      </c>
      <c r="C62" s="77" t="s">
        <v>201</v>
      </c>
      <c r="D62" s="77" t="s">
        <v>202</v>
      </c>
      <c r="E62" s="77" t="s">
        <v>103</v>
      </c>
      <c r="F62" s="77" t="n">
        <v>16</v>
      </c>
      <c r="G62" s="77" t="n">
        <v>4</v>
      </c>
      <c r="H62" s="78" t="n">
        <v>4</v>
      </c>
      <c r="I62" s="97"/>
      <c r="J62" s="97"/>
      <c r="K62" s="97"/>
      <c r="L62" s="97"/>
      <c r="M62" s="97"/>
      <c r="N62" s="97"/>
      <c r="O62" s="97"/>
      <c r="P62" s="97"/>
      <c r="Q62" s="97"/>
      <c r="R62" s="97"/>
      <c r="S62" s="97"/>
      <c r="T62" s="97"/>
      <c r="U62" s="97"/>
      <c r="V62" s="97"/>
      <c r="W62" s="97"/>
      <c r="X62" s="97"/>
      <c r="Y62" s="97"/>
      <c r="Z62" s="97"/>
      <c r="AA62" s="97"/>
      <c r="AB62" s="97"/>
      <c r="AC62" s="97"/>
      <c r="AD62" s="97"/>
      <c r="AE62" s="97" t="n">
        <v>4</v>
      </c>
      <c r="AF62" s="97" t="n">
        <v>4</v>
      </c>
      <c r="AG62" s="97"/>
      <c r="AH62" s="97" t="n">
        <v>4</v>
      </c>
      <c r="AI62" s="97" t="n">
        <v>4</v>
      </c>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row>
    <row r="63" customFormat="false" ht="115.65" hidden="false" customHeight="false" outlineLevel="0" collapsed="false">
      <c r="A63" s="77" t="s">
        <v>99</v>
      </c>
      <c r="B63" s="77" t="s">
        <v>173</v>
      </c>
      <c r="C63" s="77" t="s">
        <v>203</v>
      </c>
      <c r="D63" s="77" t="s">
        <v>204</v>
      </c>
      <c r="E63" s="77" t="s">
        <v>103</v>
      </c>
      <c r="F63" s="77" t="n">
        <v>3</v>
      </c>
      <c r="G63" s="77" t="n">
        <v>3</v>
      </c>
      <c r="H63" s="78" t="n">
        <v>1</v>
      </c>
      <c r="I63" s="97"/>
      <c r="J63" s="97"/>
      <c r="K63" s="97"/>
      <c r="L63" s="97"/>
      <c r="M63" s="97"/>
      <c r="N63" s="97"/>
      <c r="O63" s="97"/>
      <c r="P63" s="97"/>
      <c r="Q63" s="97"/>
      <c r="R63" s="97"/>
      <c r="S63" s="97"/>
      <c r="T63" s="97"/>
      <c r="U63" s="97"/>
      <c r="V63" s="97"/>
      <c r="W63" s="97"/>
      <c r="X63" s="97"/>
      <c r="Y63" s="97"/>
      <c r="Z63" s="97"/>
      <c r="AA63" s="97"/>
      <c r="AB63" s="97"/>
      <c r="AC63" s="97"/>
      <c r="AD63" s="97"/>
      <c r="AE63" s="97"/>
      <c r="AF63" s="97" t="n">
        <v>1</v>
      </c>
      <c r="AG63" s="97" t="n">
        <v>1</v>
      </c>
      <c r="AH63" s="97" t="n">
        <v>1</v>
      </c>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row>
    <row r="64" customFormat="false" ht="115.65" hidden="false" customHeight="false" outlineLevel="0" collapsed="false">
      <c r="A64" s="77" t="s">
        <v>99</v>
      </c>
      <c r="B64" s="77" t="s">
        <v>173</v>
      </c>
      <c r="C64" s="77" t="s">
        <v>205</v>
      </c>
      <c r="D64" s="77" t="s">
        <v>206</v>
      </c>
      <c r="E64" s="77" t="s">
        <v>103</v>
      </c>
      <c r="F64" s="77" t="n">
        <v>11</v>
      </c>
      <c r="G64" s="77" t="n">
        <v>5</v>
      </c>
      <c r="H64" s="78" t="n">
        <v>2.2</v>
      </c>
      <c r="I64" s="97"/>
      <c r="J64" s="97"/>
      <c r="K64" s="97"/>
      <c r="L64" s="97"/>
      <c r="M64" s="97"/>
      <c r="N64" s="97"/>
      <c r="O64" s="97"/>
      <c r="P64" s="97"/>
      <c r="Q64" s="97"/>
      <c r="R64" s="97"/>
      <c r="S64" s="97"/>
      <c r="T64" s="97"/>
      <c r="U64" s="97"/>
      <c r="V64" s="97"/>
      <c r="W64" s="97"/>
      <c r="X64" s="97"/>
      <c r="Y64" s="97"/>
      <c r="Z64" s="97"/>
      <c r="AA64" s="97"/>
      <c r="AB64" s="97"/>
      <c r="AC64" s="97"/>
      <c r="AD64" s="97" t="n">
        <v>2.2</v>
      </c>
      <c r="AE64" s="97" t="n">
        <v>2.2</v>
      </c>
      <c r="AF64" s="97" t="n">
        <v>2.2</v>
      </c>
      <c r="AG64" s="97" t="n">
        <v>2.2</v>
      </c>
      <c r="AH64" s="97" t="n">
        <v>2.2</v>
      </c>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row>
    <row r="65" customFormat="false" ht="115.65" hidden="false" customHeight="false" outlineLevel="0" collapsed="false">
      <c r="A65" s="77" t="s">
        <v>99</v>
      </c>
      <c r="B65" s="77" t="s">
        <v>173</v>
      </c>
      <c r="C65" s="77" t="s">
        <v>207</v>
      </c>
      <c r="D65" s="77" t="s">
        <v>208</v>
      </c>
      <c r="E65" s="77" t="s">
        <v>103</v>
      </c>
      <c r="F65" s="77" t="n">
        <v>5</v>
      </c>
      <c r="G65" s="77" t="n">
        <v>5</v>
      </c>
      <c r="H65" s="78" t="n">
        <v>1</v>
      </c>
      <c r="I65" s="97"/>
      <c r="J65" s="97"/>
      <c r="K65" s="97"/>
      <c r="L65" s="97"/>
      <c r="M65" s="97"/>
      <c r="N65" s="97"/>
      <c r="O65" s="97"/>
      <c r="P65" s="97"/>
      <c r="Q65" s="97"/>
      <c r="R65" s="97"/>
      <c r="S65" s="97"/>
      <c r="T65" s="97"/>
      <c r="U65" s="97"/>
      <c r="V65" s="97"/>
      <c r="W65" s="97"/>
      <c r="X65" s="97"/>
      <c r="Y65" s="97"/>
      <c r="Z65" s="97"/>
      <c r="AA65" s="97"/>
      <c r="AB65" s="97"/>
      <c r="AC65" s="97"/>
      <c r="AD65" s="97" t="n">
        <v>1</v>
      </c>
      <c r="AE65" s="97" t="n">
        <v>1</v>
      </c>
      <c r="AF65" s="97" t="n">
        <v>1</v>
      </c>
      <c r="AG65" s="97" t="n">
        <v>1</v>
      </c>
      <c r="AH65" s="97" t="n">
        <v>1</v>
      </c>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row>
    <row r="66" customFormat="false" ht="115.65" hidden="false" customHeight="false" outlineLevel="0" collapsed="false">
      <c r="A66" s="77" t="s">
        <v>99</v>
      </c>
      <c r="B66" s="77" t="s">
        <v>173</v>
      </c>
      <c r="C66" s="77" t="s">
        <v>209</v>
      </c>
      <c r="D66" s="77" t="s">
        <v>168</v>
      </c>
      <c r="E66" s="77" t="s">
        <v>103</v>
      </c>
      <c r="F66" s="77" t="n">
        <v>5</v>
      </c>
      <c r="G66" s="77" t="n">
        <v>5</v>
      </c>
      <c r="H66" s="78" t="n">
        <v>1</v>
      </c>
      <c r="I66" s="97"/>
      <c r="J66" s="97"/>
      <c r="K66" s="97"/>
      <c r="L66" s="97"/>
      <c r="M66" s="97"/>
      <c r="N66" s="97"/>
      <c r="O66" s="97"/>
      <c r="P66" s="97"/>
      <c r="Q66" s="97"/>
      <c r="R66" s="97"/>
      <c r="S66" s="97"/>
      <c r="T66" s="97"/>
      <c r="U66" s="97"/>
      <c r="V66" s="97"/>
      <c r="W66" s="97"/>
      <c r="X66" s="97"/>
      <c r="Y66" s="97"/>
      <c r="Z66" s="97"/>
      <c r="AA66" s="97"/>
      <c r="AB66" s="97"/>
      <c r="AC66" s="97"/>
      <c r="AD66" s="97" t="n">
        <v>1</v>
      </c>
      <c r="AE66" s="97" t="n">
        <v>1</v>
      </c>
      <c r="AF66" s="97" t="n">
        <v>1</v>
      </c>
      <c r="AG66" s="97" t="n">
        <v>1</v>
      </c>
      <c r="AH66" s="97" t="n">
        <v>1</v>
      </c>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row>
    <row r="67" customFormat="false" ht="115.65" hidden="false" customHeight="false" outlineLevel="0" collapsed="false">
      <c r="A67" s="77" t="s">
        <v>99</v>
      </c>
      <c r="B67" s="77" t="s">
        <v>173</v>
      </c>
      <c r="C67" s="77" t="s">
        <v>210</v>
      </c>
      <c r="D67" s="77" t="s">
        <v>211</v>
      </c>
      <c r="E67" s="77" t="s">
        <v>103</v>
      </c>
      <c r="F67" s="77" t="n">
        <v>10</v>
      </c>
      <c r="G67" s="77" t="n">
        <v>5</v>
      </c>
      <c r="H67" s="78" t="n">
        <v>2</v>
      </c>
      <c r="I67" s="97"/>
      <c r="J67" s="97"/>
      <c r="K67" s="97"/>
      <c r="L67" s="97"/>
      <c r="M67" s="97"/>
      <c r="N67" s="97"/>
      <c r="O67" s="97"/>
      <c r="P67" s="97"/>
      <c r="Q67" s="97"/>
      <c r="R67" s="97"/>
      <c r="S67" s="97"/>
      <c r="T67" s="97"/>
      <c r="U67" s="97"/>
      <c r="V67" s="97"/>
      <c r="W67" s="97"/>
      <c r="X67" s="97"/>
      <c r="Y67" s="97"/>
      <c r="Z67" s="97"/>
      <c r="AA67" s="97"/>
      <c r="AB67" s="97"/>
      <c r="AC67" s="97"/>
      <c r="AD67" s="97" t="n">
        <v>2</v>
      </c>
      <c r="AE67" s="97" t="n">
        <v>2</v>
      </c>
      <c r="AF67" s="97" t="n">
        <v>2</v>
      </c>
      <c r="AG67" s="97" t="n">
        <v>2</v>
      </c>
      <c r="AH67" s="97" t="n">
        <v>2</v>
      </c>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row>
    <row r="68" customFormat="false" ht="36.7" hidden="false" customHeight="false" outlineLevel="0" collapsed="false">
      <c r="A68" s="77" t="s">
        <v>99</v>
      </c>
      <c r="B68" s="77" t="s">
        <v>212</v>
      </c>
      <c r="C68" s="77" t="s">
        <v>213</v>
      </c>
      <c r="D68" s="77" t="s">
        <v>214</v>
      </c>
      <c r="E68" s="77" t="s">
        <v>94</v>
      </c>
      <c r="F68" s="77" t="n">
        <v>110</v>
      </c>
      <c r="G68" s="77" t="n">
        <v>15</v>
      </c>
      <c r="H68" s="78" t="n">
        <v>7.3333</v>
      </c>
      <c r="I68" s="97"/>
      <c r="J68" s="97"/>
      <c r="K68" s="97"/>
      <c r="L68" s="97"/>
      <c r="M68" s="97"/>
      <c r="N68" s="97"/>
      <c r="O68" s="97"/>
      <c r="P68" s="97"/>
      <c r="Q68" s="97"/>
      <c r="R68" s="97"/>
      <c r="S68" s="97"/>
      <c r="T68" s="97"/>
      <c r="U68" s="97"/>
      <c r="V68" s="97"/>
      <c r="W68" s="97"/>
      <c r="X68" s="97"/>
      <c r="Y68" s="97"/>
      <c r="Z68" s="97"/>
      <c r="AA68" s="97"/>
      <c r="AB68" s="97"/>
      <c r="AC68" s="97"/>
      <c r="AD68" s="97" t="n">
        <v>7.3333</v>
      </c>
      <c r="AE68" s="97" t="n">
        <v>7.3333</v>
      </c>
      <c r="AF68" s="97" t="n">
        <v>7.3333</v>
      </c>
      <c r="AG68" s="97" t="n">
        <v>7.3333</v>
      </c>
      <c r="AH68" s="97" t="n">
        <v>7.3333</v>
      </c>
      <c r="AI68" s="97" t="n">
        <v>7.3333</v>
      </c>
      <c r="AJ68" s="97"/>
      <c r="AK68" s="97" t="n">
        <v>7.3333</v>
      </c>
      <c r="AL68" s="97" t="n">
        <v>7.3333</v>
      </c>
      <c r="AM68" s="97" t="n">
        <v>7.3333</v>
      </c>
      <c r="AN68" s="97" t="n">
        <v>7.3333</v>
      </c>
      <c r="AO68" s="97" t="n">
        <f aca="false">7.3333+0.0006</f>
        <v>7.3339</v>
      </c>
      <c r="AP68" s="97" t="n">
        <v>7.3333</v>
      </c>
      <c r="AQ68" s="97"/>
      <c r="AR68" s="97" t="n">
        <v>7.3333</v>
      </c>
      <c r="AS68" s="97" t="n">
        <v>7.3333</v>
      </c>
      <c r="AT68" s="97" t="n">
        <v>7.3333</v>
      </c>
      <c r="AU68" s="97"/>
      <c r="AV68" s="97"/>
      <c r="AW68" s="97"/>
      <c r="AX68" s="97"/>
      <c r="AY68" s="97"/>
      <c r="AZ68" s="97"/>
      <c r="BA68" s="97"/>
      <c r="BB68" s="97"/>
      <c r="BC68" s="97"/>
      <c r="BD68" s="97"/>
      <c r="BE68" s="97"/>
      <c r="BF68" s="97"/>
      <c r="BG68" s="97"/>
      <c r="BH68" s="97"/>
      <c r="BI68" s="97"/>
      <c r="BJ68" s="97"/>
      <c r="BK68" s="97"/>
      <c r="BL68" s="97"/>
    </row>
    <row r="69" customFormat="false" ht="36.7" hidden="false" customHeight="false" outlineLevel="0" collapsed="false">
      <c r="A69" s="77" t="s">
        <v>99</v>
      </c>
      <c r="B69" s="77" t="s">
        <v>212</v>
      </c>
      <c r="C69" s="77" t="s">
        <v>215</v>
      </c>
      <c r="D69" s="77" t="s">
        <v>216</v>
      </c>
      <c r="E69" s="77" t="s">
        <v>103</v>
      </c>
      <c r="F69" s="77" t="n">
        <v>5</v>
      </c>
      <c r="G69" s="77" t="n">
        <v>5</v>
      </c>
      <c r="H69" s="78" t="n">
        <v>1</v>
      </c>
      <c r="I69" s="97"/>
      <c r="J69" s="97"/>
      <c r="K69" s="97"/>
      <c r="L69" s="97"/>
      <c r="M69" s="97"/>
      <c r="N69" s="97"/>
      <c r="O69" s="97"/>
      <c r="P69" s="97"/>
      <c r="Q69" s="97"/>
      <c r="R69" s="97"/>
      <c r="S69" s="97"/>
      <c r="T69" s="97"/>
      <c r="U69" s="97"/>
      <c r="V69" s="97"/>
      <c r="W69" s="97"/>
      <c r="X69" s="97"/>
      <c r="Y69" s="97"/>
      <c r="Z69" s="97"/>
      <c r="AA69" s="97"/>
      <c r="AB69" s="97"/>
      <c r="AC69" s="97"/>
      <c r="AD69" s="97"/>
      <c r="AE69" s="97" t="n">
        <v>1</v>
      </c>
      <c r="AF69" s="97"/>
      <c r="AG69" s="97"/>
      <c r="AH69" s="97" t="n">
        <v>1</v>
      </c>
      <c r="AI69" s="97"/>
      <c r="AJ69" s="97"/>
      <c r="AK69" s="97" t="n">
        <v>1</v>
      </c>
      <c r="AL69" s="97"/>
      <c r="AM69" s="97"/>
      <c r="AN69" s="97"/>
      <c r="AO69" s="97"/>
      <c r="AP69" s="97" t="n">
        <v>1</v>
      </c>
      <c r="AQ69" s="97"/>
      <c r="AR69" s="97" t="n">
        <v>1</v>
      </c>
      <c r="AS69" s="97"/>
      <c r="AT69" s="97"/>
      <c r="AU69" s="97"/>
      <c r="AV69" s="97"/>
      <c r="AW69" s="97"/>
      <c r="AX69" s="97"/>
      <c r="AY69" s="97"/>
      <c r="AZ69" s="97"/>
      <c r="BA69" s="97"/>
      <c r="BB69" s="97"/>
      <c r="BC69" s="97"/>
      <c r="BD69" s="97"/>
      <c r="BE69" s="97"/>
      <c r="BF69" s="97"/>
      <c r="BG69" s="97"/>
      <c r="BH69" s="97"/>
      <c r="BI69" s="97"/>
      <c r="BJ69" s="97"/>
      <c r="BK69" s="97"/>
      <c r="BL69" s="97"/>
    </row>
    <row r="70" customFormat="false" ht="36.7" hidden="false" customHeight="false" outlineLevel="0" collapsed="false">
      <c r="A70" s="77" t="s">
        <v>99</v>
      </c>
      <c r="B70" s="77" t="s">
        <v>212</v>
      </c>
      <c r="C70" s="77" t="s">
        <v>217</v>
      </c>
      <c r="D70" s="77" t="s">
        <v>218</v>
      </c>
      <c r="E70" s="77" t="s">
        <v>103</v>
      </c>
      <c r="F70" s="77" t="n">
        <v>4</v>
      </c>
      <c r="G70" s="77" t="n">
        <v>4</v>
      </c>
      <c r="H70" s="78" t="n">
        <v>1</v>
      </c>
      <c r="I70" s="97"/>
      <c r="J70" s="97"/>
      <c r="K70" s="97"/>
      <c r="L70" s="97"/>
      <c r="M70" s="97"/>
      <c r="N70" s="97"/>
      <c r="O70" s="97"/>
      <c r="P70" s="97"/>
      <c r="Q70" s="97"/>
      <c r="R70" s="97"/>
      <c r="S70" s="97"/>
      <c r="T70" s="97"/>
      <c r="U70" s="97"/>
      <c r="V70" s="97"/>
      <c r="W70" s="97"/>
      <c r="X70" s="97"/>
      <c r="Y70" s="97"/>
      <c r="Z70" s="97"/>
      <c r="AA70" s="97"/>
      <c r="AB70" s="97"/>
      <c r="AC70" s="97"/>
      <c r="AD70" s="97"/>
      <c r="AE70" s="97"/>
      <c r="AF70" s="97" t="n">
        <v>1</v>
      </c>
      <c r="AG70" s="97"/>
      <c r="AH70" s="97"/>
      <c r="AI70" s="97"/>
      <c r="AJ70" s="97"/>
      <c r="AK70" s="97" t="n">
        <v>1</v>
      </c>
      <c r="AL70" s="97"/>
      <c r="AM70" s="97"/>
      <c r="AN70" s="97"/>
      <c r="AO70" s="97" t="n">
        <v>1</v>
      </c>
      <c r="AP70" s="97"/>
      <c r="AQ70" s="97"/>
      <c r="AR70" s="97" t="n">
        <v>1</v>
      </c>
      <c r="AS70" s="97"/>
      <c r="AT70" s="97"/>
      <c r="AU70" s="97"/>
      <c r="AV70" s="97"/>
      <c r="AW70" s="97"/>
      <c r="AX70" s="97"/>
      <c r="AY70" s="97"/>
      <c r="AZ70" s="97"/>
      <c r="BA70" s="97"/>
      <c r="BB70" s="97"/>
      <c r="BC70" s="97"/>
      <c r="BD70" s="97"/>
      <c r="BE70" s="97"/>
      <c r="BF70" s="97"/>
      <c r="BG70" s="97"/>
      <c r="BH70" s="97"/>
      <c r="BI70" s="97"/>
      <c r="BJ70" s="97"/>
      <c r="BK70" s="97"/>
      <c r="BL70" s="97"/>
    </row>
    <row r="71" customFormat="false" ht="59.7" hidden="false" customHeight="false" outlineLevel="0" collapsed="false">
      <c r="A71" s="77" t="s">
        <v>99</v>
      </c>
      <c r="B71" s="77" t="s">
        <v>212</v>
      </c>
      <c r="C71" s="77" t="s">
        <v>219</v>
      </c>
      <c r="D71" s="77" t="s">
        <v>220</v>
      </c>
      <c r="E71" s="77" t="s">
        <v>103</v>
      </c>
      <c r="F71" s="77" t="n">
        <v>20</v>
      </c>
      <c r="G71" s="77" t="n">
        <v>4</v>
      </c>
      <c r="H71" s="78" t="n">
        <v>5</v>
      </c>
      <c r="I71" s="97"/>
      <c r="J71" s="97"/>
      <c r="K71" s="97"/>
      <c r="L71" s="97"/>
      <c r="M71" s="97"/>
      <c r="N71" s="97"/>
      <c r="O71" s="97"/>
      <c r="P71" s="97"/>
      <c r="Q71" s="97"/>
      <c r="R71" s="97"/>
      <c r="S71" s="97"/>
      <c r="T71" s="97"/>
      <c r="U71" s="97"/>
      <c r="V71" s="97"/>
      <c r="W71" s="97"/>
      <c r="X71" s="97"/>
      <c r="Y71" s="97"/>
      <c r="Z71" s="97"/>
      <c r="AA71" s="97"/>
      <c r="AB71" s="97"/>
      <c r="AC71" s="97"/>
      <c r="AD71" s="97" t="n">
        <v>5</v>
      </c>
      <c r="AE71" s="97"/>
      <c r="AF71" s="97"/>
      <c r="AG71" s="97"/>
      <c r="AH71" s="97"/>
      <c r="AI71" s="97" t="n">
        <v>5</v>
      </c>
      <c r="AJ71" s="97"/>
      <c r="AK71" s="97"/>
      <c r="AL71" s="97"/>
      <c r="AM71" s="97" t="n">
        <v>5</v>
      </c>
      <c r="AN71" s="97"/>
      <c r="AO71" s="97"/>
      <c r="AP71" s="97" t="n">
        <v>5</v>
      </c>
      <c r="AQ71" s="97"/>
      <c r="AR71" s="97"/>
      <c r="AS71" s="97"/>
      <c r="AT71" s="97"/>
      <c r="AU71" s="97"/>
      <c r="AV71" s="97"/>
      <c r="AW71" s="97"/>
      <c r="AX71" s="97"/>
      <c r="AY71" s="97"/>
      <c r="AZ71" s="97"/>
      <c r="BA71" s="97"/>
      <c r="BB71" s="97"/>
      <c r="BC71" s="97"/>
      <c r="BD71" s="97"/>
      <c r="BE71" s="97"/>
      <c r="BF71" s="97"/>
      <c r="BG71" s="97"/>
      <c r="BH71" s="97"/>
      <c r="BI71" s="97"/>
      <c r="BJ71" s="97"/>
      <c r="BK71" s="97"/>
      <c r="BL71" s="97"/>
    </row>
    <row r="72" customFormat="false" ht="59.7" hidden="false" customHeight="false" outlineLevel="0" collapsed="false">
      <c r="A72" s="77" t="s">
        <v>99</v>
      </c>
      <c r="B72" s="77" t="s">
        <v>212</v>
      </c>
      <c r="C72" s="77" t="s">
        <v>221</v>
      </c>
      <c r="D72" s="77" t="s">
        <v>222</v>
      </c>
      <c r="E72" s="77" t="s">
        <v>103</v>
      </c>
      <c r="F72" s="77" t="n">
        <v>15</v>
      </c>
      <c r="G72" s="77" t="n">
        <v>5</v>
      </c>
      <c r="H72" s="78" t="n">
        <v>3</v>
      </c>
      <c r="I72" s="97"/>
      <c r="J72" s="97"/>
      <c r="K72" s="97"/>
      <c r="L72" s="97"/>
      <c r="M72" s="97"/>
      <c r="N72" s="97"/>
      <c r="O72" s="97"/>
      <c r="P72" s="97"/>
      <c r="Q72" s="97"/>
      <c r="R72" s="97"/>
      <c r="S72" s="97"/>
      <c r="T72" s="97"/>
      <c r="U72" s="97"/>
      <c r="V72" s="97"/>
      <c r="W72" s="97"/>
      <c r="X72" s="97"/>
      <c r="Y72" s="97"/>
      <c r="Z72" s="97"/>
      <c r="AA72" s="97"/>
      <c r="AB72" s="97"/>
      <c r="AC72" s="97"/>
      <c r="AD72" s="97" t="n">
        <v>3</v>
      </c>
      <c r="AE72" s="97"/>
      <c r="AF72" s="97"/>
      <c r="AG72" s="97" t="n">
        <v>3</v>
      </c>
      <c r="AH72" s="97"/>
      <c r="AI72" s="97" t="n">
        <v>3</v>
      </c>
      <c r="AJ72" s="97"/>
      <c r="AK72" s="97"/>
      <c r="AL72" s="97"/>
      <c r="AM72" s="97" t="n">
        <v>3</v>
      </c>
      <c r="AN72" s="97"/>
      <c r="AO72" s="97"/>
      <c r="AP72" s="97" t="n">
        <v>3</v>
      </c>
      <c r="AQ72" s="97"/>
      <c r="AR72" s="97"/>
      <c r="AS72" s="97"/>
      <c r="AT72" s="97"/>
      <c r="AU72" s="97"/>
      <c r="AV72" s="97"/>
      <c r="AW72" s="97"/>
      <c r="AX72" s="97"/>
      <c r="AY72" s="97"/>
      <c r="AZ72" s="97"/>
      <c r="BA72" s="97"/>
      <c r="BB72" s="97"/>
      <c r="BC72" s="97"/>
      <c r="BD72" s="97"/>
      <c r="BE72" s="97"/>
      <c r="BF72" s="97"/>
      <c r="BG72" s="97"/>
      <c r="BH72" s="97"/>
      <c r="BI72" s="97"/>
      <c r="BJ72" s="97"/>
      <c r="BK72" s="97"/>
      <c r="BL72" s="97"/>
    </row>
    <row r="73" customFormat="false" ht="36.7" hidden="false" customHeight="false" outlineLevel="0" collapsed="false">
      <c r="A73" s="77" t="s">
        <v>99</v>
      </c>
      <c r="B73" s="77" t="s">
        <v>212</v>
      </c>
      <c r="C73" s="77" t="s">
        <v>223</v>
      </c>
      <c r="D73" s="77" t="s">
        <v>224</v>
      </c>
      <c r="E73" s="77" t="s">
        <v>103</v>
      </c>
      <c r="F73" s="77" t="n">
        <v>3</v>
      </c>
      <c r="G73" s="77" t="n">
        <v>3</v>
      </c>
      <c r="H73" s="78" t="n">
        <v>1</v>
      </c>
      <c r="I73" s="97"/>
      <c r="J73" s="97"/>
      <c r="K73" s="97"/>
      <c r="L73" s="97"/>
      <c r="M73" s="97"/>
      <c r="N73" s="97"/>
      <c r="O73" s="97"/>
      <c r="P73" s="97"/>
      <c r="Q73" s="97"/>
      <c r="R73" s="97"/>
      <c r="S73" s="97"/>
      <c r="T73" s="97"/>
      <c r="U73" s="97"/>
      <c r="V73" s="97"/>
      <c r="W73" s="97"/>
      <c r="X73" s="97"/>
      <c r="Y73" s="97"/>
      <c r="Z73" s="97"/>
      <c r="AA73" s="97"/>
      <c r="AB73" s="97"/>
      <c r="AC73" s="97"/>
      <c r="AD73" s="97" t="n">
        <v>1</v>
      </c>
      <c r="AE73" s="97"/>
      <c r="AF73" s="97"/>
      <c r="AG73" s="97"/>
      <c r="AH73" s="97"/>
      <c r="AI73" s="97" t="n">
        <v>1</v>
      </c>
      <c r="AJ73" s="97"/>
      <c r="AK73" s="97"/>
      <c r="AL73" s="97"/>
      <c r="AM73" s="97" t="n">
        <v>1</v>
      </c>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row>
    <row r="74" customFormat="false" ht="140.05" hidden="false" customHeight="false" outlineLevel="0" collapsed="false">
      <c r="A74" s="77" t="s">
        <v>99</v>
      </c>
      <c r="B74" s="77" t="s">
        <v>212</v>
      </c>
      <c r="C74" s="77" t="s">
        <v>225</v>
      </c>
      <c r="D74" s="77" t="s">
        <v>226</v>
      </c>
      <c r="E74" s="77" t="s">
        <v>103</v>
      </c>
      <c r="F74" s="77" t="n">
        <v>1</v>
      </c>
      <c r="G74" s="77" t="n">
        <v>1</v>
      </c>
      <c r="H74" s="78" t="n">
        <v>1</v>
      </c>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t="n">
        <v>1</v>
      </c>
      <c r="AX74" s="97"/>
      <c r="AY74" s="97"/>
      <c r="AZ74" s="97"/>
      <c r="BA74" s="97"/>
      <c r="BB74" s="97"/>
      <c r="BC74" s="97"/>
      <c r="BD74" s="97"/>
      <c r="BE74" s="97"/>
      <c r="BF74" s="97"/>
      <c r="BG74" s="97"/>
      <c r="BH74" s="97"/>
      <c r="BI74" s="97"/>
      <c r="BJ74" s="97"/>
      <c r="BK74" s="97"/>
      <c r="BL74" s="97"/>
    </row>
    <row r="75" customFormat="false" ht="36.7" hidden="false" customHeight="false" outlineLevel="0" collapsed="false">
      <c r="A75" s="77" t="s">
        <v>99</v>
      </c>
      <c r="B75" s="77" t="s">
        <v>212</v>
      </c>
      <c r="C75" s="77" t="s">
        <v>227</v>
      </c>
      <c r="D75" s="77" t="s">
        <v>228</v>
      </c>
      <c r="E75" s="77" t="s">
        <v>103</v>
      </c>
      <c r="F75" s="77" t="n">
        <v>5</v>
      </c>
      <c r="G75" s="77" t="n">
        <v>5</v>
      </c>
      <c r="H75" s="78" t="n">
        <v>1</v>
      </c>
      <c r="I75" s="97"/>
      <c r="J75" s="97"/>
      <c r="K75" s="97"/>
      <c r="L75" s="97"/>
      <c r="M75" s="97"/>
      <c r="N75" s="97"/>
      <c r="O75" s="97"/>
      <c r="P75" s="97"/>
      <c r="Q75" s="97"/>
      <c r="R75" s="97"/>
      <c r="S75" s="97"/>
      <c r="T75" s="97"/>
      <c r="U75" s="97"/>
      <c r="V75" s="97"/>
      <c r="W75" s="97"/>
      <c r="X75" s="97"/>
      <c r="Y75" s="97"/>
      <c r="Z75" s="97"/>
      <c r="AA75" s="97"/>
      <c r="AB75" s="97"/>
      <c r="AC75" s="97"/>
      <c r="AD75" s="97" t="n">
        <v>1</v>
      </c>
      <c r="AE75" s="97"/>
      <c r="AF75" s="97"/>
      <c r="AG75" s="97" t="n">
        <v>1</v>
      </c>
      <c r="AH75" s="97"/>
      <c r="AI75" s="97" t="n">
        <v>1</v>
      </c>
      <c r="AJ75" s="97"/>
      <c r="AK75" s="97"/>
      <c r="AL75" s="97"/>
      <c r="AM75" s="97" t="n">
        <v>1</v>
      </c>
      <c r="AN75" s="97"/>
      <c r="AO75" s="97"/>
      <c r="AP75" s="97" t="n">
        <v>1</v>
      </c>
      <c r="AQ75" s="97"/>
      <c r="AR75" s="97"/>
      <c r="AS75" s="97"/>
      <c r="AT75" s="97"/>
      <c r="AU75" s="97"/>
      <c r="AV75" s="97"/>
      <c r="AW75" s="97"/>
      <c r="AX75" s="97"/>
      <c r="AY75" s="97"/>
      <c r="AZ75" s="97"/>
      <c r="BA75" s="97"/>
      <c r="BB75" s="97"/>
      <c r="BC75" s="97"/>
      <c r="BD75" s="97"/>
      <c r="BE75" s="97"/>
      <c r="BF75" s="97"/>
      <c r="BG75" s="97"/>
      <c r="BH75" s="97"/>
      <c r="BI75" s="97"/>
      <c r="BJ75" s="97"/>
      <c r="BK75" s="97"/>
      <c r="BL75" s="97"/>
    </row>
    <row r="76" customFormat="false" ht="36.7" hidden="false" customHeight="false" outlineLevel="0" collapsed="false">
      <c r="A76" s="77" t="s">
        <v>99</v>
      </c>
      <c r="B76" s="77" t="s">
        <v>212</v>
      </c>
      <c r="C76" s="77" t="s">
        <v>229</v>
      </c>
      <c r="D76" s="77" t="s">
        <v>230</v>
      </c>
      <c r="E76" s="77" t="s">
        <v>103</v>
      </c>
      <c r="F76" s="77" t="n">
        <v>5</v>
      </c>
      <c r="G76" s="77" t="n">
        <v>5</v>
      </c>
      <c r="H76" s="78" t="n">
        <v>1</v>
      </c>
      <c r="I76" s="97"/>
      <c r="J76" s="97"/>
      <c r="K76" s="97"/>
      <c r="L76" s="97"/>
      <c r="M76" s="97"/>
      <c r="N76" s="97"/>
      <c r="O76" s="97"/>
      <c r="P76" s="97"/>
      <c r="Q76" s="97"/>
      <c r="R76" s="97"/>
      <c r="S76" s="97"/>
      <c r="T76" s="97"/>
      <c r="U76" s="97"/>
      <c r="V76" s="97"/>
      <c r="W76" s="97"/>
      <c r="X76" s="97"/>
      <c r="Y76" s="97"/>
      <c r="Z76" s="97"/>
      <c r="AA76" s="97"/>
      <c r="AB76" s="97"/>
      <c r="AC76" s="97"/>
      <c r="AD76" s="97"/>
      <c r="AE76" s="97"/>
      <c r="AF76" s="97" t="n">
        <v>1</v>
      </c>
      <c r="AG76" s="97"/>
      <c r="AH76" s="97"/>
      <c r="AI76" s="97" t="n">
        <v>1</v>
      </c>
      <c r="AJ76" s="97"/>
      <c r="AK76" s="97" t="n">
        <v>1</v>
      </c>
      <c r="AL76" s="97"/>
      <c r="AM76" s="97"/>
      <c r="AN76" s="97" t="n">
        <v>1</v>
      </c>
      <c r="AO76" s="97"/>
      <c r="AP76" s="97" t="n">
        <v>1</v>
      </c>
      <c r="AQ76" s="97"/>
      <c r="AR76" s="97"/>
      <c r="AS76" s="97"/>
      <c r="AT76" s="97"/>
      <c r="AU76" s="97"/>
      <c r="AV76" s="97"/>
      <c r="AW76" s="97"/>
      <c r="AX76" s="97"/>
      <c r="AY76" s="97"/>
      <c r="AZ76" s="97"/>
      <c r="BA76" s="97"/>
      <c r="BB76" s="97"/>
      <c r="BC76" s="97"/>
      <c r="BD76" s="97"/>
      <c r="BE76" s="97"/>
      <c r="BF76" s="97"/>
      <c r="BG76" s="97"/>
      <c r="BH76" s="97"/>
      <c r="BI76" s="97"/>
      <c r="BJ76" s="97"/>
      <c r="BK76" s="97"/>
      <c r="BL76" s="97"/>
    </row>
    <row r="77" customFormat="false" ht="36.7" hidden="false" customHeight="false" outlineLevel="0" collapsed="false">
      <c r="A77" s="77" t="s">
        <v>99</v>
      </c>
      <c r="B77" s="77" t="s">
        <v>212</v>
      </c>
      <c r="C77" s="77" t="s">
        <v>231</v>
      </c>
      <c r="D77" s="77" t="s">
        <v>232</v>
      </c>
      <c r="E77" s="77" t="s">
        <v>103</v>
      </c>
      <c r="F77" s="77" t="n">
        <v>2</v>
      </c>
      <c r="G77" s="77" t="n">
        <v>2</v>
      </c>
      <c r="H77" s="78" t="n">
        <v>1</v>
      </c>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t="n">
        <v>1</v>
      </c>
      <c r="AU77" s="97"/>
      <c r="AV77" s="97" t="n">
        <v>1</v>
      </c>
      <c r="AW77" s="97"/>
      <c r="AX77" s="97"/>
      <c r="AY77" s="97"/>
      <c r="AZ77" s="97"/>
      <c r="BA77" s="97"/>
      <c r="BB77" s="97"/>
      <c r="BC77" s="97"/>
      <c r="BD77" s="97"/>
      <c r="BE77" s="97"/>
      <c r="BF77" s="97"/>
      <c r="BG77" s="97"/>
      <c r="BH77" s="97"/>
      <c r="BI77" s="97"/>
      <c r="BJ77" s="97"/>
      <c r="BK77" s="97"/>
      <c r="BL77" s="97"/>
    </row>
    <row r="78" customFormat="false" ht="48.2" hidden="false" customHeight="false" outlineLevel="0" collapsed="false">
      <c r="A78" s="77" t="s">
        <v>99</v>
      </c>
      <c r="B78" s="77" t="s">
        <v>212</v>
      </c>
      <c r="C78" s="77" t="s">
        <v>233</v>
      </c>
      <c r="D78" s="77" t="s">
        <v>234</v>
      </c>
      <c r="E78" s="77" t="s">
        <v>86</v>
      </c>
      <c r="F78" s="77" t="n">
        <v>80</v>
      </c>
      <c r="G78" s="77" t="n">
        <v>6</v>
      </c>
      <c r="H78" s="78" t="n">
        <v>13.3333</v>
      </c>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t="n">
        <v>13.3333</v>
      </c>
      <c r="AX78" s="97"/>
      <c r="AY78" s="97" t="n">
        <v>13.3333</v>
      </c>
      <c r="AZ78" s="97" t="n">
        <f aca="false">13.3333+0.0003</f>
        <v>13.3336</v>
      </c>
      <c r="BA78" s="97" t="n">
        <v>13.3333</v>
      </c>
      <c r="BB78" s="97" t="n">
        <v>13.3333</v>
      </c>
      <c r="BC78" s="97" t="n">
        <v>13.3333</v>
      </c>
      <c r="BD78" s="97"/>
      <c r="BE78" s="97"/>
      <c r="BF78" s="97"/>
      <c r="BG78" s="97"/>
      <c r="BH78" s="97"/>
      <c r="BI78" s="97"/>
      <c r="BJ78" s="97"/>
      <c r="BK78" s="97"/>
      <c r="BL78" s="97"/>
    </row>
    <row r="79" customFormat="false" ht="105.6" hidden="false" customHeight="false" outlineLevel="0" collapsed="false">
      <c r="A79" s="77" t="s">
        <v>99</v>
      </c>
      <c r="B79" s="77" t="s">
        <v>212</v>
      </c>
      <c r="C79" s="77" t="s">
        <v>235</v>
      </c>
      <c r="D79" s="77" t="s">
        <v>236</v>
      </c>
      <c r="E79" s="77" t="s">
        <v>103</v>
      </c>
      <c r="F79" s="77" t="n">
        <v>5</v>
      </c>
      <c r="G79" s="77" t="n">
        <v>5</v>
      </c>
      <c r="H79" s="78" t="n">
        <v>1</v>
      </c>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t="n">
        <v>1</v>
      </c>
      <c r="AN79" s="97"/>
      <c r="AO79" s="97" t="n">
        <v>1</v>
      </c>
      <c r="AP79" s="97" t="n">
        <v>1</v>
      </c>
      <c r="AQ79" s="97"/>
      <c r="AR79" s="97"/>
      <c r="AS79" s="97"/>
      <c r="AT79" s="97" t="n">
        <v>1</v>
      </c>
      <c r="AU79" s="97"/>
      <c r="AV79" s="97" t="n">
        <v>1</v>
      </c>
      <c r="AW79" s="97"/>
      <c r="AX79" s="97"/>
      <c r="AY79" s="97"/>
      <c r="AZ79" s="97"/>
      <c r="BA79" s="97"/>
      <c r="BB79" s="97"/>
      <c r="BC79" s="97"/>
      <c r="BD79" s="97"/>
      <c r="BE79" s="97"/>
      <c r="BF79" s="97"/>
      <c r="BG79" s="97"/>
      <c r="BH79" s="97"/>
      <c r="BI79" s="97"/>
      <c r="BJ79" s="97"/>
      <c r="BK79" s="97"/>
      <c r="BL79" s="97"/>
    </row>
    <row r="80" customFormat="false" ht="71.15" hidden="false" customHeight="false" outlineLevel="0" collapsed="false">
      <c r="A80" s="77" t="s">
        <v>99</v>
      </c>
      <c r="B80" s="77" t="s">
        <v>212</v>
      </c>
      <c r="C80" s="77" t="s">
        <v>237</v>
      </c>
      <c r="D80" s="77" t="s">
        <v>238</v>
      </c>
      <c r="E80" s="77" t="s">
        <v>103</v>
      </c>
      <c r="F80" s="77" t="n">
        <v>5</v>
      </c>
      <c r="G80" s="77" t="n">
        <v>5</v>
      </c>
      <c r="H80" s="78" t="n">
        <v>1</v>
      </c>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t="n">
        <v>1</v>
      </c>
      <c r="AT80" s="97" t="n">
        <v>1</v>
      </c>
      <c r="AU80" s="97" t="n">
        <v>1</v>
      </c>
      <c r="AV80" s="97" t="n">
        <v>1</v>
      </c>
      <c r="AW80" s="97" t="n">
        <v>1</v>
      </c>
      <c r="AX80" s="97"/>
      <c r="AY80" s="97"/>
      <c r="AZ80" s="97"/>
      <c r="BA80" s="97"/>
      <c r="BB80" s="97"/>
      <c r="BC80" s="97"/>
      <c r="BD80" s="97"/>
      <c r="BE80" s="97"/>
      <c r="BF80" s="97"/>
      <c r="BG80" s="97"/>
      <c r="BH80" s="97"/>
      <c r="BI80" s="97"/>
      <c r="BJ80" s="97"/>
      <c r="BK80" s="97"/>
      <c r="BL80" s="97"/>
    </row>
    <row r="81" customFormat="false" ht="102.45" hidden="false" customHeight="false" outlineLevel="0" collapsed="false">
      <c r="A81" s="77" t="s">
        <v>99</v>
      </c>
      <c r="B81" s="77" t="s">
        <v>239</v>
      </c>
      <c r="C81" s="77" t="s">
        <v>240</v>
      </c>
      <c r="D81" s="77" t="s">
        <v>241</v>
      </c>
      <c r="E81" s="77" t="s">
        <v>103</v>
      </c>
      <c r="F81" s="77" t="n">
        <v>14</v>
      </c>
      <c r="G81" s="77" t="n">
        <v>5</v>
      </c>
      <c r="H81" s="78" t="n">
        <v>2.8</v>
      </c>
      <c r="I81" s="97"/>
      <c r="J81" s="97"/>
      <c r="K81" s="97"/>
      <c r="L81" s="97"/>
      <c r="M81" s="97"/>
      <c r="N81" s="97"/>
      <c r="O81" s="97"/>
      <c r="P81" s="97"/>
      <c r="Q81" s="97"/>
      <c r="R81" s="97"/>
      <c r="S81" s="97"/>
      <c r="T81" s="97"/>
      <c r="U81" s="97"/>
      <c r="V81" s="97"/>
      <c r="W81" s="97"/>
      <c r="X81" s="97"/>
      <c r="Y81" s="97"/>
      <c r="Z81" s="97"/>
      <c r="AA81" s="97"/>
      <c r="AB81" s="97"/>
      <c r="AC81" s="97"/>
      <c r="AD81" s="97"/>
      <c r="AE81" s="97" t="n">
        <v>2.8</v>
      </c>
      <c r="AF81" s="97" t="n">
        <v>2.8</v>
      </c>
      <c r="AG81" s="97" t="n">
        <v>2.8</v>
      </c>
      <c r="AH81" s="97" t="n">
        <v>2.8</v>
      </c>
      <c r="AI81" s="97" t="n">
        <v>2.8</v>
      </c>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row>
    <row r="82" customFormat="false" ht="102.45" hidden="false" customHeight="false" outlineLevel="0" collapsed="false">
      <c r="A82" s="77" t="s">
        <v>99</v>
      </c>
      <c r="B82" s="77" t="s">
        <v>239</v>
      </c>
      <c r="C82" s="77" t="s">
        <v>242</v>
      </c>
      <c r="D82" s="77" t="s">
        <v>243</v>
      </c>
      <c r="E82" s="77" t="s">
        <v>103</v>
      </c>
      <c r="F82" s="77" t="n">
        <v>8</v>
      </c>
      <c r="G82" s="77" t="n">
        <v>4</v>
      </c>
      <c r="H82" s="78" t="n">
        <v>2</v>
      </c>
      <c r="I82" s="97"/>
      <c r="J82" s="97"/>
      <c r="K82" s="97"/>
      <c r="L82" s="97"/>
      <c r="M82" s="97"/>
      <c r="N82" s="97"/>
      <c r="O82" s="97"/>
      <c r="P82" s="97"/>
      <c r="Q82" s="97"/>
      <c r="R82" s="97"/>
      <c r="S82" s="97"/>
      <c r="T82" s="97"/>
      <c r="U82" s="97"/>
      <c r="V82" s="97"/>
      <c r="W82" s="97"/>
      <c r="X82" s="97"/>
      <c r="Y82" s="97"/>
      <c r="Z82" s="97"/>
      <c r="AA82" s="97"/>
      <c r="AB82" s="97"/>
      <c r="AC82" s="97"/>
      <c r="AD82" s="97" t="n">
        <v>2</v>
      </c>
      <c r="AE82" s="97" t="n">
        <v>2</v>
      </c>
      <c r="AF82" s="97" t="n">
        <v>2</v>
      </c>
      <c r="AG82" s="97" t="n">
        <v>2</v>
      </c>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row>
    <row r="83" customFormat="false" ht="102.45" hidden="false" customHeight="false" outlineLevel="0" collapsed="false">
      <c r="A83" s="77" t="s">
        <v>99</v>
      </c>
      <c r="B83" s="77" t="s">
        <v>239</v>
      </c>
      <c r="C83" s="77" t="s">
        <v>244</v>
      </c>
      <c r="D83" s="77" t="s">
        <v>245</v>
      </c>
      <c r="E83" s="77" t="s">
        <v>103</v>
      </c>
      <c r="F83" s="77" t="n">
        <v>19</v>
      </c>
      <c r="G83" s="77" t="n">
        <v>6</v>
      </c>
      <c r="H83" s="78" t="n">
        <v>3.1666</v>
      </c>
      <c r="I83" s="97"/>
      <c r="J83" s="97"/>
      <c r="K83" s="97"/>
      <c r="L83" s="97"/>
      <c r="M83" s="97"/>
      <c r="N83" s="97"/>
      <c r="O83" s="97"/>
      <c r="P83" s="97"/>
      <c r="Q83" s="97"/>
      <c r="R83" s="97"/>
      <c r="S83" s="97"/>
      <c r="T83" s="97"/>
      <c r="U83" s="97"/>
      <c r="V83" s="97"/>
      <c r="W83" s="97"/>
      <c r="X83" s="97"/>
      <c r="Y83" s="97"/>
      <c r="Z83" s="97"/>
      <c r="AA83" s="97"/>
      <c r="AB83" s="97"/>
      <c r="AC83" s="97"/>
      <c r="AD83" s="97" t="n">
        <v>3.1666</v>
      </c>
      <c r="AE83" s="97" t="n">
        <v>3.1666</v>
      </c>
      <c r="AF83" s="97" t="n">
        <v>3.1666</v>
      </c>
      <c r="AG83" s="97" t="n">
        <f aca="false">3.1666+0.0005</f>
        <v>3.1671</v>
      </c>
      <c r="AH83" s="97" t="n">
        <v>3.1666</v>
      </c>
      <c r="AI83" s="97" t="n">
        <v>3.1666</v>
      </c>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row>
    <row r="84" customFormat="false" ht="102.45" hidden="false" customHeight="false" outlineLevel="0" collapsed="false">
      <c r="A84" s="77" t="s">
        <v>99</v>
      </c>
      <c r="B84" s="77" t="s">
        <v>239</v>
      </c>
      <c r="C84" s="77" t="s">
        <v>246</v>
      </c>
      <c r="D84" s="77" t="s">
        <v>247</v>
      </c>
      <c r="E84" s="77" t="s">
        <v>103</v>
      </c>
      <c r="F84" s="77" t="n">
        <v>27</v>
      </c>
      <c r="G84" s="77" t="n">
        <v>6</v>
      </c>
      <c r="H84" s="78" t="n">
        <v>4.5</v>
      </c>
      <c r="I84" s="97"/>
      <c r="J84" s="97"/>
      <c r="K84" s="97"/>
      <c r="L84" s="97"/>
      <c r="M84" s="97"/>
      <c r="N84" s="97"/>
      <c r="O84" s="97"/>
      <c r="P84" s="97"/>
      <c r="Q84" s="97"/>
      <c r="R84" s="97"/>
      <c r="S84" s="97"/>
      <c r="T84" s="97"/>
      <c r="U84" s="97"/>
      <c r="V84" s="97"/>
      <c r="W84" s="97"/>
      <c r="X84" s="97"/>
      <c r="Y84" s="97"/>
      <c r="Z84" s="97"/>
      <c r="AA84" s="97"/>
      <c r="AB84" s="97"/>
      <c r="AC84" s="97"/>
      <c r="AD84" s="97" t="n">
        <v>4.5</v>
      </c>
      <c r="AE84" s="97" t="n">
        <v>4.5</v>
      </c>
      <c r="AF84" s="97" t="n">
        <v>4.5</v>
      </c>
      <c r="AG84" s="97" t="n">
        <v>4.5</v>
      </c>
      <c r="AH84" s="97" t="n">
        <v>4.5</v>
      </c>
      <c r="AI84" s="97" t="n">
        <v>4.5</v>
      </c>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row>
    <row r="85" customFormat="false" ht="102.45" hidden="false" customHeight="false" outlineLevel="0" collapsed="false">
      <c r="A85" s="77" t="s">
        <v>99</v>
      </c>
      <c r="B85" s="77" t="s">
        <v>239</v>
      </c>
      <c r="C85" s="77" t="s">
        <v>248</v>
      </c>
      <c r="D85" s="77" t="s">
        <v>249</v>
      </c>
      <c r="E85" s="77" t="s">
        <v>103</v>
      </c>
      <c r="F85" s="77" t="n">
        <v>10</v>
      </c>
      <c r="G85" s="77" t="n">
        <v>5</v>
      </c>
      <c r="H85" s="78" t="n">
        <v>2</v>
      </c>
      <c r="I85" s="97"/>
      <c r="J85" s="97"/>
      <c r="K85" s="97"/>
      <c r="L85" s="97"/>
      <c r="M85" s="97"/>
      <c r="N85" s="97"/>
      <c r="O85" s="97"/>
      <c r="P85" s="97"/>
      <c r="Q85" s="97"/>
      <c r="R85" s="97"/>
      <c r="S85" s="97"/>
      <c r="T85" s="97"/>
      <c r="U85" s="97"/>
      <c r="V85" s="97"/>
      <c r="W85" s="97"/>
      <c r="X85" s="97"/>
      <c r="Y85" s="97"/>
      <c r="Z85" s="97"/>
      <c r="AA85" s="97"/>
      <c r="AB85" s="97"/>
      <c r="AC85" s="97"/>
      <c r="AD85" s="97" t="n">
        <v>2</v>
      </c>
      <c r="AE85" s="97" t="n">
        <v>2</v>
      </c>
      <c r="AF85" s="97" t="n">
        <v>2</v>
      </c>
      <c r="AG85" s="97" t="n">
        <v>2</v>
      </c>
      <c r="AH85" s="97" t="n">
        <v>2</v>
      </c>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row>
    <row r="86" customFormat="false" ht="48.75" hidden="false" customHeight="false" outlineLevel="0" collapsed="false">
      <c r="A86" s="77" t="s">
        <v>99</v>
      </c>
      <c r="B86" s="77" t="s">
        <v>239</v>
      </c>
      <c r="C86" s="77" t="s">
        <v>250</v>
      </c>
      <c r="D86" s="77" t="s">
        <v>251</v>
      </c>
      <c r="E86" s="77" t="s">
        <v>86</v>
      </c>
      <c r="F86" s="77" t="n">
        <v>30</v>
      </c>
      <c r="G86" s="77" t="n">
        <v>5</v>
      </c>
      <c r="H86" s="78" t="n">
        <v>6</v>
      </c>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t="n">
        <v>6</v>
      </c>
      <c r="AZ86" s="97" t="n">
        <v>6</v>
      </c>
      <c r="BA86" s="97" t="n">
        <v>6</v>
      </c>
      <c r="BB86" s="97" t="n">
        <v>6</v>
      </c>
      <c r="BC86" s="97" t="n">
        <v>6</v>
      </c>
      <c r="BD86" s="97"/>
      <c r="BE86" s="97"/>
      <c r="BF86" s="97"/>
      <c r="BG86" s="97"/>
      <c r="BH86" s="97"/>
      <c r="BI86" s="97"/>
      <c r="BJ86" s="97"/>
      <c r="BK86" s="97"/>
      <c r="BL86" s="97"/>
    </row>
    <row r="87" customFormat="false" ht="399" hidden="false" customHeight="false" outlineLevel="0" collapsed="false">
      <c r="A87" s="77" t="s">
        <v>95</v>
      </c>
      <c r="B87" s="77" t="s">
        <v>252</v>
      </c>
      <c r="C87" s="77" t="s">
        <v>253</v>
      </c>
      <c r="D87" s="77" t="s">
        <v>254</v>
      </c>
      <c r="E87" s="77" t="s">
        <v>103</v>
      </c>
      <c r="F87" s="77" t="n">
        <v>2</v>
      </c>
      <c r="G87" s="77" t="n">
        <v>2</v>
      </c>
      <c r="H87" s="78" t="n">
        <v>1</v>
      </c>
      <c r="I87" s="97"/>
      <c r="J87" s="97"/>
      <c r="K87" s="97"/>
      <c r="L87" s="97"/>
      <c r="M87" s="97"/>
      <c r="N87" s="97" t="n">
        <v>1</v>
      </c>
      <c r="O87" s="97"/>
      <c r="P87" s="97" t="n">
        <v>1</v>
      </c>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row>
    <row r="88" customFormat="false" ht="80.55" hidden="false" customHeight="false" outlineLevel="0" collapsed="false">
      <c r="A88" s="77" t="s">
        <v>95</v>
      </c>
      <c r="B88" s="77" t="s">
        <v>255</v>
      </c>
      <c r="C88" s="77" t="s">
        <v>256</v>
      </c>
      <c r="D88" s="77" t="s">
        <v>257</v>
      </c>
      <c r="E88" s="77" t="s">
        <v>94</v>
      </c>
      <c r="F88" s="77" t="n">
        <v>17.5</v>
      </c>
      <c r="G88" s="77" t="n">
        <v>1</v>
      </c>
      <c r="H88" s="78" t="n">
        <v>17.5</v>
      </c>
      <c r="I88" s="97"/>
      <c r="J88" s="97"/>
      <c r="K88" s="97"/>
      <c r="L88" s="97"/>
      <c r="M88" s="97" t="n">
        <v>17.5</v>
      </c>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row>
    <row r="89" customFormat="false" ht="91.5" hidden="false" customHeight="false" outlineLevel="0" collapsed="false">
      <c r="A89" s="77" t="s">
        <v>95</v>
      </c>
      <c r="B89" s="77" t="s">
        <v>255</v>
      </c>
      <c r="C89" s="77" t="s">
        <v>258</v>
      </c>
      <c r="D89" s="77" t="s">
        <v>259</v>
      </c>
      <c r="E89" s="77" t="s">
        <v>260</v>
      </c>
      <c r="F89" s="77" t="n">
        <v>3.3</v>
      </c>
      <c r="G89" s="77" t="n">
        <v>2</v>
      </c>
      <c r="H89" s="78" t="n">
        <v>1.65</v>
      </c>
      <c r="I89" s="97"/>
      <c r="J89" s="97"/>
      <c r="K89" s="97"/>
      <c r="L89" s="97"/>
      <c r="M89" s="97" t="n">
        <v>1.65</v>
      </c>
      <c r="N89" s="97" t="n">
        <v>1.65</v>
      </c>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row>
    <row r="90" customFormat="false" ht="69.65" hidden="false" customHeight="false" outlineLevel="0" collapsed="false">
      <c r="A90" s="77" t="s">
        <v>95</v>
      </c>
      <c r="B90" s="77" t="s">
        <v>255</v>
      </c>
      <c r="C90" s="77" t="s">
        <v>261</v>
      </c>
      <c r="D90" s="77" t="s">
        <v>262</v>
      </c>
      <c r="E90" s="77" t="s">
        <v>86</v>
      </c>
      <c r="F90" s="77" t="n">
        <v>33.3</v>
      </c>
      <c r="G90" s="77" t="n">
        <v>3</v>
      </c>
      <c r="H90" s="78" t="n">
        <v>11.1</v>
      </c>
      <c r="I90" s="97"/>
      <c r="J90" s="97"/>
      <c r="K90" s="97"/>
      <c r="L90" s="97"/>
      <c r="M90" s="97" t="n">
        <v>11.1</v>
      </c>
      <c r="N90" s="97" t="n">
        <v>11.1</v>
      </c>
      <c r="O90" s="97"/>
      <c r="P90" s="97" t="n">
        <v>11.1</v>
      </c>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row>
    <row r="91" customFormat="false" ht="80.55" hidden="false" customHeight="false" outlineLevel="0" collapsed="false">
      <c r="A91" s="77" t="s">
        <v>95</v>
      </c>
      <c r="B91" s="77" t="s">
        <v>255</v>
      </c>
      <c r="C91" s="77" t="s">
        <v>263</v>
      </c>
      <c r="D91" s="77" t="s">
        <v>264</v>
      </c>
      <c r="E91" s="77" t="s">
        <v>260</v>
      </c>
      <c r="F91" s="77" t="n">
        <v>135.71</v>
      </c>
      <c r="G91" s="77" t="n">
        <v>30</v>
      </c>
      <c r="H91" s="78" t="n">
        <v>4.5236</v>
      </c>
      <c r="I91" s="97"/>
      <c r="J91" s="97"/>
      <c r="K91" s="97"/>
      <c r="L91" s="97"/>
      <c r="M91" s="97" t="n">
        <v>4.5236</v>
      </c>
      <c r="N91" s="97" t="n">
        <v>4.5236</v>
      </c>
      <c r="O91" s="97"/>
      <c r="P91" s="97" t="n">
        <v>4.5236</v>
      </c>
      <c r="Q91" s="97" t="n">
        <v>4.5236</v>
      </c>
      <c r="R91" s="97" t="n">
        <f aca="false">4.5236+0.002</f>
        <v>4.5256</v>
      </c>
      <c r="S91" s="97" t="n">
        <v>4.5236</v>
      </c>
      <c r="T91" s="97" t="n">
        <v>4.5236</v>
      </c>
      <c r="U91" s="97" t="n">
        <v>4.5236</v>
      </c>
      <c r="V91" s="97"/>
      <c r="W91" s="97" t="n">
        <v>4.5236</v>
      </c>
      <c r="X91" s="97" t="n">
        <v>4.5236</v>
      </c>
      <c r="Y91" s="97" t="n">
        <v>4.5236</v>
      </c>
      <c r="Z91" s="97" t="n">
        <v>4.5236</v>
      </c>
      <c r="AA91" s="97" t="n">
        <v>4.5236</v>
      </c>
      <c r="AB91" s="97" t="n">
        <v>4.5236</v>
      </c>
      <c r="AC91" s="97"/>
      <c r="AD91" s="97" t="n">
        <v>4.5236</v>
      </c>
      <c r="AE91" s="97" t="n">
        <v>4.5236</v>
      </c>
      <c r="AF91" s="97" t="n">
        <v>4.5236</v>
      </c>
      <c r="AG91" s="97" t="n">
        <v>4.5236</v>
      </c>
      <c r="AH91" s="97" t="n">
        <v>4.5236</v>
      </c>
      <c r="AI91" s="97" t="n">
        <v>4.5236</v>
      </c>
      <c r="AJ91" s="97"/>
      <c r="AK91" s="97" t="n">
        <v>4.5236</v>
      </c>
      <c r="AL91" s="97" t="n">
        <v>4.5236</v>
      </c>
      <c r="AM91" s="97" t="n">
        <v>4.5236</v>
      </c>
      <c r="AN91" s="97" t="n">
        <v>4.5236</v>
      </c>
      <c r="AO91" s="97" t="n">
        <v>4.5236</v>
      </c>
      <c r="AP91" s="97" t="n">
        <v>4.5236</v>
      </c>
      <c r="AQ91" s="97"/>
      <c r="AR91" s="97" t="n">
        <v>4.5236</v>
      </c>
      <c r="AS91" s="97" t="n">
        <v>4.5236</v>
      </c>
      <c r="AT91" s="97" t="n">
        <v>4.5236</v>
      </c>
      <c r="AU91" s="97" t="n">
        <v>4.5236</v>
      </c>
      <c r="AV91" s="97"/>
      <c r="AW91" s="97"/>
      <c r="AX91" s="97"/>
      <c r="AY91" s="97"/>
      <c r="AZ91" s="97"/>
      <c r="BA91" s="97"/>
      <c r="BB91" s="97"/>
      <c r="BC91" s="97"/>
      <c r="BD91" s="97"/>
      <c r="BE91" s="97"/>
      <c r="BF91" s="97"/>
      <c r="BG91" s="97"/>
      <c r="BH91" s="97"/>
      <c r="BI91" s="97"/>
      <c r="BJ91" s="97"/>
      <c r="BK91" s="97"/>
      <c r="BL91" s="97"/>
    </row>
    <row r="92" customFormat="false" ht="71.1" hidden="false" customHeight="false" outlineLevel="0" collapsed="false">
      <c r="A92" s="77" t="s">
        <v>95</v>
      </c>
      <c r="B92" s="77" t="s">
        <v>255</v>
      </c>
      <c r="C92" s="77" t="s">
        <v>265</v>
      </c>
      <c r="D92" s="77" t="s">
        <v>266</v>
      </c>
      <c r="E92" s="77" t="s">
        <v>260</v>
      </c>
      <c r="F92" s="77" t="n">
        <v>186.423648</v>
      </c>
      <c r="G92" s="77" t="n">
        <v>12</v>
      </c>
      <c r="H92" s="81" t="n">
        <v>15.5353</v>
      </c>
      <c r="I92" s="97"/>
      <c r="J92" s="97"/>
      <c r="K92" s="97"/>
      <c r="L92" s="97"/>
      <c r="M92" s="97"/>
      <c r="N92" s="97"/>
      <c r="O92" s="97"/>
      <c r="P92" s="97" t="n">
        <v>15.5353</v>
      </c>
      <c r="Q92" s="97"/>
      <c r="R92" s="97"/>
      <c r="S92" s="97" t="n">
        <v>15.5353</v>
      </c>
      <c r="T92" s="97"/>
      <c r="U92" s="97" t="n">
        <v>15.5353</v>
      </c>
      <c r="V92" s="97"/>
      <c r="W92" s="97"/>
      <c r="X92" s="97" t="n">
        <v>15.5353</v>
      </c>
      <c r="Y92" s="97"/>
      <c r="Z92" s="97" t="n">
        <v>15.5353</v>
      </c>
      <c r="AA92" s="97"/>
      <c r="AB92" s="97" t="n">
        <v>15.5353</v>
      </c>
      <c r="AC92" s="97"/>
      <c r="AD92" s="97"/>
      <c r="AE92" s="97" t="n">
        <v>15.5353</v>
      </c>
      <c r="AF92" s="97"/>
      <c r="AG92" s="97"/>
      <c r="AH92" s="97"/>
      <c r="AI92" s="97" t="n">
        <v>15.5353</v>
      </c>
      <c r="AJ92" s="97"/>
      <c r="AK92" s="97"/>
      <c r="AL92" s="97" t="n">
        <v>15.5353</v>
      </c>
      <c r="AM92" s="97"/>
      <c r="AN92" s="97" t="n">
        <v>15.5353</v>
      </c>
      <c r="AO92" s="97"/>
      <c r="AP92" s="97"/>
      <c r="AQ92" s="97"/>
      <c r="AR92" s="97" t="n">
        <v>15.5353</v>
      </c>
      <c r="AS92" s="97"/>
      <c r="AT92" s="97"/>
      <c r="AU92" s="97" t="n">
        <v>15.5353</v>
      </c>
      <c r="AV92" s="97"/>
      <c r="AW92" s="97"/>
      <c r="AX92" s="97"/>
      <c r="AY92" s="97"/>
      <c r="AZ92" s="97"/>
      <c r="BA92" s="97"/>
      <c r="BB92" s="97"/>
      <c r="BC92" s="97"/>
      <c r="BD92" s="97"/>
      <c r="BE92" s="97"/>
      <c r="BF92" s="97"/>
      <c r="BG92" s="97"/>
      <c r="BH92" s="97"/>
      <c r="BI92" s="97"/>
      <c r="BJ92" s="97"/>
      <c r="BK92" s="97"/>
      <c r="BL92" s="97"/>
    </row>
    <row r="93" customFormat="false" ht="58.7" hidden="false" customHeight="false" outlineLevel="0" collapsed="false">
      <c r="A93" s="77" t="s">
        <v>267</v>
      </c>
      <c r="B93" s="77" t="s">
        <v>268</v>
      </c>
      <c r="C93" s="77" t="s">
        <v>269</v>
      </c>
      <c r="D93" s="77" t="s">
        <v>270</v>
      </c>
      <c r="E93" s="77" t="s">
        <v>103</v>
      </c>
      <c r="F93" s="77" t="n">
        <v>2</v>
      </c>
      <c r="G93" s="77" t="n">
        <v>1</v>
      </c>
      <c r="H93" s="78" t="n">
        <v>2</v>
      </c>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t="n">
        <v>2</v>
      </c>
      <c r="BD93" s="97"/>
      <c r="BE93" s="97"/>
      <c r="BF93" s="97"/>
      <c r="BG93" s="97"/>
      <c r="BH93" s="97"/>
      <c r="BI93" s="97"/>
      <c r="BJ93" s="97"/>
      <c r="BK93" s="97"/>
      <c r="BL93" s="97"/>
    </row>
    <row r="94" customFormat="false" ht="80.55" hidden="false" customHeight="false" outlineLevel="0" collapsed="false">
      <c r="A94" s="77" t="s">
        <v>144</v>
      </c>
      <c r="B94" s="77" t="s">
        <v>268</v>
      </c>
      <c r="C94" s="77" t="s">
        <v>271</v>
      </c>
      <c r="D94" s="77" t="s">
        <v>272</v>
      </c>
      <c r="E94" s="77" t="s">
        <v>103</v>
      </c>
      <c r="F94" s="77" t="n">
        <v>4</v>
      </c>
      <c r="G94" s="77" t="n">
        <v>4</v>
      </c>
      <c r="H94" s="78" t="n">
        <v>1</v>
      </c>
      <c r="I94" s="97"/>
      <c r="J94" s="97"/>
      <c r="K94" s="97"/>
      <c r="L94" s="97"/>
      <c r="M94" s="97"/>
      <c r="N94" s="97"/>
      <c r="O94" s="97"/>
      <c r="P94" s="97"/>
      <c r="Q94" s="97"/>
      <c r="R94" s="97"/>
      <c r="S94" s="97"/>
      <c r="T94" s="97"/>
      <c r="U94" s="97"/>
      <c r="V94" s="97"/>
      <c r="W94" s="97"/>
      <c r="X94" s="97"/>
      <c r="Y94" s="97"/>
      <c r="Z94" s="97"/>
      <c r="AA94" s="97"/>
      <c r="AB94" s="97"/>
      <c r="AC94" s="97"/>
      <c r="AD94" s="97" t="n">
        <v>1</v>
      </c>
      <c r="AE94" s="97" t="n">
        <v>1</v>
      </c>
      <c r="AF94" s="97" t="n">
        <v>1</v>
      </c>
      <c r="AG94" s="97" t="n">
        <v>1</v>
      </c>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row>
    <row r="95" customFormat="false" ht="80.55" hidden="false" customHeight="false" outlineLevel="0" collapsed="false">
      <c r="A95" s="77" t="s">
        <v>144</v>
      </c>
      <c r="B95" s="77" t="s">
        <v>268</v>
      </c>
      <c r="C95" s="77" t="s">
        <v>273</v>
      </c>
      <c r="D95" s="77" t="s">
        <v>274</v>
      </c>
      <c r="E95" s="77" t="s">
        <v>103</v>
      </c>
      <c r="F95" s="77" t="n">
        <v>2</v>
      </c>
      <c r="G95" s="77" t="n">
        <v>2</v>
      </c>
      <c r="H95" s="78" t="n">
        <v>1</v>
      </c>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t="n">
        <v>1</v>
      </c>
      <c r="AS95" s="97" t="n">
        <v>1</v>
      </c>
      <c r="AT95" s="97"/>
      <c r="AU95" s="97"/>
      <c r="AV95" s="97"/>
      <c r="AW95" s="97"/>
      <c r="AX95" s="97"/>
      <c r="AY95" s="97"/>
      <c r="AZ95" s="97"/>
      <c r="BA95" s="97"/>
      <c r="BB95" s="97"/>
      <c r="BC95" s="97"/>
      <c r="BD95" s="97"/>
      <c r="BE95" s="97"/>
      <c r="BF95" s="97"/>
      <c r="BG95" s="97"/>
      <c r="BH95" s="97"/>
      <c r="BI95" s="97"/>
      <c r="BJ95" s="97"/>
      <c r="BK95" s="97"/>
      <c r="BL95" s="97"/>
    </row>
    <row r="96" customFormat="false" ht="48.75" hidden="false" customHeight="false" outlineLevel="0" collapsed="false">
      <c r="A96" s="77" t="s">
        <v>267</v>
      </c>
      <c r="B96" s="77" t="s">
        <v>268</v>
      </c>
      <c r="C96" s="77" t="s">
        <v>275</v>
      </c>
      <c r="D96" s="77" t="s">
        <v>276</v>
      </c>
      <c r="E96" s="77" t="s">
        <v>277</v>
      </c>
      <c r="F96" s="77" t="n">
        <v>5294.7</v>
      </c>
      <c r="G96" s="77" t="n">
        <v>3</v>
      </c>
      <c r="H96" s="78" t="n">
        <v>1764.9</v>
      </c>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t="n">
        <v>1764.9</v>
      </c>
      <c r="AL96" s="97" t="n">
        <v>1764.9</v>
      </c>
      <c r="AM96" s="97" t="n">
        <v>1764.9</v>
      </c>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row>
    <row r="97" customFormat="false" ht="58.7" hidden="false" customHeight="false" outlineLevel="0" collapsed="false">
      <c r="A97" s="77" t="s">
        <v>99</v>
      </c>
      <c r="B97" s="77" t="s">
        <v>278</v>
      </c>
      <c r="C97" s="77" t="s">
        <v>279</v>
      </c>
      <c r="D97" s="77" t="s">
        <v>280</v>
      </c>
      <c r="E97" s="77" t="s">
        <v>94</v>
      </c>
      <c r="F97" s="77" t="n">
        <v>180.88</v>
      </c>
      <c r="G97" s="77" t="n">
        <v>15</v>
      </c>
      <c r="H97" s="78" t="n">
        <v>12.0586</v>
      </c>
      <c r="I97" s="97"/>
      <c r="J97" s="97"/>
      <c r="K97" s="97"/>
      <c r="L97" s="97"/>
      <c r="M97" s="97"/>
      <c r="N97" s="97"/>
      <c r="O97" s="97"/>
      <c r="P97" s="97"/>
      <c r="Q97" s="97"/>
      <c r="R97" s="97"/>
      <c r="S97" s="97" t="n">
        <v>12.0586</v>
      </c>
      <c r="T97" s="97" t="n">
        <f aca="false">12.0586+0.001</f>
        <v>12.0596</v>
      </c>
      <c r="U97" s="97" t="n">
        <v>12.0586</v>
      </c>
      <c r="V97" s="97"/>
      <c r="W97" s="97" t="n">
        <v>12.0586</v>
      </c>
      <c r="X97" s="97" t="n">
        <v>12.0586</v>
      </c>
      <c r="Y97" s="97" t="n">
        <v>12.0586</v>
      </c>
      <c r="Z97" s="97" t="n">
        <v>12.0586</v>
      </c>
      <c r="AA97" s="97" t="n">
        <v>12.0586</v>
      </c>
      <c r="AB97" s="97" t="n">
        <v>12.0586</v>
      </c>
      <c r="AC97" s="97"/>
      <c r="AD97" s="97" t="n">
        <v>12.0586</v>
      </c>
      <c r="AE97" s="97" t="n">
        <v>12.0586</v>
      </c>
      <c r="AF97" s="97" t="n">
        <v>12.0586</v>
      </c>
      <c r="AG97" s="97" t="n">
        <v>12.0586</v>
      </c>
      <c r="AH97" s="97" t="n">
        <v>12.0586</v>
      </c>
      <c r="AI97" s="97" t="n">
        <v>12.0586</v>
      </c>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row>
    <row r="98" customFormat="false" ht="58.7" hidden="false" customHeight="false" outlineLevel="0" collapsed="false">
      <c r="A98" s="77" t="s">
        <v>99</v>
      </c>
      <c r="B98" s="77" t="s">
        <v>278</v>
      </c>
      <c r="C98" s="77" t="s">
        <v>281</v>
      </c>
      <c r="D98" s="77" t="s">
        <v>282</v>
      </c>
      <c r="E98" s="77" t="s">
        <v>94</v>
      </c>
      <c r="F98" s="77" t="n">
        <v>266.51</v>
      </c>
      <c r="G98" s="77" t="n">
        <v>15</v>
      </c>
      <c r="H98" s="78" t="n">
        <v>17.7673</v>
      </c>
      <c r="I98" s="97"/>
      <c r="J98" s="97"/>
      <c r="K98" s="97"/>
      <c r="L98" s="97"/>
      <c r="M98" s="97"/>
      <c r="N98" s="97"/>
      <c r="O98" s="97"/>
      <c r="P98" s="97" t="n">
        <v>17.7673</v>
      </c>
      <c r="Q98" s="97" t="n">
        <v>17.7673</v>
      </c>
      <c r="R98" s="97" t="n">
        <v>17.7673</v>
      </c>
      <c r="S98" s="97" t="n">
        <v>17.7673</v>
      </c>
      <c r="T98" s="97" t="n">
        <f aca="false">17.7673+0.0005</f>
        <v>17.7678</v>
      </c>
      <c r="U98" s="97" t="n">
        <v>17.7673</v>
      </c>
      <c r="V98" s="97"/>
      <c r="W98" s="97" t="n">
        <v>17.7673</v>
      </c>
      <c r="X98" s="97" t="n">
        <v>17.7673</v>
      </c>
      <c r="Y98" s="97" t="n">
        <v>17.7673</v>
      </c>
      <c r="Z98" s="97" t="n">
        <v>17.7673</v>
      </c>
      <c r="AA98" s="97" t="n">
        <v>17.7673</v>
      </c>
      <c r="AB98" s="97" t="n">
        <v>17.7673</v>
      </c>
      <c r="AC98" s="97"/>
      <c r="AD98" s="97" t="n">
        <v>17.7673</v>
      </c>
      <c r="AE98" s="97" t="n">
        <v>17.7673</v>
      </c>
      <c r="AF98" s="97" t="n">
        <v>17.7673</v>
      </c>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row>
    <row r="99" customFormat="false" ht="58.7" hidden="false" customHeight="false" outlineLevel="0" collapsed="false">
      <c r="A99" s="77" t="s">
        <v>99</v>
      </c>
      <c r="B99" s="77" t="s">
        <v>278</v>
      </c>
      <c r="C99" s="77" t="s">
        <v>283</v>
      </c>
      <c r="D99" s="77" t="s">
        <v>284</v>
      </c>
      <c r="E99" s="77" t="s">
        <v>94</v>
      </c>
      <c r="F99" s="77" t="n">
        <v>221.64</v>
      </c>
      <c r="G99" s="77" t="n">
        <v>15</v>
      </c>
      <c r="H99" s="78" t="n">
        <v>14.776</v>
      </c>
      <c r="I99" s="97"/>
      <c r="J99" s="97"/>
      <c r="K99" s="97"/>
      <c r="L99" s="97"/>
      <c r="M99" s="97"/>
      <c r="N99" s="97"/>
      <c r="O99" s="97"/>
      <c r="P99" s="97" t="n">
        <v>14.776</v>
      </c>
      <c r="Q99" s="97" t="n">
        <v>14.776</v>
      </c>
      <c r="R99" s="97" t="n">
        <v>14.776</v>
      </c>
      <c r="S99" s="97" t="n">
        <v>14.776</v>
      </c>
      <c r="T99" s="97" t="n">
        <v>14.776</v>
      </c>
      <c r="U99" s="97" t="n">
        <v>14.776</v>
      </c>
      <c r="V99" s="97"/>
      <c r="W99" s="97" t="n">
        <v>14.776</v>
      </c>
      <c r="X99" s="97" t="n">
        <v>14.776</v>
      </c>
      <c r="Y99" s="97" t="n">
        <v>14.776</v>
      </c>
      <c r="Z99" s="97" t="n">
        <v>14.776</v>
      </c>
      <c r="AA99" s="97" t="n">
        <v>14.776</v>
      </c>
      <c r="AB99" s="97" t="n">
        <v>14.776</v>
      </c>
      <c r="AC99" s="97"/>
      <c r="AD99" s="97" t="n">
        <v>14.776</v>
      </c>
      <c r="AE99" s="97" t="n">
        <v>14.776</v>
      </c>
      <c r="AF99" s="97" t="n">
        <v>14.776</v>
      </c>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row>
    <row r="100" customFormat="false" ht="58.7" hidden="false" customHeight="false" outlineLevel="0" collapsed="false">
      <c r="A100" s="77" t="s">
        <v>99</v>
      </c>
      <c r="B100" s="77" t="s">
        <v>278</v>
      </c>
      <c r="C100" s="77" t="s">
        <v>285</v>
      </c>
      <c r="D100" s="77" t="s">
        <v>286</v>
      </c>
      <c r="E100" s="77" t="s">
        <v>94</v>
      </c>
      <c r="F100" s="77" t="n">
        <v>25.7</v>
      </c>
      <c r="G100" s="77" t="n">
        <v>3</v>
      </c>
      <c r="H100" s="78" t="n">
        <v>8.5666</v>
      </c>
      <c r="I100" s="97"/>
      <c r="J100" s="97"/>
      <c r="K100" s="97"/>
      <c r="L100" s="97"/>
      <c r="M100" s="97"/>
      <c r="N100" s="97"/>
      <c r="O100" s="97"/>
      <c r="P100" s="97"/>
      <c r="Q100" s="97"/>
      <c r="R100" s="97"/>
      <c r="S100" s="97"/>
      <c r="T100" s="97"/>
      <c r="U100" s="97"/>
      <c r="V100" s="97"/>
      <c r="W100" s="97"/>
      <c r="X100" s="97"/>
      <c r="Y100" s="97"/>
      <c r="Z100" s="97"/>
      <c r="AA100" s="97"/>
      <c r="AB100" s="97"/>
      <c r="AC100" s="97"/>
      <c r="AD100" s="97" t="n">
        <f aca="false">8.5666+0.0003</f>
        <v>8.5669</v>
      </c>
      <c r="AE100" s="97" t="n">
        <v>8.5666</v>
      </c>
      <c r="AF100" s="97" t="n">
        <v>8.5666</v>
      </c>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row>
    <row r="101" customFormat="false" ht="58.7" hidden="false" customHeight="false" outlineLevel="0" collapsed="false">
      <c r="A101" s="77" t="s">
        <v>99</v>
      </c>
      <c r="B101" s="77" t="s">
        <v>278</v>
      </c>
      <c r="C101" s="77" t="s">
        <v>287</v>
      </c>
      <c r="D101" s="77" t="s">
        <v>288</v>
      </c>
      <c r="E101" s="77" t="s">
        <v>103</v>
      </c>
      <c r="F101" s="77" t="n">
        <v>85</v>
      </c>
      <c r="G101" s="77" t="n">
        <v>10</v>
      </c>
      <c r="H101" s="78" t="n">
        <v>8.5</v>
      </c>
      <c r="I101" s="97"/>
      <c r="J101" s="97"/>
      <c r="K101" s="97"/>
      <c r="L101" s="97"/>
      <c r="M101" s="97"/>
      <c r="N101" s="97"/>
      <c r="O101" s="97"/>
      <c r="P101" s="97"/>
      <c r="Q101" s="97"/>
      <c r="R101" s="97"/>
      <c r="S101" s="97"/>
      <c r="T101" s="97"/>
      <c r="U101" s="97"/>
      <c r="V101" s="97"/>
      <c r="W101" s="97" t="n">
        <v>8.5</v>
      </c>
      <c r="X101" s="97" t="n">
        <v>8.5</v>
      </c>
      <c r="Y101" s="97" t="n">
        <v>8.5</v>
      </c>
      <c r="Z101" s="97" t="n">
        <v>8.5</v>
      </c>
      <c r="AA101" s="97" t="n">
        <v>8.5</v>
      </c>
      <c r="AB101" s="97"/>
      <c r="AC101" s="97"/>
      <c r="AD101" s="97" t="n">
        <v>8.5</v>
      </c>
      <c r="AE101" s="97" t="n">
        <v>8.5</v>
      </c>
      <c r="AF101" s="97" t="n">
        <v>8.5</v>
      </c>
      <c r="AG101" s="97" t="n">
        <v>8.5</v>
      </c>
      <c r="AH101" s="97" t="n">
        <v>8.5</v>
      </c>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row>
    <row r="102" customFormat="false" ht="58.7" hidden="false" customHeight="false" outlineLevel="0" collapsed="false">
      <c r="A102" s="77" t="s">
        <v>99</v>
      </c>
      <c r="B102" s="77" t="s">
        <v>278</v>
      </c>
      <c r="C102" s="77" t="s">
        <v>289</v>
      </c>
      <c r="D102" s="77" t="s">
        <v>290</v>
      </c>
      <c r="E102" s="77" t="s">
        <v>103</v>
      </c>
      <c r="F102" s="77" t="n">
        <v>134</v>
      </c>
      <c r="G102" s="77" t="n">
        <v>10</v>
      </c>
      <c r="H102" s="78" t="n">
        <v>13.4</v>
      </c>
      <c r="I102" s="97"/>
      <c r="J102" s="97"/>
      <c r="K102" s="97"/>
      <c r="L102" s="97"/>
      <c r="M102" s="97"/>
      <c r="N102" s="97"/>
      <c r="O102" s="97"/>
      <c r="P102" s="97"/>
      <c r="Q102" s="97"/>
      <c r="R102" s="97"/>
      <c r="S102" s="97"/>
      <c r="T102" s="97"/>
      <c r="U102" s="97"/>
      <c r="V102" s="97"/>
      <c r="W102" s="97" t="n">
        <v>13.4</v>
      </c>
      <c r="X102" s="97" t="n">
        <v>13.4</v>
      </c>
      <c r="Y102" s="97" t="n">
        <v>13.4</v>
      </c>
      <c r="Z102" s="97" t="n">
        <v>13.4</v>
      </c>
      <c r="AA102" s="97" t="n">
        <v>13.4</v>
      </c>
      <c r="AB102" s="97"/>
      <c r="AC102" s="97"/>
      <c r="AD102" s="97" t="n">
        <v>13.4</v>
      </c>
      <c r="AE102" s="97" t="n">
        <v>13.4</v>
      </c>
      <c r="AF102" s="97" t="n">
        <v>13.4</v>
      </c>
      <c r="AG102" s="97" t="n">
        <v>13.4</v>
      </c>
      <c r="AH102" s="97" t="n">
        <v>13.4</v>
      </c>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row>
    <row r="103" customFormat="false" ht="58.7" hidden="false" customHeight="false" outlineLevel="0" collapsed="false">
      <c r="A103" s="77" t="s">
        <v>99</v>
      </c>
      <c r="B103" s="77" t="s">
        <v>278</v>
      </c>
      <c r="C103" s="77" t="s">
        <v>291</v>
      </c>
      <c r="D103" s="77" t="s">
        <v>292</v>
      </c>
      <c r="E103" s="77" t="s">
        <v>103</v>
      </c>
      <c r="F103" s="77" t="n">
        <v>21</v>
      </c>
      <c r="G103" s="77" t="n">
        <v>5</v>
      </c>
      <c r="H103" s="78" t="n">
        <v>4.2</v>
      </c>
      <c r="I103" s="97"/>
      <c r="J103" s="97"/>
      <c r="K103" s="97"/>
      <c r="L103" s="97"/>
      <c r="M103" s="97"/>
      <c r="N103" s="97"/>
      <c r="O103" s="97"/>
      <c r="P103" s="97"/>
      <c r="Q103" s="97"/>
      <c r="R103" s="97"/>
      <c r="S103" s="97"/>
      <c r="T103" s="97"/>
      <c r="U103" s="97"/>
      <c r="V103" s="97"/>
      <c r="W103" s="97"/>
      <c r="X103" s="97"/>
      <c r="Y103" s="97"/>
      <c r="Z103" s="97"/>
      <c r="AA103" s="97"/>
      <c r="AB103" s="97"/>
      <c r="AC103" s="97"/>
      <c r="AD103" s="97" t="n">
        <v>4.2</v>
      </c>
      <c r="AE103" s="97" t="n">
        <v>4.2</v>
      </c>
      <c r="AF103" s="97" t="n">
        <v>4.2</v>
      </c>
      <c r="AG103" s="97" t="n">
        <v>4.2</v>
      </c>
      <c r="AH103" s="97" t="n">
        <v>4.2</v>
      </c>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row>
    <row r="104" customFormat="false" ht="58.7" hidden="false" customHeight="false" outlineLevel="0" collapsed="false">
      <c r="A104" s="77" t="s">
        <v>99</v>
      </c>
      <c r="B104" s="77" t="s">
        <v>278</v>
      </c>
      <c r="C104" s="77" t="s">
        <v>293</v>
      </c>
      <c r="D104" s="77" t="s">
        <v>294</v>
      </c>
      <c r="E104" s="77" t="s">
        <v>103</v>
      </c>
      <c r="F104" s="77" t="n">
        <v>1</v>
      </c>
      <c r="G104" s="77" t="n">
        <v>1</v>
      </c>
      <c r="H104" s="78" t="n">
        <v>1</v>
      </c>
      <c r="I104" s="97"/>
      <c r="J104" s="97"/>
      <c r="K104" s="97"/>
      <c r="L104" s="97"/>
      <c r="M104" s="97"/>
      <c r="N104" s="97"/>
      <c r="O104" s="97"/>
      <c r="P104" s="97"/>
      <c r="Q104" s="97"/>
      <c r="R104" s="97"/>
      <c r="S104" s="97"/>
      <c r="T104" s="97"/>
      <c r="U104" s="97"/>
      <c r="V104" s="97"/>
      <c r="W104" s="97"/>
      <c r="X104" s="97"/>
      <c r="Y104" s="97"/>
      <c r="Z104" s="97" t="n">
        <v>1</v>
      </c>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row>
    <row r="105" customFormat="false" ht="58.7" hidden="false" customHeight="false" outlineLevel="0" collapsed="false">
      <c r="A105" s="77" t="s">
        <v>99</v>
      </c>
      <c r="B105" s="77" t="s">
        <v>278</v>
      </c>
      <c r="C105" s="77" t="s">
        <v>295</v>
      </c>
      <c r="D105" s="77" t="s">
        <v>296</v>
      </c>
      <c r="E105" s="77" t="s">
        <v>103</v>
      </c>
      <c r="F105" s="77" t="n">
        <v>1</v>
      </c>
      <c r="G105" s="77" t="n">
        <v>1</v>
      </c>
      <c r="H105" s="78" t="n">
        <v>1</v>
      </c>
      <c r="I105" s="97"/>
      <c r="J105" s="97"/>
      <c r="K105" s="97"/>
      <c r="L105" s="97"/>
      <c r="M105" s="97"/>
      <c r="N105" s="97"/>
      <c r="O105" s="97"/>
      <c r="P105" s="97"/>
      <c r="Q105" s="97"/>
      <c r="R105" s="97"/>
      <c r="S105" s="97"/>
      <c r="T105" s="97"/>
      <c r="U105" s="97"/>
      <c r="V105" s="97"/>
      <c r="W105" s="97"/>
      <c r="X105" s="97"/>
      <c r="Y105" s="97"/>
      <c r="Z105" s="97" t="n">
        <v>1</v>
      </c>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row>
    <row r="106" customFormat="false" ht="58.7" hidden="false" customHeight="false" outlineLevel="0" collapsed="false">
      <c r="A106" s="77" t="s">
        <v>99</v>
      </c>
      <c r="B106" s="77" t="s">
        <v>278</v>
      </c>
      <c r="C106" s="77" t="s">
        <v>297</v>
      </c>
      <c r="D106" s="77" t="s">
        <v>298</v>
      </c>
      <c r="E106" s="77" t="s">
        <v>299</v>
      </c>
      <c r="F106" s="77" t="n">
        <v>432</v>
      </c>
      <c r="G106" s="77" t="n">
        <v>15</v>
      </c>
      <c r="H106" s="78" t="n">
        <v>28.8</v>
      </c>
      <c r="I106" s="97"/>
      <c r="J106" s="97"/>
      <c r="K106" s="97"/>
      <c r="L106" s="97"/>
      <c r="M106" s="97"/>
      <c r="N106" s="97"/>
      <c r="O106" s="97"/>
      <c r="P106" s="97" t="n">
        <v>28.8</v>
      </c>
      <c r="Q106" s="97" t="n">
        <v>28.8</v>
      </c>
      <c r="R106" s="97" t="n">
        <v>28.8</v>
      </c>
      <c r="S106" s="97" t="n">
        <v>28.8</v>
      </c>
      <c r="T106" s="97" t="n">
        <v>28.8</v>
      </c>
      <c r="U106" s="97" t="n">
        <v>28.8</v>
      </c>
      <c r="V106" s="97"/>
      <c r="W106" s="97" t="n">
        <v>28.8</v>
      </c>
      <c r="X106" s="97" t="n">
        <v>28.8</v>
      </c>
      <c r="Y106" s="97" t="n">
        <v>28.8</v>
      </c>
      <c r="Z106" s="97" t="n">
        <v>28.8</v>
      </c>
      <c r="AA106" s="97" t="n">
        <v>28.8</v>
      </c>
      <c r="AB106" s="97" t="n">
        <v>28.8</v>
      </c>
      <c r="AC106" s="97"/>
      <c r="AD106" s="97" t="n">
        <v>28.8</v>
      </c>
      <c r="AE106" s="97" t="n">
        <v>28.8</v>
      </c>
      <c r="AF106" s="97" t="n">
        <v>28.8</v>
      </c>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row>
    <row r="107" customFormat="false" ht="58.7" hidden="false" customHeight="false" outlineLevel="0" collapsed="false">
      <c r="A107" s="77" t="s">
        <v>99</v>
      </c>
      <c r="B107" s="77" t="s">
        <v>278</v>
      </c>
      <c r="C107" s="77" t="s">
        <v>300</v>
      </c>
      <c r="D107" s="77" t="s">
        <v>301</v>
      </c>
      <c r="E107" s="77" t="s">
        <v>299</v>
      </c>
      <c r="F107" s="77" t="n">
        <v>245</v>
      </c>
      <c r="G107" s="77" t="n">
        <v>15</v>
      </c>
      <c r="H107" s="78" t="n">
        <v>16.3333</v>
      </c>
      <c r="I107" s="97"/>
      <c r="J107" s="97"/>
      <c r="K107" s="97"/>
      <c r="L107" s="97"/>
      <c r="M107" s="97"/>
      <c r="N107" s="97"/>
      <c r="O107" s="97"/>
      <c r="P107" s="97" t="n">
        <v>16.3333</v>
      </c>
      <c r="Q107" s="97" t="n">
        <v>16.3333</v>
      </c>
      <c r="R107" s="97" t="n">
        <v>16.3333</v>
      </c>
      <c r="S107" s="97" t="n">
        <v>16.3333</v>
      </c>
      <c r="T107" s="97" t="n">
        <f aca="false">16.3333+0.0005</f>
        <v>16.3338</v>
      </c>
      <c r="U107" s="97" t="n">
        <v>16.3333</v>
      </c>
      <c r="V107" s="97"/>
      <c r="W107" s="97" t="n">
        <v>16.3333</v>
      </c>
      <c r="X107" s="97" t="n">
        <v>16.3333</v>
      </c>
      <c r="Y107" s="97" t="n">
        <v>16.3333</v>
      </c>
      <c r="Z107" s="97" t="n">
        <v>16.3333</v>
      </c>
      <c r="AA107" s="97" t="n">
        <v>16.3333</v>
      </c>
      <c r="AB107" s="97" t="n">
        <v>16.3333</v>
      </c>
      <c r="AC107" s="97"/>
      <c r="AD107" s="97" t="n">
        <v>16.3333</v>
      </c>
      <c r="AE107" s="97" t="n">
        <v>16.3333</v>
      </c>
      <c r="AF107" s="97" t="n">
        <v>16.3333</v>
      </c>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row>
    <row r="108" customFormat="false" ht="58.7" hidden="false" customHeight="false" outlineLevel="0" collapsed="false">
      <c r="A108" s="77" t="s">
        <v>99</v>
      </c>
      <c r="B108" s="77" t="s">
        <v>278</v>
      </c>
      <c r="C108" s="77" t="s">
        <v>302</v>
      </c>
      <c r="D108" s="77" t="s">
        <v>303</v>
      </c>
      <c r="E108" s="77" t="s">
        <v>299</v>
      </c>
      <c r="F108" s="77" t="n">
        <v>65</v>
      </c>
      <c r="G108" s="77" t="n">
        <v>15</v>
      </c>
      <c r="H108" s="78" t="n">
        <v>4.3333</v>
      </c>
      <c r="I108" s="97"/>
      <c r="J108" s="97"/>
      <c r="K108" s="97"/>
      <c r="L108" s="97"/>
      <c r="M108" s="97"/>
      <c r="N108" s="97"/>
      <c r="O108" s="97"/>
      <c r="P108" s="97" t="n">
        <v>4.3333</v>
      </c>
      <c r="Q108" s="97" t="n">
        <v>4.3333</v>
      </c>
      <c r="R108" s="97" t="n">
        <v>4.3333</v>
      </c>
      <c r="S108" s="97" t="n">
        <v>4.3333</v>
      </c>
      <c r="T108" s="97" t="n">
        <f aca="false">4.3333+0.0005</f>
        <v>4.3338</v>
      </c>
      <c r="U108" s="97" t="n">
        <v>4.3333</v>
      </c>
      <c r="V108" s="97"/>
      <c r="W108" s="97" t="n">
        <v>4.3333</v>
      </c>
      <c r="X108" s="97" t="n">
        <v>4.3333</v>
      </c>
      <c r="Y108" s="97" t="n">
        <v>4.3333</v>
      </c>
      <c r="Z108" s="97" t="n">
        <v>4.3333</v>
      </c>
      <c r="AA108" s="97" t="n">
        <v>4.3333</v>
      </c>
      <c r="AB108" s="97" t="n">
        <v>4.3333</v>
      </c>
      <c r="AC108" s="97"/>
      <c r="AD108" s="97" t="n">
        <v>4.3333</v>
      </c>
      <c r="AE108" s="97" t="n">
        <v>4.3333</v>
      </c>
      <c r="AF108" s="97" t="n">
        <v>4.3333</v>
      </c>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row>
    <row r="109" customFormat="false" ht="58.7" hidden="false" customHeight="false" outlineLevel="0" collapsed="false">
      <c r="A109" s="77" t="s">
        <v>99</v>
      </c>
      <c r="B109" s="77" t="s">
        <v>278</v>
      </c>
      <c r="C109" s="77" t="s">
        <v>304</v>
      </c>
      <c r="D109" s="77" t="s">
        <v>305</v>
      </c>
      <c r="E109" s="77" t="s">
        <v>94</v>
      </c>
      <c r="F109" s="77" t="n">
        <v>11</v>
      </c>
      <c r="G109" s="77" t="n">
        <v>2</v>
      </c>
      <c r="H109" s="78" t="n">
        <v>5.5</v>
      </c>
      <c r="I109" s="97"/>
      <c r="J109" s="97"/>
      <c r="K109" s="97"/>
      <c r="L109" s="97"/>
      <c r="M109" s="97"/>
      <c r="N109" s="97"/>
      <c r="O109" s="97"/>
      <c r="P109" s="97"/>
      <c r="Q109" s="97"/>
      <c r="R109" s="97"/>
      <c r="S109" s="97"/>
      <c r="T109" s="97"/>
      <c r="U109" s="97"/>
      <c r="V109" s="97"/>
      <c r="W109" s="97"/>
      <c r="X109" s="97"/>
      <c r="Y109" s="97"/>
      <c r="Z109" s="97"/>
      <c r="AA109" s="97"/>
      <c r="AB109" s="97"/>
      <c r="AC109" s="97"/>
      <c r="AD109" s="97" t="n">
        <v>5.5</v>
      </c>
      <c r="AE109" s="97" t="n">
        <v>5.5</v>
      </c>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row>
    <row r="110" customFormat="false" ht="58.7" hidden="false" customHeight="false" outlineLevel="0" collapsed="false">
      <c r="A110" s="77" t="s">
        <v>99</v>
      </c>
      <c r="B110" s="77" t="s">
        <v>278</v>
      </c>
      <c r="C110" s="77" t="s">
        <v>306</v>
      </c>
      <c r="D110" s="77" t="s">
        <v>307</v>
      </c>
      <c r="E110" s="77" t="s">
        <v>103</v>
      </c>
      <c r="F110" s="77" t="n">
        <v>11</v>
      </c>
      <c r="G110" s="77" t="n">
        <v>5</v>
      </c>
      <c r="H110" s="78" t="n">
        <v>2.2</v>
      </c>
      <c r="I110" s="97"/>
      <c r="J110" s="97"/>
      <c r="K110" s="97"/>
      <c r="L110" s="97"/>
      <c r="M110" s="97"/>
      <c r="N110" s="97"/>
      <c r="O110" s="97"/>
      <c r="P110" s="97"/>
      <c r="Q110" s="97"/>
      <c r="R110" s="97"/>
      <c r="S110" s="97"/>
      <c r="T110" s="97"/>
      <c r="U110" s="97"/>
      <c r="V110" s="97"/>
      <c r="W110" s="97"/>
      <c r="X110" s="97"/>
      <c r="Y110" s="97"/>
      <c r="Z110" s="97" t="n">
        <v>2.2</v>
      </c>
      <c r="AA110" s="97" t="n">
        <v>2.2</v>
      </c>
      <c r="AB110" s="97" t="n">
        <v>2.2</v>
      </c>
      <c r="AC110" s="97"/>
      <c r="AD110" s="97" t="n">
        <v>2.2</v>
      </c>
      <c r="AE110" s="97" t="n">
        <v>2.2</v>
      </c>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row>
    <row r="111" customFormat="false" ht="58.7" hidden="false" customHeight="false" outlineLevel="0" collapsed="false">
      <c r="A111" s="77" t="s">
        <v>99</v>
      </c>
      <c r="B111" s="77" t="s">
        <v>278</v>
      </c>
      <c r="C111" s="77" t="s">
        <v>308</v>
      </c>
      <c r="D111" s="77" t="s">
        <v>309</v>
      </c>
      <c r="E111" s="77" t="s">
        <v>103</v>
      </c>
      <c r="F111" s="77" t="n">
        <v>27</v>
      </c>
      <c r="G111" s="77" t="n">
        <v>15</v>
      </c>
      <c r="H111" s="78" t="n">
        <v>1.8</v>
      </c>
      <c r="I111" s="97"/>
      <c r="J111" s="97"/>
      <c r="K111" s="97"/>
      <c r="L111" s="97"/>
      <c r="M111" s="97"/>
      <c r="N111" s="97"/>
      <c r="O111" s="97"/>
      <c r="P111" s="97" t="n">
        <v>1.8</v>
      </c>
      <c r="Q111" s="97" t="n">
        <v>1.8</v>
      </c>
      <c r="R111" s="97" t="n">
        <v>1.8</v>
      </c>
      <c r="S111" s="97" t="n">
        <v>1.8</v>
      </c>
      <c r="T111" s="97" t="n">
        <v>1.8</v>
      </c>
      <c r="U111" s="97" t="n">
        <v>1.8</v>
      </c>
      <c r="V111" s="97"/>
      <c r="W111" s="97" t="n">
        <v>1.8</v>
      </c>
      <c r="X111" s="97" t="n">
        <v>1.8</v>
      </c>
      <c r="Y111" s="97" t="n">
        <v>1.8</v>
      </c>
      <c r="Z111" s="97" t="n">
        <v>1.8</v>
      </c>
      <c r="AA111" s="97" t="n">
        <v>1.8</v>
      </c>
      <c r="AB111" s="97" t="n">
        <v>1.8</v>
      </c>
      <c r="AC111" s="97"/>
      <c r="AD111" s="97" t="n">
        <v>1.8</v>
      </c>
      <c r="AE111" s="97" t="n">
        <v>1.8</v>
      </c>
      <c r="AF111" s="97" t="n">
        <v>1.8</v>
      </c>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row>
    <row r="112" customFormat="false" ht="58.7" hidden="false" customHeight="false" outlineLevel="0" collapsed="false">
      <c r="A112" s="77" t="s">
        <v>99</v>
      </c>
      <c r="B112" s="77" t="s">
        <v>278</v>
      </c>
      <c r="C112" s="77" t="s">
        <v>310</v>
      </c>
      <c r="D112" s="77" t="s">
        <v>311</v>
      </c>
      <c r="E112" s="77" t="s">
        <v>103</v>
      </c>
      <c r="F112" s="77" t="n">
        <v>37</v>
      </c>
      <c r="G112" s="77" t="n">
        <v>15</v>
      </c>
      <c r="H112" s="78" t="n">
        <v>2.4666</v>
      </c>
      <c r="I112" s="97"/>
      <c r="J112" s="97"/>
      <c r="K112" s="97"/>
      <c r="L112" s="97"/>
      <c r="M112" s="97"/>
      <c r="N112" s="97"/>
      <c r="O112" s="97"/>
      <c r="P112" s="97" t="n">
        <v>2.4666</v>
      </c>
      <c r="Q112" s="97" t="n">
        <v>2.4666</v>
      </c>
      <c r="R112" s="97" t="n">
        <v>2.4666</v>
      </c>
      <c r="S112" s="97" t="n">
        <v>2.4666</v>
      </c>
      <c r="T112" s="97" t="n">
        <f aca="false">2.4666+0.001</f>
        <v>2.4676</v>
      </c>
      <c r="U112" s="97" t="n">
        <v>2.4666</v>
      </c>
      <c r="V112" s="97"/>
      <c r="W112" s="97" t="n">
        <v>2.4666</v>
      </c>
      <c r="X112" s="97" t="n">
        <v>2.4666</v>
      </c>
      <c r="Y112" s="97" t="n">
        <v>2.4666</v>
      </c>
      <c r="Z112" s="97" t="n">
        <v>2.4666</v>
      </c>
      <c r="AA112" s="97" t="n">
        <v>2.4666</v>
      </c>
      <c r="AB112" s="97" t="n">
        <v>2.4666</v>
      </c>
      <c r="AC112" s="97"/>
      <c r="AD112" s="97" t="n">
        <v>2.4666</v>
      </c>
      <c r="AE112" s="97" t="n">
        <v>2.4666</v>
      </c>
      <c r="AF112" s="97" t="n">
        <v>2.4666</v>
      </c>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row>
    <row r="113" customFormat="false" ht="58.7" hidden="false" customHeight="false" outlineLevel="0" collapsed="false">
      <c r="A113" s="77" t="s">
        <v>99</v>
      </c>
      <c r="B113" s="77" t="s">
        <v>278</v>
      </c>
      <c r="C113" s="77" t="s">
        <v>312</v>
      </c>
      <c r="D113" s="77" t="s">
        <v>313</v>
      </c>
      <c r="E113" s="77" t="s">
        <v>103</v>
      </c>
      <c r="F113" s="77" t="n">
        <v>40</v>
      </c>
      <c r="G113" s="77" t="n">
        <v>15</v>
      </c>
      <c r="H113" s="78" t="n">
        <v>2.6666</v>
      </c>
      <c r="I113" s="97"/>
      <c r="J113" s="97"/>
      <c r="K113" s="97"/>
      <c r="L113" s="97"/>
      <c r="M113" s="97"/>
      <c r="N113" s="97"/>
      <c r="O113" s="97"/>
      <c r="P113" s="97" t="n">
        <v>2.6666</v>
      </c>
      <c r="Q113" s="97" t="n">
        <v>2.6666</v>
      </c>
      <c r="R113" s="97" t="n">
        <v>2.6666</v>
      </c>
      <c r="S113" s="97" t="n">
        <f aca="false">2.6666+0.0011</f>
        <v>2.6677</v>
      </c>
      <c r="T113" s="97" t="n">
        <v>2.6666</v>
      </c>
      <c r="U113" s="97" t="n">
        <v>2.6666</v>
      </c>
      <c r="V113" s="97"/>
      <c r="W113" s="97" t="n">
        <v>2.6666</v>
      </c>
      <c r="X113" s="97" t="n">
        <v>2.6666</v>
      </c>
      <c r="Y113" s="97" t="n">
        <v>2.6666</v>
      </c>
      <c r="Z113" s="97" t="n">
        <v>2.6666</v>
      </c>
      <c r="AA113" s="97" t="n">
        <v>2.6666</v>
      </c>
      <c r="AB113" s="97" t="n">
        <v>2.6666</v>
      </c>
      <c r="AC113" s="97"/>
      <c r="AD113" s="97" t="n">
        <v>2.6666</v>
      </c>
      <c r="AE113" s="97" t="n">
        <v>2.6666</v>
      </c>
      <c r="AF113" s="97" t="n">
        <v>2.6666</v>
      </c>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row>
    <row r="114" customFormat="false" ht="58.7" hidden="false" customHeight="false" outlineLevel="0" collapsed="false">
      <c r="A114" s="77" t="s">
        <v>99</v>
      </c>
      <c r="B114" s="77" t="s">
        <v>278</v>
      </c>
      <c r="C114" s="77" t="s">
        <v>314</v>
      </c>
      <c r="D114" s="77" t="s">
        <v>315</v>
      </c>
      <c r="E114" s="77" t="s">
        <v>103</v>
      </c>
      <c r="F114" s="77" t="n">
        <v>68</v>
      </c>
      <c r="G114" s="77" t="n">
        <v>15</v>
      </c>
      <c r="H114" s="78" t="n">
        <v>4.5333</v>
      </c>
      <c r="I114" s="97"/>
      <c r="J114" s="97"/>
      <c r="K114" s="97"/>
      <c r="L114" s="97"/>
      <c r="M114" s="97"/>
      <c r="N114" s="97"/>
      <c r="O114" s="97"/>
      <c r="P114" s="97" t="n">
        <v>4.5333</v>
      </c>
      <c r="Q114" s="97" t="n">
        <v>4.5333</v>
      </c>
      <c r="R114" s="97" t="n">
        <v>4.5333</v>
      </c>
      <c r="S114" s="97" t="n">
        <f aca="false">4.5333+0.0006</f>
        <v>4.5339</v>
      </c>
      <c r="T114" s="97" t="n">
        <v>4.5333</v>
      </c>
      <c r="U114" s="97" t="n">
        <v>4.5333</v>
      </c>
      <c r="V114" s="97"/>
      <c r="W114" s="97" t="n">
        <v>4.5333</v>
      </c>
      <c r="X114" s="97" t="n">
        <v>4.5333</v>
      </c>
      <c r="Y114" s="97" t="n">
        <v>4.5333</v>
      </c>
      <c r="Z114" s="97" t="n">
        <v>4.5333</v>
      </c>
      <c r="AA114" s="97" t="n">
        <v>4.5333</v>
      </c>
      <c r="AB114" s="97" t="n">
        <v>4.5333</v>
      </c>
      <c r="AC114" s="97"/>
      <c r="AD114" s="97" t="n">
        <v>4.5333</v>
      </c>
      <c r="AE114" s="97" t="n">
        <v>4.5333</v>
      </c>
      <c r="AF114" s="97" t="n">
        <v>4.5333</v>
      </c>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row>
    <row r="115" customFormat="false" ht="58.7" hidden="false" customHeight="false" outlineLevel="0" collapsed="false">
      <c r="A115" s="77" t="s">
        <v>99</v>
      </c>
      <c r="B115" s="77" t="s">
        <v>278</v>
      </c>
      <c r="C115" s="77" t="s">
        <v>316</v>
      </c>
      <c r="D115" s="77" t="s">
        <v>317</v>
      </c>
      <c r="E115" s="77" t="s">
        <v>103</v>
      </c>
      <c r="F115" s="77" t="n">
        <v>133</v>
      </c>
      <c r="G115" s="77" t="n">
        <v>15</v>
      </c>
      <c r="H115" s="78" t="n">
        <v>8.8666</v>
      </c>
      <c r="I115" s="97"/>
      <c r="J115" s="97"/>
      <c r="K115" s="97"/>
      <c r="L115" s="97"/>
      <c r="M115" s="97"/>
      <c r="N115" s="97"/>
      <c r="O115" s="97"/>
      <c r="P115" s="97" t="n">
        <v>8.8666</v>
      </c>
      <c r="Q115" s="97" t="n">
        <v>8.8666</v>
      </c>
      <c r="R115" s="97" t="n">
        <v>8.8666</v>
      </c>
      <c r="S115" s="97" t="n">
        <f aca="false">8.8666+0.001</f>
        <v>8.8676</v>
      </c>
      <c r="T115" s="97" t="n">
        <v>8.8666</v>
      </c>
      <c r="U115" s="97" t="n">
        <v>8.8666</v>
      </c>
      <c r="V115" s="97"/>
      <c r="W115" s="97" t="n">
        <v>8.8666</v>
      </c>
      <c r="X115" s="97" t="n">
        <v>8.8666</v>
      </c>
      <c r="Y115" s="97" t="n">
        <v>8.8666</v>
      </c>
      <c r="Z115" s="97" t="n">
        <v>8.8666</v>
      </c>
      <c r="AA115" s="97" t="n">
        <v>8.8666</v>
      </c>
      <c r="AB115" s="97" t="n">
        <v>8.8666</v>
      </c>
      <c r="AC115" s="97"/>
      <c r="AD115" s="97" t="n">
        <v>8.8666</v>
      </c>
      <c r="AE115" s="97" t="n">
        <v>8.8666</v>
      </c>
      <c r="AF115" s="97" t="n">
        <v>8.8666</v>
      </c>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row>
    <row r="116" customFormat="false" ht="58.7" hidden="false" customHeight="false" outlineLevel="0" collapsed="false">
      <c r="A116" s="77" t="s">
        <v>99</v>
      </c>
      <c r="B116" s="77" t="s">
        <v>278</v>
      </c>
      <c r="C116" s="77" t="s">
        <v>318</v>
      </c>
      <c r="D116" s="77" t="s">
        <v>319</v>
      </c>
      <c r="E116" s="77" t="s">
        <v>103</v>
      </c>
      <c r="F116" s="77" t="n">
        <v>80</v>
      </c>
      <c r="G116" s="77" t="n">
        <v>15</v>
      </c>
      <c r="H116" s="78" t="n">
        <v>5.3333</v>
      </c>
      <c r="I116" s="97"/>
      <c r="J116" s="97"/>
      <c r="K116" s="97"/>
      <c r="L116" s="97"/>
      <c r="M116" s="97"/>
      <c r="N116" s="97"/>
      <c r="O116" s="97"/>
      <c r="P116" s="97" t="n">
        <v>5.3333</v>
      </c>
      <c r="Q116" s="97" t="n">
        <v>5.3333</v>
      </c>
      <c r="R116" s="97" t="n">
        <v>5.3333</v>
      </c>
      <c r="S116" s="97" t="n">
        <f aca="false">5.3333+0.0005</f>
        <v>5.3338</v>
      </c>
      <c r="T116" s="97" t="n">
        <v>5.3333</v>
      </c>
      <c r="U116" s="97" t="n">
        <v>5.3333</v>
      </c>
      <c r="V116" s="97"/>
      <c r="W116" s="97" t="n">
        <v>5.3333</v>
      </c>
      <c r="X116" s="97" t="n">
        <v>5.3333</v>
      </c>
      <c r="Y116" s="97" t="n">
        <v>5.3333</v>
      </c>
      <c r="Z116" s="97" t="n">
        <v>5.3333</v>
      </c>
      <c r="AA116" s="97" t="n">
        <v>5.3333</v>
      </c>
      <c r="AB116" s="97" t="n">
        <v>5.3333</v>
      </c>
      <c r="AC116" s="97"/>
      <c r="AD116" s="97" t="n">
        <v>5.3333</v>
      </c>
      <c r="AE116" s="97" t="n">
        <v>5.3333</v>
      </c>
      <c r="AF116" s="97" t="n">
        <v>5.3333</v>
      </c>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row>
    <row r="117" customFormat="false" ht="58.7" hidden="false" customHeight="false" outlineLevel="0" collapsed="false">
      <c r="A117" s="77" t="s">
        <v>99</v>
      </c>
      <c r="B117" s="77" t="s">
        <v>278</v>
      </c>
      <c r="C117" s="77" t="s">
        <v>320</v>
      </c>
      <c r="D117" s="77" t="s">
        <v>321</v>
      </c>
      <c r="E117" s="77" t="s">
        <v>103</v>
      </c>
      <c r="F117" s="77" t="n">
        <v>14</v>
      </c>
      <c r="G117" s="77" t="n">
        <v>2</v>
      </c>
      <c r="H117" s="78" t="n">
        <v>7</v>
      </c>
      <c r="I117" s="97"/>
      <c r="J117" s="97"/>
      <c r="K117" s="97"/>
      <c r="L117" s="97"/>
      <c r="M117" s="97"/>
      <c r="N117" s="97"/>
      <c r="O117" s="97"/>
      <c r="P117" s="97"/>
      <c r="Q117" s="97"/>
      <c r="R117" s="97"/>
      <c r="S117" s="97"/>
      <c r="T117" s="97"/>
      <c r="U117" s="97"/>
      <c r="V117" s="97"/>
      <c r="W117" s="97"/>
      <c r="X117" s="97"/>
      <c r="Y117" s="97"/>
      <c r="Z117" s="97"/>
      <c r="AA117" s="97" t="n">
        <v>7</v>
      </c>
      <c r="AB117" s="97"/>
      <c r="AC117" s="97"/>
      <c r="AD117" s="97" t="n">
        <v>7</v>
      </c>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row>
    <row r="118" customFormat="false" ht="58.7" hidden="false" customHeight="false" outlineLevel="0" collapsed="false">
      <c r="A118" s="77" t="s">
        <v>99</v>
      </c>
      <c r="B118" s="77" t="s">
        <v>278</v>
      </c>
      <c r="C118" s="77" t="s">
        <v>322</v>
      </c>
      <c r="D118" s="77" t="s">
        <v>323</v>
      </c>
      <c r="E118" s="77" t="s">
        <v>103</v>
      </c>
      <c r="F118" s="77" t="n">
        <v>8</v>
      </c>
      <c r="G118" s="77" t="n">
        <v>2</v>
      </c>
      <c r="H118" s="78" t="n">
        <v>4</v>
      </c>
      <c r="I118" s="97"/>
      <c r="J118" s="97"/>
      <c r="K118" s="97"/>
      <c r="L118" s="97"/>
      <c r="M118" s="97"/>
      <c r="N118" s="97"/>
      <c r="O118" s="97"/>
      <c r="P118" s="97"/>
      <c r="Q118" s="97"/>
      <c r="R118" s="97"/>
      <c r="S118" s="97"/>
      <c r="T118" s="97"/>
      <c r="U118" s="97"/>
      <c r="V118" s="97"/>
      <c r="W118" s="97"/>
      <c r="X118" s="97"/>
      <c r="Y118" s="97"/>
      <c r="Z118" s="97"/>
      <c r="AA118" s="97"/>
      <c r="AB118" s="97" t="n">
        <v>4</v>
      </c>
      <c r="AC118" s="97"/>
      <c r="AD118" s="97" t="n">
        <v>4</v>
      </c>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row>
    <row r="119" customFormat="false" ht="59.7" hidden="false" customHeight="false" outlineLevel="0" collapsed="false">
      <c r="A119" s="77" t="s">
        <v>99</v>
      </c>
      <c r="B119" s="77" t="s">
        <v>278</v>
      </c>
      <c r="C119" s="77" t="s">
        <v>324</v>
      </c>
      <c r="D119" s="77" t="s">
        <v>325</v>
      </c>
      <c r="E119" s="77" t="s">
        <v>94</v>
      </c>
      <c r="F119" s="77" t="n">
        <v>1437.28</v>
      </c>
      <c r="G119" s="77" t="n">
        <v>15</v>
      </c>
      <c r="H119" s="78" t="n">
        <v>95.8186</v>
      </c>
      <c r="I119" s="97"/>
      <c r="J119" s="97"/>
      <c r="K119" s="97"/>
      <c r="L119" s="97"/>
      <c r="M119" s="97"/>
      <c r="N119" s="97"/>
      <c r="O119" s="97"/>
      <c r="P119" s="97"/>
      <c r="Q119" s="97"/>
      <c r="R119" s="97"/>
      <c r="S119" s="97"/>
      <c r="T119" s="97"/>
      <c r="U119" s="97"/>
      <c r="V119" s="97"/>
      <c r="W119" s="97"/>
      <c r="X119" s="97"/>
      <c r="Y119" s="97"/>
      <c r="Z119" s="97" t="n">
        <f aca="false">95.8186+0.001</f>
        <v>95.8196</v>
      </c>
      <c r="AA119" s="97" t="n">
        <v>95.8186</v>
      </c>
      <c r="AB119" s="97" t="n">
        <v>95.8186</v>
      </c>
      <c r="AC119" s="97"/>
      <c r="AD119" s="97" t="n">
        <v>95.8186</v>
      </c>
      <c r="AE119" s="97" t="n">
        <v>95.8186</v>
      </c>
      <c r="AF119" s="97" t="n">
        <v>95.8186</v>
      </c>
      <c r="AG119" s="97" t="n">
        <v>95.8186</v>
      </c>
      <c r="AH119" s="97" t="n">
        <v>95.8186</v>
      </c>
      <c r="AI119" s="97" t="n">
        <v>95.8186</v>
      </c>
      <c r="AJ119" s="97"/>
      <c r="AK119" s="97" t="n">
        <v>95.8186</v>
      </c>
      <c r="AL119" s="97" t="n">
        <v>95.8186</v>
      </c>
      <c r="AM119" s="97" t="n">
        <v>95.8186</v>
      </c>
      <c r="AN119" s="97" t="n">
        <v>95.8186</v>
      </c>
      <c r="AO119" s="97" t="n">
        <v>95.8186</v>
      </c>
      <c r="AP119" s="97" t="n">
        <v>95.8186</v>
      </c>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row>
    <row r="120" customFormat="false" ht="58.7" hidden="false" customHeight="false" outlineLevel="0" collapsed="false">
      <c r="A120" s="77" t="s">
        <v>99</v>
      </c>
      <c r="B120" s="77" t="s">
        <v>278</v>
      </c>
      <c r="C120" s="77" t="s">
        <v>326</v>
      </c>
      <c r="D120" s="77" t="s">
        <v>327</v>
      </c>
      <c r="E120" s="77" t="s">
        <v>94</v>
      </c>
      <c r="F120" s="77" t="n">
        <v>1892.75</v>
      </c>
      <c r="G120" s="77" t="n">
        <v>15</v>
      </c>
      <c r="H120" s="78" t="n">
        <v>126.1833</v>
      </c>
      <c r="I120" s="97"/>
      <c r="J120" s="97"/>
      <c r="K120" s="97"/>
      <c r="L120" s="97"/>
      <c r="M120" s="97"/>
      <c r="N120" s="97"/>
      <c r="O120" s="97"/>
      <c r="P120" s="97"/>
      <c r="Q120" s="97"/>
      <c r="R120" s="97"/>
      <c r="S120" s="97"/>
      <c r="T120" s="97"/>
      <c r="U120" s="97"/>
      <c r="V120" s="97"/>
      <c r="W120" s="97"/>
      <c r="X120" s="97"/>
      <c r="Y120" s="97"/>
      <c r="Z120" s="97" t="n">
        <v>126.1833</v>
      </c>
      <c r="AA120" s="97" t="n">
        <f aca="false">126.1833+0.0006</f>
        <v>126.1839</v>
      </c>
      <c r="AB120" s="97" t="n">
        <v>126.1833</v>
      </c>
      <c r="AC120" s="97"/>
      <c r="AD120" s="97" t="n">
        <v>126.1833</v>
      </c>
      <c r="AE120" s="97" t="n">
        <v>126.1833</v>
      </c>
      <c r="AF120" s="97" t="n">
        <v>126.1833</v>
      </c>
      <c r="AG120" s="97" t="n">
        <v>126.1833</v>
      </c>
      <c r="AH120" s="97" t="n">
        <v>126.1833</v>
      </c>
      <c r="AI120" s="97" t="n">
        <v>126.1833</v>
      </c>
      <c r="AJ120" s="97"/>
      <c r="AK120" s="97" t="n">
        <v>126.1833</v>
      </c>
      <c r="AL120" s="97" t="n">
        <v>126.1833</v>
      </c>
      <c r="AM120" s="97" t="n">
        <v>126.1833</v>
      </c>
      <c r="AN120" s="97" t="n">
        <v>126.1833</v>
      </c>
      <c r="AO120" s="97" t="n">
        <v>126.1833</v>
      </c>
      <c r="AP120" s="97" t="n">
        <v>126.1833</v>
      </c>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row>
    <row r="121" customFormat="false" ht="58.7" hidden="false" customHeight="false" outlineLevel="0" collapsed="false">
      <c r="A121" s="77" t="s">
        <v>99</v>
      </c>
      <c r="B121" s="77" t="s">
        <v>278</v>
      </c>
      <c r="C121" s="77" t="s">
        <v>328</v>
      </c>
      <c r="D121" s="77" t="s">
        <v>329</v>
      </c>
      <c r="E121" s="77" t="s">
        <v>94</v>
      </c>
      <c r="F121" s="77" t="n">
        <v>865.11</v>
      </c>
      <c r="G121" s="77" t="n">
        <v>15</v>
      </c>
      <c r="H121" s="78" t="n">
        <v>57.674</v>
      </c>
      <c r="I121" s="97"/>
      <c r="J121" s="97"/>
      <c r="K121" s="97"/>
      <c r="L121" s="97"/>
      <c r="M121" s="97"/>
      <c r="N121" s="97"/>
      <c r="O121" s="97"/>
      <c r="P121" s="97"/>
      <c r="Q121" s="97"/>
      <c r="R121" s="97"/>
      <c r="S121" s="97"/>
      <c r="T121" s="97"/>
      <c r="U121" s="97"/>
      <c r="V121" s="97"/>
      <c r="W121" s="97"/>
      <c r="X121" s="97"/>
      <c r="Y121" s="97"/>
      <c r="Z121" s="97" t="n">
        <v>57.674</v>
      </c>
      <c r="AA121" s="97" t="n">
        <v>57.674</v>
      </c>
      <c r="AB121" s="97" t="n">
        <v>57.674</v>
      </c>
      <c r="AC121" s="97"/>
      <c r="AD121" s="97" t="n">
        <v>57.674</v>
      </c>
      <c r="AE121" s="97" t="n">
        <v>57.674</v>
      </c>
      <c r="AF121" s="97" t="n">
        <v>57.674</v>
      </c>
      <c r="AG121" s="97" t="n">
        <v>57.674</v>
      </c>
      <c r="AH121" s="97" t="n">
        <v>57.674</v>
      </c>
      <c r="AI121" s="97" t="n">
        <v>57.674</v>
      </c>
      <c r="AJ121" s="97"/>
      <c r="AK121" s="97" t="n">
        <v>57.674</v>
      </c>
      <c r="AL121" s="97" t="n">
        <v>57.674</v>
      </c>
      <c r="AM121" s="97" t="n">
        <v>57.674</v>
      </c>
      <c r="AN121" s="97" t="n">
        <v>57.674</v>
      </c>
      <c r="AO121" s="97" t="n">
        <v>57.674</v>
      </c>
      <c r="AP121" s="97" t="n">
        <v>57.674</v>
      </c>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row>
    <row r="122" customFormat="false" ht="59.7" hidden="false" customHeight="false" outlineLevel="0" collapsed="false">
      <c r="A122" s="77" t="s">
        <v>99</v>
      </c>
      <c r="B122" s="77" t="s">
        <v>278</v>
      </c>
      <c r="C122" s="77" t="s">
        <v>330</v>
      </c>
      <c r="D122" s="77" t="s">
        <v>331</v>
      </c>
      <c r="E122" s="77" t="s">
        <v>94</v>
      </c>
      <c r="F122" s="77" t="n">
        <v>118.81</v>
      </c>
      <c r="G122" s="77" t="n">
        <v>15</v>
      </c>
      <c r="H122" s="78" t="n">
        <v>7.9206</v>
      </c>
      <c r="I122" s="97"/>
      <c r="J122" s="97"/>
      <c r="K122" s="97"/>
      <c r="L122" s="97"/>
      <c r="M122" s="97"/>
      <c r="N122" s="97"/>
      <c r="O122" s="97"/>
      <c r="P122" s="97"/>
      <c r="Q122" s="97"/>
      <c r="R122" s="97"/>
      <c r="S122" s="97"/>
      <c r="T122" s="97"/>
      <c r="U122" s="97"/>
      <c r="V122" s="97"/>
      <c r="W122" s="97"/>
      <c r="X122" s="97"/>
      <c r="Y122" s="97"/>
      <c r="Z122" s="97" t="n">
        <v>7.9206</v>
      </c>
      <c r="AA122" s="97" t="n">
        <f aca="false">7.9206+0.001</f>
        <v>7.9216</v>
      </c>
      <c r="AB122" s="97" t="n">
        <v>7.9206</v>
      </c>
      <c r="AC122" s="97"/>
      <c r="AD122" s="97" t="n">
        <v>7.9206</v>
      </c>
      <c r="AE122" s="97" t="n">
        <v>7.9206</v>
      </c>
      <c r="AF122" s="97" t="n">
        <v>7.9206</v>
      </c>
      <c r="AG122" s="97" t="n">
        <v>7.9206</v>
      </c>
      <c r="AH122" s="97" t="n">
        <v>7.9206</v>
      </c>
      <c r="AI122" s="97" t="n">
        <v>7.9206</v>
      </c>
      <c r="AJ122" s="97"/>
      <c r="AK122" s="97" t="n">
        <v>7.9206</v>
      </c>
      <c r="AL122" s="97" t="n">
        <v>7.9206</v>
      </c>
      <c r="AM122" s="97" t="n">
        <v>7.9206</v>
      </c>
      <c r="AN122" s="97" t="n">
        <v>7.9206</v>
      </c>
      <c r="AO122" s="97" t="n">
        <v>7.9206</v>
      </c>
      <c r="AP122" s="97" t="n">
        <v>7.9206</v>
      </c>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row>
    <row r="123" customFormat="false" ht="59.7" hidden="false" customHeight="false" outlineLevel="0" collapsed="false">
      <c r="A123" s="77" t="s">
        <v>99</v>
      </c>
      <c r="B123" s="77" t="s">
        <v>278</v>
      </c>
      <c r="C123" s="77" t="s">
        <v>332</v>
      </c>
      <c r="D123" s="77" t="s">
        <v>333</v>
      </c>
      <c r="E123" s="77" t="s">
        <v>94</v>
      </c>
      <c r="F123" s="77" t="n">
        <v>51.48</v>
      </c>
      <c r="G123" s="77" t="n">
        <v>15</v>
      </c>
      <c r="H123" s="78" t="n">
        <v>3.432</v>
      </c>
      <c r="I123" s="97"/>
      <c r="J123" s="97"/>
      <c r="K123" s="97"/>
      <c r="L123" s="97"/>
      <c r="M123" s="97"/>
      <c r="N123" s="97"/>
      <c r="O123" s="97"/>
      <c r="P123" s="97"/>
      <c r="Q123" s="97"/>
      <c r="R123" s="97"/>
      <c r="S123" s="97"/>
      <c r="T123" s="97"/>
      <c r="U123" s="97"/>
      <c r="V123" s="97"/>
      <c r="W123" s="97"/>
      <c r="X123" s="97"/>
      <c r="Y123" s="97"/>
      <c r="Z123" s="97" t="n">
        <v>3.432</v>
      </c>
      <c r="AA123" s="97" t="n">
        <v>3.432</v>
      </c>
      <c r="AB123" s="97" t="n">
        <v>3.432</v>
      </c>
      <c r="AC123" s="97"/>
      <c r="AD123" s="97" t="n">
        <v>3.432</v>
      </c>
      <c r="AE123" s="97" t="n">
        <v>3.432</v>
      </c>
      <c r="AF123" s="97" t="n">
        <v>3.432</v>
      </c>
      <c r="AG123" s="97" t="n">
        <v>3.432</v>
      </c>
      <c r="AH123" s="97" t="n">
        <v>3.432</v>
      </c>
      <c r="AI123" s="97" t="n">
        <v>3.432</v>
      </c>
      <c r="AJ123" s="97"/>
      <c r="AK123" s="97" t="n">
        <v>3.432</v>
      </c>
      <c r="AL123" s="97" t="n">
        <v>3.432</v>
      </c>
      <c r="AM123" s="97" t="n">
        <v>3.432</v>
      </c>
      <c r="AN123" s="97" t="n">
        <v>3.432</v>
      </c>
      <c r="AO123" s="97" t="n">
        <v>3.432</v>
      </c>
      <c r="AP123" s="97" t="n">
        <v>3.432</v>
      </c>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row>
    <row r="124" customFormat="false" ht="48.75" hidden="false" customHeight="false" outlineLevel="0" collapsed="false">
      <c r="A124" s="77" t="s">
        <v>267</v>
      </c>
      <c r="B124" s="77" t="s">
        <v>334</v>
      </c>
      <c r="C124" s="77" t="s">
        <v>335</v>
      </c>
      <c r="D124" s="77" t="s">
        <v>336</v>
      </c>
      <c r="E124" s="77" t="s">
        <v>94</v>
      </c>
      <c r="F124" s="77" t="n">
        <v>6</v>
      </c>
      <c r="G124" s="77" t="n">
        <v>3</v>
      </c>
      <c r="H124" s="78" t="n">
        <v>2</v>
      </c>
      <c r="I124" s="97"/>
      <c r="J124" s="97"/>
      <c r="K124" s="97"/>
      <c r="L124" s="97"/>
      <c r="M124" s="97" t="n">
        <v>2</v>
      </c>
      <c r="N124" s="97" t="n">
        <v>2</v>
      </c>
      <c r="O124" s="97"/>
      <c r="P124" s="97" t="n">
        <v>2</v>
      </c>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row>
    <row r="125" customFormat="false" ht="58.7" hidden="false" customHeight="false" outlineLevel="0" collapsed="false">
      <c r="A125" s="77" t="s">
        <v>267</v>
      </c>
      <c r="B125" s="77" t="s">
        <v>334</v>
      </c>
      <c r="C125" s="77" t="s">
        <v>337</v>
      </c>
      <c r="D125" s="77" t="s">
        <v>338</v>
      </c>
      <c r="E125" s="77" t="s">
        <v>86</v>
      </c>
      <c r="F125" s="77" t="n">
        <v>11.4</v>
      </c>
      <c r="G125" s="77" t="n">
        <v>2</v>
      </c>
      <c r="H125" s="78" t="n">
        <v>5.7</v>
      </c>
      <c r="I125" s="97"/>
      <c r="J125" s="97"/>
      <c r="K125" s="97"/>
      <c r="L125" s="97"/>
      <c r="M125" s="97"/>
      <c r="N125" s="97" t="n">
        <v>5.7</v>
      </c>
      <c r="O125" s="97"/>
      <c r="P125" s="97" t="n">
        <v>5.7</v>
      </c>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row>
    <row r="126" customFormat="false" ht="146.25" hidden="false" customHeight="false" outlineLevel="0" collapsed="false">
      <c r="A126" s="77" t="s">
        <v>267</v>
      </c>
      <c r="B126" s="77" t="s">
        <v>334</v>
      </c>
      <c r="C126" s="77" t="s">
        <v>339</v>
      </c>
      <c r="D126" s="77" t="s">
        <v>340</v>
      </c>
      <c r="E126" s="77" t="s">
        <v>277</v>
      </c>
      <c r="F126" s="77" t="n">
        <v>350</v>
      </c>
      <c r="G126" s="77" t="n">
        <v>3</v>
      </c>
      <c r="H126" s="78" t="n">
        <v>116.6666</v>
      </c>
      <c r="I126" s="97"/>
      <c r="J126" s="97"/>
      <c r="K126" s="97"/>
      <c r="L126" s="97"/>
      <c r="M126" s="97" t="n">
        <v>116.6666</v>
      </c>
      <c r="N126" s="97" t="n">
        <v>116.6666</v>
      </c>
      <c r="O126" s="97"/>
      <c r="P126" s="97" t="n">
        <f aca="false">116.6666+0.0002</f>
        <v>116.6668</v>
      </c>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row>
    <row r="127" customFormat="false" ht="135.3" hidden="false" customHeight="false" outlineLevel="0" collapsed="false">
      <c r="A127" s="77" t="s">
        <v>267</v>
      </c>
      <c r="B127" s="77" t="s">
        <v>334</v>
      </c>
      <c r="C127" s="77" t="s">
        <v>341</v>
      </c>
      <c r="D127" s="77" t="s">
        <v>342</v>
      </c>
      <c r="E127" s="77" t="s">
        <v>277</v>
      </c>
      <c r="F127" s="77" t="n">
        <v>350</v>
      </c>
      <c r="G127" s="77" t="n">
        <v>3</v>
      </c>
      <c r="H127" s="78" t="n">
        <v>116.6666</v>
      </c>
      <c r="I127" s="97"/>
      <c r="J127" s="97"/>
      <c r="K127" s="97"/>
      <c r="L127" s="97"/>
      <c r="M127" s="97" t="n">
        <v>116.6666</v>
      </c>
      <c r="N127" s="97" t="n">
        <v>116.6666</v>
      </c>
      <c r="O127" s="97"/>
      <c r="P127" s="97" t="n">
        <f aca="false">116.6666+0.0002</f>
        <v>116.6668</v>
      </c>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row>
    <row r="128" customFormat="false" ht="135.3" hidden="false" customHeight="false" outlineLevel="0" collapsed="false">
      <c r="A128" s="77" t="s">
        <v>267</v>
      </c>
      <c r="B128" s="77" t="s">
        <v>334</v>
      </c>
      <c r="C128" s="77" t="s">
        <v>343</v>
      </c>
      <c r="D128" s="77" t="s">
        <v>344</v>
      </c>
      <c r="E128" s="77" t="s">
        <v>277</v>
      </c>
      <c r="F128" s="77" t="n">
        <v>92.63</v>
      </c>
      <c r="G128" s="77" t="n">
        <v>3</v>
      </c>
      <c r="H128" s="78" t="n">
        <v>30.8766</v>
      </c>
      <c r="I128" s="97"/>
      <c r="J128" s="97"/>
      <c r="K128" s="97"/>
      <c r="L128" s="97"/>
      <c r="M128" s="97"/>
      <c r="N128" s="97"/>
      <c r="O128" s="97"/>
      <c r="P128" s="97" t="n">
        <v>30.8766</v>
      </c>
      <c r="Q128" s="97" t="n">
        <f aca="false">30.8766+0.0002</f>
        <v>30.8768</v>
      </c>
      <c r="R128" s="97" t="n">
        <v>30.8766</v>
      </c>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row>
    <row r="129" customFormat="false" ht="58.95" hidden="false" customHeight="false" outlineLevel="0" collapsed="false">
      <c r="A129" s="77" t="s">
        <v>267</v>
      </c>
      <c r="B129" s="77" t="s">
        <v>334</v>
      </c>
      <c r="C129" s="77" t="s">
        <v>345</v>
      </c>
      <c r="D129" s="77" t="s">
        <v>346</v>
      </c>
      <c r="E129" s="77" t="s">
        <v>86</v>
      </c>
      <c r="F129" s="77" t="n">
        <v>11.4</v>
      </c>
      <c r="G129" s="77" t="n">
        <v>2</v>
      </c>
      <c r="H129" s="81" t="n">
        <v>5.7</v>
      </c>
      <c r="I129" s="97"/>
      <c r="J129" s="97"/>
      <c r="K129" s="97"/>
      <c r="L129" s="97"/>
      <c r="M129" s="97"/>
      <c r="N129" s="97"/>
      <c r="O129" s="97"/>
      <c r="P129" s="97"/>
      <c r="Q129" s="97"/>
      <c r="R129" s="97" t="n">
        <v>5.7</v>
      </c>
      <c r="S129" s="97" t="n">
        <v>5.7</v>
      </c>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row>
    <row r="130" customFormat="false" ht="138.3" hidden="false" customHeight="false" outlineLevel="0" collapsed="false">
      <c r="A130" s="77" t="s">
        <v>267</v>
      </c>
      <c r="B130" s="77" t="s">
        <v>334</v>
      </c>
      <c r="C130" s="77" t="s">
        <v>347</v>
      </c>
      <c r="D130" s="77" t="s">
        <v>348</v>
      </c>
      <c r="E130" s="77" t="s">
        <v>260</v>
      </c>
      <c r="F130" s="77" t="n">
        <v>1.13</v>
      </c>
      <c r="G130" s="77" t="n">
        <v>1</v>
      </c>
      <c r="H130" s="78" t="n">
        <v>1.1299</v>
      </c>
      <c r="I130" s="97"/>
      <c r="J130" s="97"/>
      <c r="K130" s="97"/>
      <c r="L130" s="97"/>
      <c r="M130" s="97"/>
      <c r="N130" s="97"/>
      <c r="O130" s="97"/>
      <c r="P130" s="97"/>
      <c r="Q130" s="97"/>
      <c r="R130" s="97"/>
      <c r="S130" s="97" t="n">
        <v>1.13</v>
      </c>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row>
    <row r="131" customFormat="false" ht="146.25" hidden="false" customHeight="false" outlineLevel="0" collapsed="false">
      <c r="A131" s="77" t="s">
        <v>267</v>
      </c>
      <c r="B131" s="77" t="s">
        <v>334</v>
      </c>
      <c r="C131" s="77" t="s">
        <v>349</v>
      </c>
      <c r="D131" s="77" t="s">
        <v>350</v>
      </c>
      <c r="E131" s="77" t="s">
        <v>86</v>
      </c>
      <c r="F131" s="77" t="n">
        <v>7.6</v>
      </c>
      <c r="G131" s="77" t="n">
        <v>2</v>
      </c>
      <c r="H131" s="78" t="n">
        <v>3.8</v>
      </c>
      <c r="I131" s="97"/>
      <c r="J131" s="97"/>
      <c r="K131" s="97"/>
      <c r="L131" s="97"/>
      <c r="M131" s="97"/>
      <c r="N131" s="97"/>
      <c r="O131" s="97"/>
      <c r="P131" s="97"/>
      <c r="Q131" s="97" t="n">
        <v>3.8</v>
      </c>
      <c r="R131" s="97" t="n">
        <v>3.8</v>
      </c>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row>
    <row r="132" customFormat="false" ht="71.6" hidden="false" customHeight="false" outlineLevel="0" collapsed="false">
      <c r="A132" s="77" t="s">
        <v>95</v>
      </c>
      <c r="B132" s="77" t="s">
        <v>351</v>
      </c>
      <c r="C132" s="77" t="s">
        <v>352</v>
      </c>
      <c r="D132" s="77" t="s">
        <v>353</v>
      </c>
      <c r="E132" s="77" t="s">
        <v>260</v>
      </c>
      <c r="F132" s="77" t="n">
        <v>22.95</v>
      </c>
      <c r="G132" s="77" t="n">
        <v>6</v>
      </c>
      <c r="H132" s="78" t="n">
        <v>3.825</v>
      </c>
      <c r="I132" s="97"/>
      <c r="J132" s="97"/>
      <c r="K132" s="97"/>
      <c r="L132" s="97"/>
      <c r="M132" s="97"/>
      <c r="N132" s="97"/>
      <c r="O132" s="97"/>
      <c r="P132" s="97" t="n">
        <v>3.825</v>
      </c>
      <c r="Q132" s="97" t="n">
        <v>3.825</v>
      </c>
      <c r="R132" s="97" t="n">
        <v>3.825</v>
      </c>
      <c r="S132" s="97" t="n">
        <v>3.825</v>
      </c>
      <c r="T132" s="97" t="n">
        <v>3.825</v>
      </c>
      <c r="U132" s="97" t="n">
        <v>3.825</v>
      </c>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row>
    <row r="133" customFormat="false" ht="80.55" hidden="false" customHeight="false" outlineLevel="0" collapsed="false">
      <c r="A133" s="77" t="s">
        <v>95</v>
      </c>
      <c r="B133" s="77" t="s">
        <v>351</v>
      </c>
      <c r="C133" s="77" t="s">
        <v>354</v>
      </c>
      <c r="D133" s="77" t="s">
        <v>355</v>
      </c>
      <c r="E133" s="77" t="s">
        <v>260</v>
      </c>
      <c r="F133" s="77" t="n">
        <v>32.13</v>
      </c>
      <c r="G133" s="77" t="n">
        <v>2</v>
      </c>
      <c r="H133" s="78" t="n">
        <v>16.065</v>
      </c>
      <c r="I133" s="97"/>
      <c r="J133" s="97"/>
      <c r="K133" s="97"/>
      <c r="L133" s="97"/>
      <c r="M133" s="97"/>
      <c r="N133" s="97"/>
      <c r="O133" s="97"/>
      <c r="P133" s="97"/>
      <c r="Q133" s="97"/>
      <c r="R133" s="97"/>
      <c r="S133" s="97"/>
      <c r="T133" s="97" t="n">
        <v>16.065</v>
      </c>
      <c r="U133" s="97" t="n">
        <v>16.065</v>
      </c>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row>
    <row r="134" customFormat="false" ht="135.3" hidden="false" customHeight="false" outlineLevel="0" collapsed="false">
      <c r="A134" s="77" t="s">
        <v>116</v>
      </c>
      <c r="B134" s="77" t="s">
        <v>351</v>
      </c>
      <c r="C134" s="77" t="s">
        <v>356</v>
      </c>
      <c r="D134" s="77" t="s">
        <v>357</v>
      </c>
      <c r="E134" s="77" t="s">
        <v>260</v>
      </c>
      <c r="F134" s="77" t="n">
        <v>22.95</v>
      </c>
      <c r="G134" s="77" t="n">
        <v>6</v>
      </c>
      <c r="H134" s="78" t="n">
        <v>3.825</v>
      </c>
      <c r="I134" s="97"/>
      <c r="J134" s="97"/>
      <c r="K134" s="97"/>
      <c r="L134" s="97"/>
      <c r="M134" s="97"/>
      <c r="N134" s="97"/>
      <c r="O134" s="97"/>
      <c r="P134" s="97"/>
      <c r="Q134" s="97"/>
      <c r="R134" s="97"/>
      <c r="S134" s="97"/>
      <c r="T134" s="97" t="n">
        <v>3.825</v>
      </c>
      <c r="U134" s="97" t="n">
        <v>3.825</v>
      </c>
      <c r="V134" s="97"/>
      <c r="W134" s="97" t="n">
        <v>3.825</v>
      </c>
      <c r="X134" s="97" t="n">
        <v>3.825</v>
      </c>
      <c r="Y134" s="97" t="n">
        <v>3.825</v>
      </c>
      <c r="Z134" s="97" t="n">
        <v>3.825</v>
      </c>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row>
    <row r="135" customFormat="false" ht="146.25" hidden="false" customHeight="false" outlineLevel="0" collapsed="false">
      <c r="A135" s="77" t="s">
        <v>358</v>
      </c>
      <c r="B135" s="77" t="s">
        <v>359</v>
      </c>
      <c r="C135" s="77" t="s">
        <v>360</v>
      </c>
      <c r="D135" s="77" t="s">
        <v>361</v>
      </c>
      <c r="E135" s="77" t="s">
        <v>260</v>
      </c>
      <c r="F135" s="77" t="n">
        <v>13</v>
      </c>
      <c r="G135" s="77" t="n">
        <v>4</v>
      </c>
      <c r="H135" s="78" t="n">
        <v>3.25</v>
      </c>
      <c r="I135" s="97"/>
      <c r="J135" s="97"/>
      <c r="K135" s="97"/>
      <c r="L135" s="97"/>
      <c r="M135" s="97"/>
      <c r="N135" s="97"/>
      <c r="O135" s="97"/>
      <c r="P135" s="97"/>
      <c r="Q135" s="97"/>
      <c r="R135" s="97"/>
      <c r="S135" s="97"/>
      <c r="T135" s="97"/>
      <c r="U135" s="97"/>
      <c r="V135" s="97"/>
      <c r="W135" s="97" t="n">
        <v>3.25</v>
      </c>
      <c r="X135" s="97" t="n">
        <v>3.25</v>
      </c>
      <c r="Y135" s="97" t="n">
        <v>3.25</v>
      </c>
      <c r="Z135" s="97" t="n">
        <v>3.25</v>
      </c>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row>
    <row r="136" customFormat="false" ht="69.65" hidden="false" customHeight="false" outlineLevel="0" collapsed="false">
      <c r="A136" s="77" t="s">
        <v>358</v>
      </c>
      <c r="B136" s="77" t="s">
        <v>359</v>
      </c>
      <c r="C136" s="77" t="s">
        <v>362</v>
      </c>
      <c r="D136" s="77" t="s">
        <v>363</v>
      </c>
      <c r="E136" s="77" t="s">
        <v>147</v>
      </c>
      <c r="F136" s="77" t="n">
        <v>13</v>
      </c>
      <c r="G136" s="77" t="n">
        <v>2</v>
      </c>
      <c r="H136" s="78" t="n">
        <v>6.5</v>
      </c>
      <c r="I136" s="97"/>
      <c r="J136" s="97"/>
      <c r="K136" s="97"/>
      <c r="L136" s="97"/>
      <c r="M136" s="97"/>
      <c r="N136" s="97"/>
      <c r="O136" s="97"/>
      <c r="P136" s="97"/>
      <c r="Q136" s="97"/>
      <c r="R136" s="97"/>
      <c r="S136" s="97"/>
      <c r="T136" s="97"/>
      <c r="U136" s="97"/>
      <c r="V136" s="97"/>
      <c r="W136" s="97"/>
      <c r="X136" s="97"/>
      <c r="Y136" s="97"/>
      <c r="Z136" s="97" t="n">
        <v>6.5</v>
      </c>
      <c r="AA136" s="97" t="n">
        <v>6.5</v>
      </c>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row>
    <row r="137" customFormat="false" ht="70.1" hidden="false" customHeight="false" outlineLevel="0" collapsed="false">
      <c r="A137" s="77" t="s">
        <v>358</v>
      </c>
      <c r="B137" s="77" t="s">
        <v>359</v>
      </c>
      <c r="C137" s="77" t="s">
        <v>364</v>
      </c>
      <c r="D137" s="77" t="s">
        <v>365</v>
      </c>
      <c r="E137" s="77" t="s">
        <v>86</v>
      </c>
      <c r="F137" s="77" t="n">
        <v>44.65</v>
      </c>
      <c r="G137" s="77" t="n">
        <v>2</v>
      </c>
      <c r="H137" s="81" t="n">
        <v>22.325</v>
      </c>
      <c r="I137" s="97"/>
      <c r="J137" s="97"/>
      <c r="K137" s="97"/>
      <c r="L137" s="97"/>
      <c r="M137" s="97"/>
      <c r="N137" s="97"/>
      <c r="O137" s="97"/>
      <c r="P137" s="97"/>
      <c r="Q137" s="97"/>
      <c r="R137" s="97"/>
      <c r="S137" s="97"/>
      <c r="T137" s="97"/>
      <c r="U137" s="97"/>
      <c r="V137" s="97"/>
      <c r="W137" s="97"/>
      <c r="X137" s="97"/>
      <c r="Y137" s="97"/>
      <c r="Z137" s="97" t="n">
        <v>22.325</v>
      </c>
      <c r="AA137" s="97" t="n">
        <v>22.325</v>
      </c>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row>
    <row r="138" customFormat="false" ht="82.55" hidden="false" customHeight="false" outlineLevel="0" collapsed="false">
      <c r="A138" s="77" t="s">
        <v>358</v>
      </c>
      <c r="B138" s="77" t="s">
        <v>359</v>
      </c>
      <c r="C138" s="77" t="s">
        <v>366</v>
      </c>
      <c r="D138" s="77" t="s">
        <v>367</v>
      </c>
      <c r="E138" s="77" t="s">
        <v>103</v>
      </c>
      <c r="F138" s="77" t="n">
        <v>160</v>
      </c>
      <c r="G138" s="77" t="n">
        <v>3</v>
      </c>
      <c r="H138" s="78" t="n">
        <v>53.3333</v>
      </c>
      <c r="I138" s="97"/>
      <c r="J138" s="97"/>
      <c r="K138" s="97"/>
      <c r="L138" s="97"/>
      <c r="M138" s="97"/>
      <c r="N138" s="97"/>
      <c r="O138" s="97"/>
      <c r="P138" s="97"/>
      <c r="Q138" s="97"/>
      <c r="R138" s="97"/>
      <c r="S138" s="97"/>
      <c r="T138" s="97"/>
      <c r="U138" s="97"/>
      <c r="V138" s="97"/>
      <c r="W138" s="97" t="n">
        <v>53.3333</v>
      </c>
      <c r="X138" s="97" t="n">
        <v>53.3333</v>
      </c>
      <c r="Y138" s="97" t="n">
        <v>53.3333</v>
      </c>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row>
    <row r="139" customFormat="false" ht="91.5" hidden="false" customHeight="false" outlineLevel="0" collapsed="false">
      <c r="A139" s="77" t="s">
        <v>358</v>
      </c>
      <c r="B139" s="77" t="s">
        <v>359</v>
      </c>
      <c r="C139" s="77" t="s">
        <v>368</v>
      </c>
      <c r="D139" s="77" t="s">
        <v>369</v>
      </c>
      <c r="E139" s="77" t="s">
        <v>103</v>
      </c>
      <c r="F139" s="77" t="n">
        <v>90</v>
      </c>
      <c r="G139" s="77" t="n">
        <v>3</v>
      </c>
      <c r="H139" s="78" t="n">
        <v>30</v>
      </c>
      <c r="I139" s="97"/>
      <c r="J139" s="97"/>
      <c r="K139" s="97"/>
      <c r="L139" s="97"/>
      <c r="M139" s="97"/>
      <c r="N139" s="97"/>
      <c r="O139" s="97"/>
      <c r="P139" s="97"/>
      <c r="Q139" s="97"/>
      <c r="R139" s="97"/>
      <c r="S139" s="97"/>
      <c r="T139" s="97"/>
      <c r="U139" s="97"/>
      <c r="V139" s="97"/>
      <c r="W139" s="97"/>
      <c r="X139" s="97" t="n">
        <v>30</v>
      </c>
      <c r="Y139" s="97" t="n">
        <v>30</v>
      </c>
      <c r="Z139" s="97" t="n">
        <v>30</v>
      </c>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row>
    <row r="140" customFormat="false" ht="91.5" hidden="false" customHeight="false" outlineLevel="0" collapsed="false">
      <c r="A140" s="77" t="s">
        <v>358</v>
      </c>
      <c r="B140" s="77" t="s">
        <v>359</v>
      </c>
      <c r="C140" s="77" t="s">
        <v>370</v>
      </c>
      <c r="D140" s="77" t="s">
        <v>371</v>
      </c>
      <c r="E140" s="77" t="s">
        <v>260</v>
      </c>
      <c r="F140" s="77" t="n">
        <v>43.56</v>
      </c>
      <c r="G140" s="77" t="n">
        <v>10</v>
      </c>
      <c r="H140" s="81" t="n">
        <v>4.356</v>
      </c>
      <c r="I140" s="97"/>
      <c r="J140" s="97"/>
      <c r="K140" s="97"/>
      <c r="L140" s="97"/>
      <c r="M140" s="97"/>
      <c r="N140" s="97"/>
      <c r="O140" s="97"/>
      <c r="P140" s="97"/>
      <c r="Q140" s="97"/>
      <c r="R140" s="97"/>
      <c r="S140" s="97"/>
      <c r="T140" s="97"/>
      <c r="U140" s="97"/>
      <c r="V140" s="97"/>
      <c r="W140" s="97"/>
      <c r="X140" s="97"/>
      <c r="Y140" s="97"/>
      <c r="Z140" s="97"/>
      <c r="AA140" s="97"/>
      <c r="AB140" s="97"/>
      <c r="AC140" s="97"/>
      <c r="AD140" s="97" t="n">
        <v>4.356</v>
      </c>
      <c r="AE140" s="97" t="n">
        <v>4.356</v>
      </c>
      <c r="AF140" s="97" t="n">
        <v>4.356</v>
      </c>
      <c r="AG140" s="97" t="n">
        <v>4.356</v>
      </c>
      <c r="AH140" s="97" t="n">
        <v>4.356</v>
      </c>
      <c r="AI140" s="97"/>
      <c r="AJ140" s="97"/>
      <c r="AK140" s="97" t="n">
        <v>4.356</v>
      </c>
      <c r="AL140" s="97" t="n">
        <v>4.356</v>
      </c>
      <c r="AM140" s="97" t="n">
        <v>4.356</v>
      </c>
      <c r="AN140" s="97" t="n">
        <v>4.356</v>
      </c>
      <c r="AO140" s="97" t="n">
        <v>4.356</v>
      </c>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row>
    <row r="141" customFormat="false" ht="91.5" hidden="false" customHeight="false" outlineLevel="0" collapsed="false">
      <c r="A141" s="77" t="s">
        <v>358</v>
      </c>
      <c r="B141" s="77" t="s">
        <v>359</v>
      </c>
      <c r="C141" s="77" t="s">
        <v>372</v>
      </c>
      <c r="D141" s="77" t="s">
        <v>373</v>
      </c>
      <c r="E141" s="77" t="s">
        <v>260</v>
      </c>
      <c r="F141" s="77" t="n">
        <v>1.5</v>
      </c>
      <c r="G141" s="77" t="n">
        <v>1</v>
      </c>
      <c r="H141" s="78" t="n">
        <v>1.5</v>
      </c>
      <c r="I141" s="97"/>
      <c r="J141" s="97"/>
      <c r="K141" s="97"/>
      <c r="L141" s="97"/>
      <c r="M141" s="97"/>
      <c r="N141" s="97"/>
      <c r="O141" s="97"/>
      <c r="P141" s="97"/>
      <c r="Q141" s="97"/>
      <c r="R141" s="97"/>
      <c r="S141" s="97"/>
      <c r="T141" s="97"/>
      <c r="U141" s="97"/>
      <c r="V141" s="97"/>
      <c r="W141" s="97"/>
      <c r="X141" s="97"/>
      <c r="Y141" s="97"/>
      <c r="Z141" s="97"/>
      <c r="AA141" s="97" t="n">
        <v>1.5</v>
      </c>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row>
    <row r="142" customFormat="false" ht="91.5" hidden="false" customHeight="false" outlineLevel="0" collapsed="false">
      <c r="A142" s="77" t="s">
        <v>358</v>
      </c>
      <c r="B142" s="77" t="s">
        <v>359</v>
      </c>
      <c r="C142" s="77" t="s">
        <v>374</v>
      </c>
      <c r="D142" s="77" t="s">
        <v>375</v>
      </c>
      <c r="E142" s="77" t="s">
        <v>260</v>
      </c>
      <c r="F142" s="77" t="n">
        <v>64</v>
      </c>
      <c r="G142" s="77" t="n">
        <v>4</v>
      </c>
      <c r="H142" s="78" t="n">
        <v>16</v>
      </c>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t="n">
        <v>16</v>
      </c>
      <c r="AG142" s="97"/>
      <c r="AH142" s="97"/>
      <c r="AI142" s="97"/>
      <c r="AJ142" s="97"/>
      <c r="AK142" s="97" t="n">
        <v>16</v>
      </c>
      <c r="AL142" s="97"/>
      <c r="AM142" s="97" t="n">
        <v>16</v>
      </c>
      <c r="AN142" s="97"/>
      <c r="AO142" s="97"/>
      <c r="AP142" s="97" t="n">
        <v>16</v>
      </c>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row>
    <row r="143" customFormat="false" ht="91.5" hidden="false" customHeight="false" outlineLevel="0" collapsed="false">
      <c r="A143" s="77" t="s">
        <v>358</v>
      </c>
      <c r="B143" s="77" t="s">
        <v>376</v>
      </c>
      <c r="C143" s="77" t="s">
        <v>377</v>
      </c>
      <c r="D143" s="77" t="s">
        <v>378</v>
      </c>
      <c r="E143" s="77" t="s">
        <v>147</v>
      </c>
      <c r="F143" s="77" t="n">
        <v>42</v>
      </c>
      <c r="G143" s="77" t="n">
        <v>4</v>
      </c>
      <c r="H143" s="78" t="n">
        <v>10.5</v>
      </c>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t="n">
        <v>10.5</v>
      </c>
      <c r="AN143" s="97" t="n">
        <v>10.5</v>
      </c>
      <c r="AO143" s="97" t="n">
        <v>10.5</v>
      </c>
      <c r="AP143" s="97" t="n">
        <v>10.5</v>
      </c>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row>
    <row r="144" customFormat="false" ht="82.55" hidden="false" customHeight="false" outlineLevel="0" collapsed="false">
      <c r="A144" s="77" t="s">
        <v>358</v>
      </c>
      <c r="B144" s="77" t="s">
        <v>376</v>
      </c>
      <c r="C144" s="77" t="s">
        <v>379</v>
      </c>
      <c r="D144" s="77" t="s">
        <v>380</v>
      </c>
      <c r="E144" s="77" t="s">
        <v>147</v>
      </c>
      <c r="F144" s="77" t="n">
        <v>42</v>
      </c>
      <c r="G144" s="77" t="n">
        <v>6</v>
      </c>
      <c r="H144" s="78" t="n">
        <v>7</v>
      </c>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t="n">
        <v>7</v>
      </c>
      <c r="AS144" s="97" t="n">
        <v>7</v>
      </c>
      <c r="AT144" s="97" t="n">
        <v>7</v>
      </c>
      <c r="AU144" s="97" t="n">
        <v>7</v>
      </c>
      <c r="AV144" s="97" t="n">
        <v>7</v>
      </c>
      <c r="AW144" s="97" t="n">
        <v>7</v>
      </c>
      <c r="AX144" s="97"/>
      <c r="AY144" s="97"/>
      <c r="AZ144" s="97"/>
      <c r="BA144" s="97"/>
      <c r="BB144" s="97"/>
      <c r="BC144" s="97"/>
      <c r="BD144" s="97"/>
      <c r="BE144" s="97"/>
      <c r="BF144" s="97"/>
      <c r="BG144" s="97"/>
      <c r="BH144" s="97"/>
      <c r="BI144" s="97"/>
      <c r="BJ144" s="97"/>
      <c r="BK144" s="97"/>
      <c r="BL144" s="97"/>
    </row>
    <row r="145" customFormat="false" ht="69.65" hidden="false" customHeight="false" outlineLevel="0" collapsed="false">
      <c r="A145" s="77" t="s">
        <v>358</v>
      </c>
      <c r="B145" s="77" t="s">
        <v>376</v>
      </c>
      <c r="C145" s="77" t="s">
        <v>381</v>
      </c>
      <c r="D145" s="77" t="s">
        <v>382</v>
      </c>
      <c r="E145" s="77" t="s">
        <v>103</v>
      </c>
      <c r="F145" s="77" t="n">
        <v>10</v>
      </c>
      <c r="G145" s="77" t="n">
        <v>5</v>
      </c>
      <c r="H145" s="78" t="n">
        <v>2</v>
      </c>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t="n">
        <v>2</v>
      </c>
      <c r="AS145" s="97" t="n">
        <v>2</v>
      </c>
      <c r="AT145" s="97" t="n">
        <v>2</v>
      </c>
      <c r="AU145" s="97" t="n">
        <v>2</v>
      </c>
      <c r="AV145" s="97" t="n">
        <v>2</v>
      </c>
      <c r="AW145" s="97"/>
      <c r="AX145" s="97"/>
      <c r="AY145" s="97"/>
      <c r="AZ145" s="97"/>
      <c r="BA145" s="97"/>
      <c r="BB145" s="97"/>
      <c r="BC145" s="97"/>
      <c r="BD145" s="97"/>
      <c r="BE145" s="97"/>
      <c r="BF145" s="97"/>
      <c r="BG145" s="97"/>
      <c r="BH145" s="97"/>
      <c r="BI145" s="97"/>
      <c r="BJ145" s="97"/>
      <c r="BK145" s="97"/>
      <c r="BL145" s="97"/>
    </row>
    <row r="146" customFormat="false" ht="69.65" hidden="false" customHeight="false" outlineLevel="0" collapsed="false">
      <c r="A146" s="77" t="s">
        <v>358</v>
      </c>
      <c r="B146" s="77" t="s">
        <v>376</v>
      </c>
      <c r="C146" s="77" t="s">
        <v>383</v>
      </c>
      <c r="D146" s="77" t="s">
        <v>384</v>
      </c>
      <c r="E146" s="77" t="s">
        <v>103</v>
      </c>
      <c r="F146" s="77" t="n">
        <v>10</v>
      </c>
      <c r="G146" s="77" t="n">
        <v>5</v>
      </c>
      <c r="H146" s="78" t="n">
        <v>2</v>
      </c>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t="n">
        <v>2</v>
      </c>
      <c r="AS146" s="97" t="n">
        <v>2</v>
      </c>
      <c r="AT146" s="97" t="n">
        <v>2</v>
      </c>
      <c r="AU146" s="97" t="n">
        <v>2</v>
      </c>
      <c r="AV146" s="97" t="n">
        <v>2</v>
      </c>
      <c r="AW146" s="97"/>
      <c r="AX146" s="97"/>
      <c r="AY146" s="97"/>
      <c r="AZ146" s="97"/>
      <c r="BA146" s="97"/>
      <c r="BB146" s="97"/>
      <c r="BC146" s="97"/>
      <c r="BD146" s="97"/>
      <c r="BE146" s="97"/>
      <c r="BF146" s="97"/>
      <c r="BG146" s="97"/>
      <c r="BH146" s="97"/>
      <c r="BI146" s="97"/>
      <c r="BJ146" s="97"/>
      <c r="BK146" s="97"/>
      <c r="BL146" s="97"/>
    </row>
    <row r="147" customFormat="false" ht="58.7" hidden="false" customHeight="false" outlineLevel="0" collapsed="false">
      <c r="A147" s="77" t="s">
        <v>358</v>
      </c>
      <c r="B147" s="77" t="s">
        <v>376</v>
      </c>
      <c r="C147" s="77" t="s">
        <v>385</v>
      </c>
      <c r="D147" s="77" t="s">
        <v>386</v>
      </c>
      <c r="E147" s="77" t="s">
        <v>147</v>
      </c>
      <c r="F147" s="77" t="n">
        <v>12</v>
      </c>
      <c r="G147" s="77" t="n">
        <v>6</v>
      </c>
      <c r="H147" s="78" t="n">
        <v>2</v>
      </c>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t="n">
        <v>2</v>
      </c>
      <c r="AS147" s="97" t="n">
        <v>2</v>
      </c>
      <c r="AT147" s="97" t="n">
        <v>2</v>
      </c>
      <c r="AU147" s="97" t="n">
        <v>2</v>
      </c>
      <c r="AV147" s="97" t="n">
        <v>2</v>
      </c>
      <c r="AW147" s="97" t="n">
        <v>2</v>
      </c>
      <c r="AX147" s="97"/>
      <c r="AY147" s="97"/>
      <c r="AZ147" s="97"/>
      <c r="BA147" s="97"/>
      <c r="BB147" s="97"/>
      <c r="BC147" s="97"/>
      <c r="BD147" s="97"/>
      <c r="BE147" s="97"/>
      <c r="BF147" s="97"/>
      <c r="BG147" s="97"/>
      <c r="BH147" s="97"/>
      <c r="BI147" s="97"/>
      <c r="BJ147" s="97"/>
      <c r="BK147" s="97"/>
      <c r="BL147" s="97"/>
    </row>
    <row r="148" customFormat="false" ht="71.6" hidden="false" customHeight="false" outlineLevel="0" collapsed="false">
      <c r="A148" s="77" t="s">
        <v>358</v>
      </c>
      <c r="B148" s="77" t="s">
        <v>376</v>
      </c>
      <c r="C148" s="77" t="s">
        <v>387</v>
      </c>
      <c r="D148" s="77" t="s">
        <v>388</v>
      </c>
      <c r="E148" s="77" t="s">
        <v>147</v>
      </c>
      <c r="F148" s="77" t="n">
        <v>45</v>
      </c>
      <c r="G148" s="77" t="n">
        <v>6</v>
      </c>
      <c r="H148" s="78" t="n">
        <v>7.5</v>
      </c>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t="n">
        <v>7.5</v>
      </c>
      <c r="AS148" s="97" t="n">
        <v>7.5</v>
      </c>
      <c r="AT148" s="97" t="n">
        <v>7.5</v>
      </c>
      <c r="AU148" s="97" t="n">
        <v>7.5</v>
      </c>
      <c r="AV148" s="97" t="n">
        <v>7.5</v>
      </c>
      <c r="AW148" s="97" t="n">
        <v>7.5</v>
      </c>
      <c r="AX148" s="97"/>
      <c r="AY148" s="97"/>
      <c r="AZ148" s="97"/>
      <c r="BA148" s="97"/>
      <c r="BB148" s="97"/>
      <c r="BC148" s="97"/>
      <c r="BD148" s="97"/>
      <c r="BE148" s="97"/>
      <c r="BF148" s="97"/>
      <c r="BG148" s="97"/>
      <c r="BH148" s="97"/>
      <c r="BI148" s="97"/>
      <c r="BJ148" s="97"/>
      <c r="BK148" s="97"/>
      <c r="BL148" s="97"/>
    </row>
    <row r="149" customFormat="false" ht="58.7" hidden="false" customHeight="false" outlineLevel="0" collapsed="false">
      <c r="A149" s="77" t="s">
        <v>358</v>
      </c>
      <c r="B149" s="77" t="s">
        <v>376</v>
      </c>
      <c r="C149" s="77" t="s">
        <v>389</v>
      </c>
      <c r="D149" s="77" t="s">
        <v>390</v>
      </c>
      <c r="E149" s="77" t="s">
        <v>103</v>
      </c>
      <c r="F149" s="77" t="n">
        <v>7</v>
      </c>
      <c r="G149" s="77" t="n">
        <v>6</v>
      </c>
      <c r="H149" s="78" t="n">
        <v>1.1666</v>
      </c>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t="n">
        <v>1.1666</v>
      </c>
      <c r="AS149" s="97" t="n">
        <v>1.1666</v>
      </c>
      <c r="AT149" s="97" t="n">
        <v>1.1666</v>
      </c>
      <c r="AU149" s="97" t="n">
        <f aca="false">1.1666+0.0004</f>
        <v>1.167</v>
      </c>
      <c r="AV149" s="97" t="n">
        <v>1.1666</v>
      </c>
      <c r="AW149" s="97" t="n">
        <v>1.1666</v>
      </c>
      <c r="AX149" s="97"/>
      <c r="AY149" s="97"/>
      <c r="AZ149" s="97"/>
      <c r="BA149" s="97"/>
      <c r="BB149" s="97"/>
      <c r="BC149" s="97"/>
      <c r="BD149" s="97"/>
      <c r="BE149" s="97"/>
      <c r="BF149" s="97"/>
      <c r="BG149" s="97"/>
      <c r="BH149" s="97"/>
      <c r="BI149" s="97"/>
      <c r="BJ149" s="97"/>
      <c r="BK149" s="97"/>
      <c r="BL149" s="97"/>
    </row>
    <row r="150" customFormat="false" ht="59.7" hidden="false" customHeight="false" outlineLevel="0" collapsed="false">
      <c r="A150" s="77" t="s">
        <v>358</v>
      </c>
      <c r="B150" s="77" t="s">
        <v>376</v>
      </c>
      <c r="C150" s="77" t="s">
        <v>391</v>
      </c>
      <c r="D150" s="77" t="s">
        <v>392</v>
      </c>
      <c r="E150" s="77" t="s">
        <v>260</v>
      </c>
      <c r="F150" s="77" t="n">
        <v>16</v>
      </c>
      <c r="G150" s="77" t="n">
        <v>6</v>
      </c>
      <c r="H150" s="78" t="n">
        <v>2.6666</v>
      </c>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t="n">
        <v>2.6666</v>
      </c>
      <c r="AU150" s="97" t="n">
        <f aca="false">2.6666+0.0005</f>
        <v>2.6671</v>
      </c>
      <c r="AV150" s="97" t="n">
        <v>2.6666</v>
      </c>
      <c r="AW150" s="97" t="n">
        <v>2.6666</v>
      </c>
      <c r="AX150" s="97"/>
      <c r="AY150" s="97" t="n">
        <v>2.6666</v>
      </c>
      <c r="AZ150" s="97" t="n">
        <v>2.6666</v>
      </c>
      <c r="BA150" s="97"/>
      <c r="BB150" s="97"/>
      <c r="BC150" s="97"/>
      <c r="BD150" s="97"/>
      <c r="BE150" s="97"/>
      <c r="BF150" s="97"/>
      <c r="BG150" s="97"/>
      <c r="BH150" s="97"/>
      <c r="BI150" s="97"/>
      <c r="BJ150" s="97"/>
      <c r="BK150" s="97"/>
      <c r="BL150" s="97"/>
    </row>
    <row r="151" customFormat="false" ht="102.45" hidden="false" customHeight="false" outlineLevel="0" collapsed="false">
      <c r="A151" s="77" t="s">
        <v>358</v>
      </c>
      <c r="B151" s="77" t="s">
        <v>376</v>
      </c>
      <c r="C151" s="77" t="s">
        <v>393</v>
      </c>
      <c r="D151" s="77" t="s">
        <v>394</v>
      </c>
      <c r="E151" s="77" t="s">
        <v>86</v>
      </c>
      <c r="F151" s="77" t="n">
        <v>45</v>
      </c>
      <c r="G151" s="77" t="n">
        <v>6</v>
      </c>
      <c r="H151" s="78" t="n">
        <v>7.5</v>
      </c>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t="n">
        <v>7.5</v>
      </c>
      <c r="AV151" s="97" t="n">
        <v>7.5</v>
      </c>
      <c r="AW151" s="97" t="n">
        <v>7.5</v>
      </c>
      <c r="AX151" s="97"/>
      <c r="AY151" s="97" t="n">
        <v>7.5</v>
      </c>
      <c r="AZ151" s="97" t="n">
        <v>7.5</v>
      </c>
      <c r="BA151" s="97" t="n">
        <v>7.5</v>
      </c>
      <c r="BB151" s="97"/>
      <c r="BC151" s="97"/>
      <c r="BD151" s="97"/>
      <c r="BE151" s="97"/>
      <c r="BF151" s="97"/>
      <c r="BG151" s="97"/>
      <c r="BH151" s="97"/>
      <c r="BI151" s="97"/>
      <c r="BJ151" s="97"/>
      <c r="BK151" s="97"/>
      <c r="BL151" s="97"/>
    </row>
    <row r="152" customFormat="false" ht="59.7" hidden="false" customHeight="false" outlineLevel="0" collapsed="false">
      <c r="A152" s="77" t="s">
        <v>358</v>
      </c>
      <c r="B152" s="77" t="s">
        <v>376</v>
      </c>
      <c r="C152" s="77" t="s">
        <v>395</v>
      </c>
      <c r="D152" s="77" t="s">
        <v>396</v>
      </c>
      <c r="E152" s="77" t="s">
        <v>260</v>
      </c>
      <c r="F152" s="77" t="n">
        <v>4</v>
      </c>
      <c r="G152" s="77" t="n">
        <v>1</v>
      </c>
      <c r="H152" s="78" t="n">
        <v>4</v>
      </c>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t="n">
        <v>4</v>
      </c>
      <c r="BB152" s="97"/>
      <c r="BC152" s="97"/>
      <c r="BD152" s="97"/>
      <c r="BE152" s="97"/>
      <c r="BF152" s="97"/>
      <c r="BG152" s="97"/>
      <c r="BH152" s="97"/>
      <c r="BI152" s="97"/>
      <c r="BJ152" s="97"/>
      <c r="BK152" s="97"/>
      <c r="BL152" s="97"/>
    </row>
    <row r="153" customFormat="false" ht="91.5" hidden="false" customHeight="false" outlineLevel="0" collapsed="false">
      <c r="A153" s="77" t="s">
        <v>358</v>
      </c>
      <c r="B153" s="77" t="s">
        <v>376</v>
      </c>
      <c r="C153" s="77" t="s">
        <v>397</v>
      </c>
      <c r="D153" s="77" t="s">
        <v>398</v>
      </c>
      <c r="E153" s="77" t="s">
        <v>147</v>
      </c>
      <c r="F153" s="77" t="n">
        <v>229.6</v>
      </c>
      <c r="G153" s="77" t="n">
        <v>6</v>
      </c>
      <c r="H153" s="78" t="n">
        <v>38.2666</v>
      </c>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t="n">
        <v>38.2666</v>
      </c>
      <c r="AS153" s="97" t="n">
        <v>38.2666</v>
      </c>
      <c r="AT153" s="97" t="n">
        <f aca="false">38.2666+0.0005</f>
        <v>38.2671</v>
      </c>
      <c r="AU153" s="97" t="n">
        <v>38.2666</v>
      </c>
      <c r="AV153" s="97" t="n">
        <v>38.2666</v>
      </c>
      <c r="AW153" s="97" t="n">
        <v>38.2666</v>
      </c>
      <c r="AX153" s="97"/>
      <c r="AY153" s="97"/>
      <c r="AZ153" s="97"/>
      <c r="BA153" s="97"/>
      <c r="BB153" s="97"/>
      <c r="BC153" s="97"/>
      <c r="BD153" s="97"/>
      <c r="BE153" s="97"/>
      <c r="BF153" s="97"/>
      <c r="BG153" s="97"/>
      <c r="BH153" s="97"/>
      <c r="BI153" s="97"/>
      <c r="BJ153" s="97"/>
      <c r="BK153" s="97"/>
      <c r="BL153" s="97"/>
    </row>
    <row r="154" customFormat="false" ht="80.55" hidden="false" customHeight="false" outlineLevel="0" collapsed="false">
      <c r="A154" s="77" t="s">
        <v>358</v>
      </c>
      <c r="B154" s="77" t="s">
        <v>376</v>
      </c>
      <c r="C154" s="77" t="s">
        <v>399</v>
      </c>
      <c r="D154" s="77" t="s">
        <v>400</v>
      </c>
      <c r="E154" s="77" t="s">
        <v>103</v>
      </c>
      <c r="F154" s="77" t="n">
        <v>1</v>
      </c>
      <c r="G154" s="77" t="n">
        <v>5</v>
      </c>
      <c r="H154" s="78" t="n">
        <v>0.2</v>
      </c>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t="n">
        <v>0.2</v>
      </c>
      <c r="AW154" s="97" t="n">
        <v>0.2</v>
      </c>
      <c r="AX154" s="97"/>
      <c r="AY154" s="97" t="n">
        <v>0.2</v>
      </c>
      <c r="AZ154" s="97" t="n">
        <v>0.2</v>
      </c>
      <c r="BA154" s="97" t="n">
        <v>0.2</v>
      </c>
      <c r="BB154" s="97"/>
      <c r="BC154" s="97"/>
      <c r="BD154" s="97"/>
      <c r="BE154" s="97"/>
      <c r="BF154" s="97"/>
      <c r="BG154" s="97"/>
      <c r="BH154" s="97"/>
      <c r="BI154" s="97"/>
      <c r="BJ154" s="97"/>
      <c r="BK154" s="97"/>
      <c r="BL154" s="97"/>
    </row>
    <row r="155" customFormat="false" ht="59.7" hidden="false" customHeight="false" outlineLevel="0" collapsed="false">
      <c r="A155" s="77" t="s">
        <v>358</v>
      </c>
      <c r="B155" s="77" t="s">
        <v>376</v>
      </c>
      <c r="C155" s="77" t="s">
        <v>401</v>
      </c>
      <c r="D155" s="77" t="s">
        <v>402</v>
      </c>
      <c r="E155" s="77" t="s">
        <v>147</v>
      </c>
      <c r="F155" s="77" t="n">
        <v>20</v>
      </c>
      <c r="G155" s="77" t="n">
        <v>1</v>
      </c>
      <c r="H155" s="78" t="n">
        <v>20</v>
      </c>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t="n">
        <v>20</v>
      </c>
      <c r="BC155" s="97"/>
      <c r="BD155" s="97"/>
      <c r="BE155" s="97"/>
      <c r="BF155" s="97"/>
      <c r="BG155" s="97"/>
      <c r="BH155" s="97"/>
      <c r="BI155" s="97"/>
      <c r="BJ155" s="97"/>
      <c r="BK155" s="97"/>
      <c r="BL155" s="97"/>
    </row>
    <row r="156" customFormat="false" ht="71.6" hidden="false" customHeight="false" outlineLevel="0" collapsed="false">
      <c r="A156" s="77" t="s">
        <v>358</v>
      </c>
      <c r="B156" s="77" t="s">
        <v>376</v>
      </c>
      <c r="C156" s="77" t="s">
        <v>403</v>
      </c>
      <c r="D156" s="77" t="s">
        <v>404</v>
      </c>
      <c r="E156" s="77" t="s">
        <v>103</v>
      </c>
      <c r="F156" s="77" t="n">
        <v>4</v>
      </c>
      <c r="G156" s="77" t="n">
        <v>1</v>
      </c>
      <c r="H156" s="78" t="n">
        <v>4</v>
      </c>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t="n">
        <v>4</v>
      </c>
      <c r="BC156" s="97"/>
      <c r="BD156" s="97"/>
      <c r="BE156" s="97"/>
      <c r="BF156" s="97"/>
      <c r="BG156" s="97"/>
      <c r="BH156" s="97"/>
      <c r="BI156" s="97"/>
      <c r="BJ156" s="97"/>
      <c r="BK156" s="97"/>
      <c r="BL156" s="97"/>
    </row>
    <row r="157" customFormat="false" ht="69.65" hidden="false" customHeight="false" outlineLevel="0" collapsed="false">
      <c r="A157" s="77" t="s">
        <v>358</v>
      </c>
      <c r="B157" s="77" t="s">
        <v>376</v>
      </c>
      <c r="C157" s="77" t="s">
        <v>405</v>
      </c>
      <c r="D157" s="77" t="s">
        <v>406</v>
      </c>
      <c r="E157" s="77" t="s">
        <v>103</v>
      </c>
      <c r="F157" s="77" t="n">
        <v>1</v>
      </c>
      <c r="G157" s="77" t="n">
        <v>1</v>
      </c>
      <c r="H157" s="78" t="n">
        <v>1</v>
      </c>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t="n">
        <v>1</v>
      </c>
      <c r="BC157" s="97"/>
      <c r="BD157" s="97"/>
      <c r="BE157" s="97"/>
      <c r="BF157" s="97"/>
      <c r="BG157" s="97"/>
      <c r="BH157" s="97"/>
      <c r="BI157" s="97"/>
      <c r="BJ157" s="97"/>
      <c r="BK157" s="97"/>
      <c r="BL157" s="97"/>
    </row>
    <row r="158" customFormat="false" ht="58.7" hidden="false" customHeight="false" outlineLevel="0" collapsed="false">
      <c r="A158" s="77" t="s">
        <v>358</v>
      </c>
      <c r="B158" s="77" t="s">
        <v>376</v>
      </c>
      <c r="C158" s="77" t="s">
        <v>407</v>
      </c>
      <c r="D158" s="77" t="s">
        <v>408</v>
      </c>
      <c r="E158" s="77" t="s">
        <v>103</v>
      </c>
      <c r="F158" s="77" t="n">
        <v>10</v>
      </c>
      <c r="G158" s="77" t="n">
        <v>1</v>
      </c>
      <c r="H158" s="78" t="n">
        <v>10</v>
      </c>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t="n">
        <v>10</v>
      </c>
      <c r="BC158" s="97"/>
      <c r="BD158" s="97"/>
      <c r="BE158" s="97"/>
      <c r="BF158" s="97"/>
      <c r="BG158" s="97"/>
      <c r="BH158" s="97"/>
      <c r="BI158" s="97"/>
      <c r="BJ158" s="97"/>
      <c r="BK158" s="97"/>
      <c r="BL158" s="97"/>
    </row>
    <row r="159" customFormat="false" ht="48.75" hidden="false" customHeight="false" outlineLevel="0" collapsed="false">
      <c r="A159" s="77" t="s">
        <v>358</v>
      </c>
      <c r="B159" s="77" t="s">
        <v>376</v>
      </c>
      <c r="C159" s="77" t="s">
        <v>409</v>
      </c>
      <c r="D159" s="77" t="s">
        <v>410</v>
      </c>
      <c r="E159" s="77" t="s">
        <v>411</v>
      </c>
      <c r="F159" s="77" t="n">
        <v>3</v>
      </c>
      <c r="G159" s="77" t="n">
        <v>1</v>
      </c>
      <c r="H159" s="78" t="n">
        <v>3</v>
      </c>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t="n">
        <v>3</v>
      </c>
      <c r="BC159" s="97"/>
      <c r="BD159" s="97"/>
      <c r="BE159" s="97"/>
      <c r="BF159" s="97"/>
      <c r="BG159" s="97"/>
      <c r="BH159" s="97"/>
      <c r="BI159" s="97"/>
      <c r="BJ159" s="97"/>
      <c r="BK159" s="97"/>
      <c r="BL159" s="97"/>
    </row>
    <row r="160" customFormat="false" ht="59.7" hidden="false" customHeight="false" outlineLevel="0" collapsed="false">
      <c r="A160" s="77" t="s">
        <v>358</v>
      </c>
      <c r="B160" s="77" t="s">
        <v>376</v>
      </c>
      <c r="C160" s="77" t="s">
        <v>412</v>
      </c>
      <c r="D160" s="77" t="s">
        <v>413</v>
      </c>
      <c r="E160" s="77" t="s">
        <v>103</v>
      </c>
      <c r="F160" s="77" t="n">
        <v>5</v>
      </c>
      <c r="G160" s="77" t="n">
        <v>1</v>
      </c>
      <c r="H160" s="78" t="n">
        <v>5</v>
      </c>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t="n">
        <v>5</v>
      </c>
      <c r="BC160" s="97"/>
      <c r="BD160" s="97"/>
      <c r="BE160" s="97"/>
      <c r="BF160" s="97"/>
      <c r="BG160" s="97"/>
      <c r="BH160" s="97"/>
      <c r="BI160" s="97"/>
      <c r="BJ160" s="97"/>
      <c r="BK160" s="97"/>
      <c r="BL160" s="97"/>
    </row>
    <row r="161" customFormat="false" ht="59.7" hidden="false" customHeight="false" outlineLevel="0" collapsed="false">
      <c r="A161" s="77" t="s">
        <v>358</v>
      </c>
      <c r="B161" s="77" t="s">
        <v>376</v>
      </c>
      <c r="C161" s="77" t="s">
        <v>414</v>
      </c>
      <c r="D161" s="77" t="s">
        <v>415</v>
      </c>
      <c r="E161" s="77" t="s">
        <v>147</v>
      </c>
      <c r="F161" s="77" t="n">
        <v>45</v>
      </c>
      <c r="G161" s="77" t="n">
        <v>1</v>
      </c>
      <c r="H161" s="78" t="n">
        <v>45</v>
      </c>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t="n">
        <v>45</v>
      </c>
      <c r="BD161" s="97"/>
      <c r="BE161" s="97"/>
      <c r="BF161" s="97"/>
      <c r="BG161" s="97"/>
      <c r="BH161" s="97"/>
      <c r="BI161" s="97"/>
      <c r="BJ161" s="97"/>
      <c r="BK161" s="97"/>
      <c r="BL161" s="97"/>
    </row>
    <row r="162" customFormat="false" ht="71.6" hidden="false" customHeight="false" outlineLevel="0" collapsed="false">
      <c r="A162" s="77" t="s">
        <v>358</v>
      </c>
      <c r="B162" s="77" t="s">
        <v>376</v>
      </c>
      <c r="C162" s="77" t="s">
        <v>416</v>
      </c>
      <c r="D162" s="77" t="s">
        <v>417</v>
      </c>
      <c r="E162" s="77" t="s">
        <v>147</v>
      </c>
      <c r="F162" s="77" t="n">
        <v>21</v>
      </c>
      <c r="G162" s="77" t="n">
        <v>1</v>
      </c>
      <c r="H162" s="78" t="n">
        <v>21</v>
      </c>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t="n">
        <v>21</v>
      </c>
      <c r="BD162" s="97"/>
      <c r="BE162" s="97"/>
      <c r="BF162" s="97"/>
      <c r="BG162" s="97"/>
      <c r="BH162" s="97"/>
      <c r="BI162" s="97"/>
      <c r="BJ162" s="97"/>
      <c r="BK162" s="97"/>
      <c r="BL162" s="97"/>
    </row>
    <row r="163" customFormat="false" ht="48.75" hidden="false" customHeight="false" outlineLevel="0" collapsed="false">
      <c r="A163" s="77" t="s">
        <v>358</v>
      </c>
      <c r="B163" s="77" t="s">
        <v>376</v>
      </c>
      <c r="C163" s="77" t="s">
        <v>418</v>
      </c>
      <c r="D163" s="77" t="s">
        <v>419</v>
      </c>
      <c r="E163" s="77" t="s">
        <v>103</v>
      </c>
      <c r="F163" s="77" t="n">
        <v>1</v>
      </c>
      <c r="G163" s="77" t="n">
        <v>1</v>
      </c>
      <c r="H163" s="78" t="n">
        <v>1</v>
      </c>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t="n">
        <v>1</v>
      </c>
      <c r="BD163" s="97"/>
      <c r="BE163" s="97"/>
      <c r="BF163" s="97"/>
      <c r="BG163" s="97"/>
      <c r="BH163" s="97"/>
      <c r="BI163" s="97"/>
      <c r="BJ163" s="97"/>
      <c r="BK163" s="97"/>
      <c r="BL163" s="97"/>
    </row>
    <row r="164" customFormat="false" ht="58.7" hidden="false" customHeight="false" outlineLevel="0" collapsed="false">
      <c r="A164" s="77" t="s">
        <v>358</v>
      </c>
      <c r="B164" s="77" t="s">
        <v>376</v>
      </c>
      <c r="C164" s="77" t="s">
        <v>420</v>
      </c>
      <c r="D164" s="77" t="s">
        <v>421</v>
      </c>
      <c r="E164" s="77" t="s">
        <v>103</v>
      </c>
      <c r="F164" s="77" t="n">
        <v>1</v>
      </c>
      <c r="G164" s="77" t="n">
        <v>1</v>
      </c>
      <c r="H164" s="78" t="n">
        <v>1</v>
      </c>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t="n">
        <v>1</v>
      </c>
      <c r="BD164" s="97"/>
      <c r="BE164" s="97"/>
      <c r="BF164" s="97"/>
      <c r="BG164" s="97"/>
      <c r="BH164" s="97"/>
      <c r="BI164" s="97"/>
      <c r="BJ164" s="97"/>
      <c r="BK164" s="97"/>
      <c r="BL164" s="97"/>
    </row>
    <row r="165" customFormat="false" ht="113.4" hidden="false" customHeight="false" outlineLevel="0" collapsed="false">
      <c r="A165" s="77" t="s">
        <v>358</v>
      </c>
      <c r="B165" s="77" t="s">
        <v>376</v>
      </c>
      <c r="C165" s="77" t="s">
        <v>422</v>
      </c>
      <c r="D165" s="77" t="s">
        <v>423</v>
      </c>
      <c r="E165" s="77" t="s">
        <v>103</v>
      </c>
      <c r="F165" s="77" t="n">
        <v>5</v>
      </c>
      <c r="G165" s="77" t="n">
        <v>1</v>
      </c>
      <c r="H165" s="81" t="n">
        <v>5</v>
      </c>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t="n">
        <v>5</v>
      </c>
      <c r="BC165" s="97"/>
      <c r="BD165" s="97"/>
      <c r="BE165" s="97"/>
      <c r="BF165" s="97"/>
      <c r="BG165" s="97"/>
      <c r="BH165" s="97"/>
      <c r="BI165" s="97"/>
      <c r="BJ165" s="97"/>
      <c r="BK165" s="97"/>
      <c r="BL165" s="97"/>
    </row>
    <row r="166" customFormat="false" ht="91.5" hidden="false" customHeight="false" outlineLevel="0" collapsed="false">
      <c r="A166" s="77" t="s">
        <v>358</v>
      </c>
      <c r="B166" s="77" t="s">
        <v>376</v>
      </c>
      <c r="C166" s="77" t="s">
        <v>424</v>
      </c>
      <c r="D166" s="77" t="s">
        <v>425</v>
      </c>
      <c r="E166" s="77" t="s">
        <v>103</v>
      </c>
      <c r="F166" s="77" t="n">
        <v>160</v>
      </c>
      <c r="G166" s="77" t="n">
        <v>6</v>
      </c>
      <c r="H166" s="78" t="n">
        <v>26.6666</v>
      </c>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t="n">
        <v>26.6666</v>
      </c>
      <c r="AZ166" s="97" t="n">
        <v>26.6666</v>
      </c>
      <c r="BA166" s="97" t="n">
        <f aca="false">26.6666+0.0005</f>
        <v>26.6671</v>
      </c>
      <c r="BB166" s="97" t="n">
        <v>26.6666</v>
      </c>
      <c r="BC166" s="97" t="n">
        <v>26.6666</v>
      </c>
      <c r="BD166" s="97" t="n">
        <v>26.6666</v>
      </c>
      <c r="BE166" s="97"/>
      <c r="BF166" s="97"/>
      <c r="BG166" s="97"/>
      <c r="BH166" s="97"/>
      <c r="BI166" s="97"/>
      <c r="BJ166" s="97"/>
      <c r="BK166" s="97"/>
      <c r="BL166" s="97"/>
    </row>
    <row r="167" customFormat="false" ht="91.5" hidden="false" customHeight="false" outlineLevel="0" collapsed="false">
      <c r="A167" s="77" t="s">
        <v>358</v>
      </c>
      <c r="B167" s="77" t="s">
        <v>376</v>
      </c>
      <c r="C167" s="77" t="s">
        <v>426</v>
      </c>
      <c r="D167" s="77" t="s">
        <v>427</v>
      </c>
      <c r="E167" s="77" t="s">
        <v>103</v>
      </c>
      <c r="F167" s="77" t="n">
        <v>90</v>
      </c>
      <c r="G167" s="77" t="n">
        <v>6</v>
      </c>
      <c r="H167" s="78" t="n">
        <v>15</v>
      </c>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t="n">
        <v>15</v>
      </c>
      <c r="AZ167" s="97" t="n">
        <v>15</v>
      </c>
      <c r="BA167" s="97" t="n">
        <v>15</v>
      </c>
      <c r="BB167" s="97" t="n">
        <v>15</v>
      </c>
      <c r="BC167" s="97" t="n">
        <v>15</v>
      </c>
      <c r="BD167" s="97" t="n">
        <v>15</v>
      </c>
      <c r="BE167" s="97"/>
      <c r="BF167" s="97"/>
      <c r="BG167" s="97"/>
      <c r="BH167" s="97"/>
      <c r="BI167" s="97"/>
      <c r="BJ167" s="97"/>
      <c r="BK167" s="97"/>
      <c r="BL167" s="97"/>
    </row>
    <row r="168" customFormat="false" ht="91.5" hidden="false" customHeight="false" outlineLevel="0" collapsed="false">
      <c r="A168" s="77" t="s">
        <v>267</v>
      </c>
      <c r="B168" s="77" t="s">
        <v>428</v>
      </c>
      <c r="C168" s="77" t="s">
        <v>429</v>
      </c>
      <c r="D168" s="77" t="s">
        <v>430</v>
      </c>
      <c r="E168" s="77" t="s">
        <v>103</v>
      </c>
      <c r="F168" s="77" t="n">
        <v>13</v>
      </c>
      <c r="G168" s="77" t="n">
        <v>2</v>
      </c>
      <c r="H168" s="78" t="n">
        <v>6.5</v>
      </c>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t="n">
        <v>6.5</v>
      </c>
      <c r="BD168" s="97" t="n">
        <v>6.5</v>
      </c>
      <c r="BE168" s="97"/>
      <c r="BF168" s="97"/>
      <c r="BG168" s="97"/>
      <c r="BH168" s="97"/>
      <c r="BI168" s="97"/>
      <c r="BJ168" s="97"/>
      <c r="BK168" s="97"/>
      <c r="BL168" s="97"/>
    </row>
    <row r="1048576" customFormat="false" ht="12.8" hidden="false" customHeight="true" outlineLevel="0" collapsed="false"/>
  </sheetData>
  <sheetProtection sheet="true" password="c71f" objects="true" scenarios="true"/>
  <mergeCells count="28">
    <mergeCell ref="A1:C2"/>
    <mergeCell ref="D1:H1"/>
    <mergeCell ref="D2:H3"/>
    <mergeCell ref="A3:C3"/>
    <mergeCell ref="G5:H5"/>
    <mergeCell ref="I7:O7"/>
    <mergeCell ref="P7:V7"/>
    <mergeCell ref="W7:AC7"/>
    <mergeCell ref="AD7:AJ7"/>
    <mergeCell ref="AK7:AQ7"/>
    <mergeCell ref="AR7:AX7"/>
    <mergeCell ref="AY7:BE7"/>
    <mergeCell ref="BF7:BL7"/>
    <mergeCell ref="I8:O8"/>
    <mergeCell ref="P8:V8"/>
    <mergeCell ref="W8:AC8"/>
    <mergeCell ref="AD8:AJ8"/>
    <mergeCell ref="AK8:AQ8"/>
    <mergeCell ref="AR8:AX8"/>
    <mergeCell ref="AY8:BE8"/>
    <mergeCell ref="BF8:BL8"/>
    <mergeCell ref="A9:A10"/>
    <mergeCell ref="B9:B10"/>
    <mergeCell ref="C9:D9"/>
    <mergeCell ref="E9:E10"/>
    <mergeCell ref="F9:F10"/>
    <mergeCell ref="G9:G10"/>
    <mergeCell ref="H9:H10"/>
  </mergeCells>
  <conditionalFormatting sqref="AB11:BL11,I11:M11,O11,V11">
    <cfRule type="cellIs" priority="2" operator="greaterThan" aboveAverage="0" equalAverage="0" bottom="0" percent="0" rank="0" text="" dxfId="0">
      <formula>0</formula>
    </cfRule>
  </conditionalFormatting>
  <conditionalFormatting sqref="AE12:BL12,O12:P12,V12,I12:M12,AC12">
    <cfRule type="cellIs" priority="3" operator="greaterThan" aboveAverage="0" equalAverage="0" bottom="0" percent="0" rank="0" text="" dxfId="0">
      <formula>0</formula>
    </cfRule>
  </conditionalFormatting>
  <conditionalFormatting sqref="I13:BL13">
    <cfRule type="cellIs" priority="4" operator="greaterThan" aboveAverage="0" equalAverage="0" bottom="0" percent="0" rank="0" text="" dxfId="0">
      <formula>0</formula>
    </cfRule>
  </conditionalFormatting>
  <conditionalFormatting sqref="V14:BL14,I14:P14">
    <cfRule type="cellIs" priority="5" operator="greaterThan" aboveAverage="0" equalAverage="0" bottom="0" percent="0" rank="0" text="" dxfId="0">
      <formula>0</formula>
    </cfRule>
  </conditionalFormatting>
  <conditionalFormatting sqref="AG15:BL15,I15:O15,V15,AC15">
    <cfRule type="cellIs" priority="6" operator="greaterThan" aboveAverage="0" equalAverage="0" bottom="0" percent="0" rank="0" text="" dxfId="0">
      <formula>0</formula>
    </cfRule>
  </conditionalFormatting>
  <conditionalFormatting sqref="BF16:BL16,I16:J16">
    <cfRule type="cellIs" priority="7" operator="greaterThan" aboveAverage="0" equalAverage="0" bottom="0" percent="0" rank="0" text="" dxfId="0">
      <formula>0</formula>
    </cfRule>
  </conditionalFormatting>
  <conditionalFormatting sqref="BF17:BL17,I17:J17">
    <cfRule type="cellIs" priority="8" operator="greaterThan" aboveAverage="0" equalAverage="0" bottom="0" percent="0" rank="0" text="" dxfId="0">
      <formula>0</formula>
    </cfRule>
  </conditionalFormatting>
  <conditionalFormatting sqref="BF16:BL16,I16:J16">
    <cfRule type="cellIs" priority="9" operator="greaterThan" aboveAverage="0" equalAverage="0" bottom="0" percent="0" rank="0" text="" dxfId="0">
      <formula>0</formula>
    </cfRule>
  </conditionalFormatting>
  <conditionalFormatting sqref="BF18:BL18,I18:J18">
    <cfRule type="cellIs" priority="10" operator="greaterThan" aboveAverage="0" equalAverage="0" bottom="0" percent="0" rank="0" text="" dxfId="0">
      <formula>0</formula>
    </cfRule>
  </conditionalFormatting>
  <conditionalFormatting sqref="BF19:BL19,I19:J19">
    <cfRule type="cellIs" priority="11" operator="greaterThan" aboveAverage="0" equalAverage="0" bottom="0" percent="0" rank="0" text="" dxfId="0">
      <formula>0</formula>
    </cfRule>
  </conditionalFormatting>
  <conditionalFormatting sqref="BF18:BL18,I18:J18">
    <cfRule type="cellIs" priority="12" operator="greaterThan" aboveAverage="0" equalAverage="0" bottom="0" percent="0" rank="0" text="" dxfId="0">
      <formula>0</formula>
    </cfRule>
  </conditionalFormatting>
  <conditionalFormatting sqref="BF20:BL20,I20:J20">
    <cfRule type="cellIs" priority="13" operator="greaterThan" aboveAverage="0" equalAverage="0" bottom="0" percent="0" rank="0" text="" dxfId="0">
      <formula>0</formula>
    </cfRule>
  </conditionalFormatting>
  <conditionalFormatting sqref="BF21:BL21,I21:J21">
    <cfRule type="cellIs" priority="14" operator="greaterThan" aboveAverage="0" equalAverage="0" bottom="0" percent="0" rank="0" text="" dxfId="0">
      <formula>0</formula>
    </cfRule>
  </conditionalFormatting>
  <conditionalFormatting sqref="AO22:BL22,I22:P22">
    <cfRule type="cellIs" priority="15" operator="greaterThan" aboveAverage="0" equalAverage="0" bottom="0" percent="0" rank="0" text="" dxfId="0">
      <formula>0</formula>
    </cfRule>
  </conditionalFormatting>
  <conditionalFormatting sqref="BF23:BL23,I23:L23">
    <cfRule type="cellIs" priority="16" operator="greaterThan" aboveAverage="0" equalAverage="0" bottom="0" percent="0" rank="0" text="" dxfId="0">
      <formula>0</formula>
    </cfRule>
  </conditionalFormatting>
  <conditionalFormatting sqref="BF24:BL24,I24:M24">
    <cfRule type="cellIs" priority="17" operator="greaterThan" aboveAverage="0" equalAverage="0" bottom="0" percent="0" rank="0" text="" dxfId="0">
      <formula>0</formula>
    </cfRule>
  </conditionalFormatting>
  <conditionalFormatting sqref="BF25:BL25,I25:M25">
    <cfRule type="cellIs" priority="18" operator="greaterThan" aboveAverage="0" equalAverage="0" bottom="0" percent="0" rank="0" text="" dxfId="0">
      <formula>0</formula>
    </cfRule>
  </conditionalFormatting>
  <conditionalFormatting sqref="I26:BL26">
    <cfRule type="cellIs" priority="19" operator="greaterThan" aboveAverage="0" equalAverage="0" bottom="0" percent="0" rank="0" text="" dxfId="0">
      <formula>0</formula>
    </cfRule>
  </conditionalFormatting>
  <conditionalFormatting sqref="I27:BL27">
    <cfRule type="cellIs" priority="20" operator="greaterThan" aboveAverage="0" equalAverage="0" bottom="0" percent="0" rank="0" text="" dxfId="0">
      <formula>0</formula>
    </cfRule>
  </conditionalFormatting>
  <conditionalFormatting sqref="I28:BL28">
    <cfRule type="cellIs" priority="21" operator="greaterThan" aboveAverage="0" equalAverage="0" bottom="0" percent="0" rank="0" text="" dxfId="0">
      <formula>0</formula>
    </cfRule>
  </conditionalFormatting>
  <conditionalFormatting sqref="BJ29:BL29,I29:AQ29">
    <cfRule type="cellIs" priority="22" operator="greaterThan" aboveAverage="0" equalAverage="0" bottom="0" percent="0" rank="0" text="" dxfId="0">
      <formula>0</formula>
    </cfRule>
  </conditionalFormatting>
  <conditionalFormatting sqref="BJ30:BL30,AQ30,I30:AJ30">
    <cfRule type="cellIs" priority="23" operator="greaterThan" aboveAverage="0" equalAverage="0" bottom="0" percent="0" rank="0" text="" dxfId="0">
      <formula>0</formula>
    </cfRule>
  </conditionalFormatting>
  <conditionalFormatting sqref="BE31:BL31,I31:AY31">
    <cfRule type="cellIs" priority="24" operator="greaterThan" aboveAverage="0" equalAverage="0" bottom="0" percent="0" rank="0" text="" dxfId="0">
      <formula>0</formula>
    </cfRule>
  </conditionalFormatting>
  <conditionalFormatting sqref="AX32:BL32,I32:AR32">
    <cfRule type="cellIs" priority="25" operator="greaterThan" aboveAverage="0" equalAverage="0" bottom="0" percent="0" rank="0" text="" dxfId="0">
      <formula>0</formula>
    </cfRule>
  </conditionalFormatting>
  <conditionalFormatting sqref="AX33:BL33,I33:AQ33,AT33:AU33">
    <cfRule type="cellIs" priority="26" operator="greaterThan" aboveAverage="0" equalAverage="0" bottom="0" percent="0" rank="0" text="" dxfId="0">
      <formula>0</formula>
    </cfRule>
  </conditionalFormatting>
  <conditionalFormatting sqref="AW34:BL34,I34:AR34">
    <cfRule type="cellIs" priority="27" operator="greaterThan" aboveAverage="0" equalAverage="0" bottom="0" percent="0" rank="0" text="" dxfId="0">
      <formula>0</formula>
    </cfRule>
  </conditionalFormatting>
  <conditionalFormatting sqref="AI35:BL35,I35:AD35">
    <cfRule type="cellIs" priority="28" operator="greaterThan" aboveAverage="0" equalAverage="0" bottom="0" percent="0" rank="0" text="" dxfId="0">
      <formula>0</formula>
    </cfRule>
  </conditionalFormatting>
  <conditionalFormatting sqref="AX36:BL36,I36:AR36">
    <cfRule type="cellIs" priority="29" operator="greaterThan" aboveAverage="0" equalAverage="0" bottom="0" percent="0" rank="0" text="" dxfId="0">
      <formula>0</formula>
    </cfRule>
  </conditionalFormatting>
  <conditionalFormatting sqref="AI35:BL35,I35:AD35">
    <cfRule type="cellIs" priority="30" operator="greaterThan" aboveAverage="0" equalAverage="0" bottom="0" percent="0" rank="0" text="" dxfId="0">
      <formula>0</formula>
    </cfRule>
  </conditionalFormatting>
  <conditionalFormatting sqref="AN37:BL37,I37:AK37">
    <cfRule type="cellIs" priority="31" operator="greaterThan" aboveAverage="0" equalAverage="0" bottom="0" percent="0" rank="0" text="" dxfId="0">
      <formula>0</formula>
    </cfRule>
  </conditionalFormatting>
  <conditionalFormatting sqref="AW38:BL38,I38:AQ38">
    <cfRule type="cellIs" priority="32" operator="greaterThan" aboveAverage="0" equalAverage="0" bottom="0" percent="0" rank="0" text="" dxfId="0">
      <formula>0</formula>
    </cfRule>
  </conditionalFormatting>
  <conditionalFormatting sqref="AI39:BL39,I39:AD39,AG39">
    <cfRule type="cellIs" priority="33" operator="greaterThan" aboveAverage="0" equalAverage="0" bottom="0" percent="0" rank="0" text="" dxfId="0">
      <formula>0</formula>
    </cfRule>
  </conditionalFormatting>
  <conditionalFormatting sqref="I40:BL40">
    <cfRule type="cellIs" priority="34" operator="greaterThan" aboveAverage="0" equalAverage="0" bottom="0" percent="0" rank="0" text="" dxfId="0">
      <formula>0</formula>
    </cfRule>
  </conditionalFormatting>
  <conditionalFormatting sqref="I41:BL41">
    <cfRule type="cellIs" priority="35" operator="greaterThan" aboveAverage="0" equalAverage="0" bottom="0" percent="0" rank="0" text="" dxfId="0">
      <formula>0</formula>
    </cfRule>
  </conditionalFormatting>
  <conditionalFormatting sqref="I42:BL42">
    <cfRule type="cellIs" priority="36" operator="greaterThan" aboveAverage="0" equalAverage="0" bottom="0" percent="0" rank="0" text="" dxfId="0">
      <formula>0</formula>
    </cfRule>
  </conditionalFormatting>
  <conditionalFormatting sqref="I41:BL41">
    <cfRule type="cellIs" priority="37" operator="greaterThan" aboveAverage="0" equalAverage="0" bottom="0" percent="0" rank="0" text="" dxfId="0">
      <formula>0</formula>
    </cfRule>
  </conditionalFormatting>
  <conditionalFormatting sqref="I43:BL43">
    <cfRule type="cellIs" priority="38" operator="greaterThan" aboveAverage="0" equalAverage="0" bottom="0" percent="0" rank="0" text="" dxfId="0">
      <formula>0</formula>
    </cfRule>
  </conditionalFormatting>
  <conditionalFormatting sqref="I44:BL44">
    <cfRule type="cellIs" priority="39" operator="greaterThan" aboveAverage="0" equalAverage="0" bottom="0" percent="0" rank="0" text="" dxfId="0">
      <formula>0</formula>
    </cfRule>
  </conditionalFormatting>
  <conditionalFormatting sqref="I45:BL45">
    <cfRule type="cellIs" priority="40" operator="greaterThan" aboveAverage="0" equalAverage="0" bottom="0" percent="0" rank="0" text="" dxfId="0">
      <formula>0</formula>
    </cfRule>
  </conditionalFormatting>
  <conditionalFormatting sqref="I46:BL46">
    <cfRule type="cellIs" priority="41" operator="greaterThan" aboveAverage="0" equalAverage="0" bottom="0" percent="0" rank="0" text="" dxfId="0">
      <formula>0</formula>
    </cfRule>
  </conditionalFormatting>
  <conditionalFormatting sqref="I47:BL47">
    <cfRule type="cellIs" priority="42" operator="greaterThan" aboveAverage="0" equalAverage="0" bottom="0" percent="0" rank="0" text="" dxfId="0">
      <formula>0</formula>
    </cfRule>
  </conditionalFormatting>
  <conditionalFormatting sqref="I48:BL48">
    <cfRule type="cellIs" priority="43" operator="greaterThan" aboveAverage="0" equalAverage="0" bottom="0" percent="0" rank="0" text="" dxfId="0">
      <formula>0</formula>
    </cfRule>
  </conditionalFormatting>
  <conditionalFormatting sqref="I49:BL49">
    <cfRule type="cellIs" priority="44" operator="greaterThan" aboveAverage="0" equalAverage="0" bottom="0" percent="0" rank="0" text="" dxfId="0">
      <formula>0</formula>
    </cfRule>
  </conditionalFormatting>
  <conditionalFormatting sqref="I50:BL50">
    <cfRule type="cellIs" priority="45" operator="greaterThan" aboveAverage="0" equalAverage="0" bottom="0" percent="0" rank="0" text="" dxfId="0">
      <formula>0</formula>
    </cfRule>
  </conditionalFormatting>
  <conditionalFormatting sqref="I51:BL51">
    <cfRule type="cellIs" priority="46" operator="greaterThan" aboveAverage="0" equalAverage="0" bottom="0" percent="0" rank="0" text="" dxfId="0">
      <formula>0</formula>
    </cfRule>
  </conditionalFormatting>
  <conditionalFormatting sqref="I52:BL52">
    <cfRule type="cellIs" priority="47" operator="greaterThan" aboveAverage="0" equalAverage="0" bottom="0" percent="0" rank="0" text="" dxfId="0">
      <formula>0</formula>
    </cfRule>
  </conditionalFormatting>
  <conditionalFormatting sqref="I53:BL53">
    <cfRule type="cellIs" priority="48" operator="greaterThan" aboveAverage="0" equalAverage="0" bottom="0" percent="0" rank="0" text="" dxfId="0">
      <formula>0</formula>
    </cfRule>
  </conditionalFormatting>
  <conditionalFormatting sqref="I54:BL54">
    <cfRule type="cellIs" priority="49" operator="greaterThan" aboveAverage="0" equalAverage="0" bottom="0" percent="0" rank="0" text="" dxfId="0">
      <formula>0</formula>
    </cfRule>
  </conditionalFormatting>
  <conditionalFormatting sqref="I55:BL55">
    <cfRule type="cellIs" priority="50" operator="greaterThan" aboveAverage="0" equalAverage="0" bottom="0" percent="0" rank="0" text="" dxfId="0">
      <formula>0</formula>
    </cfRule>
  </conditionalFormatting>
  <conditionalFormatting sqref="I56:BL56">
    <cfRule type="cellIs" priority="51" operator="greaterThan" aboveAverage="0" equalAverage="0" bottom="0" percent="0" rank="0" text="" dxfId="0">
      <formula>0</formula>
    </cfRule>
  </conditionalFormatting>
  <conditionalFormatting sqref="I57:BL57">
    <cfRule type="cellIs" priority="52" operator="greaterThan" aboveAverage="0" equalAverage="0" bottom="0" percent="0" rank="0" text="" dxfId="0">
      <formula>0</formula>
    </cfRule>
  </conditionalFormatting>
  <conditionalFormatting sqref="I58:BL58">
    <cfRule type="cellIs" priority="53" operator="greaterThan" aboveAverage="0" equalAverage="0" bottom="0" percent="0" rank="0" text="" dxfId="0">
      <formula>0</formula>
    </cfRule>
  </conditionalFormatting>
  <conditionalFormatting sqref="I59:BL59">
    <cfRule type="cellIs" priority="54" operator="greaterThan" aboveAverage="0" equalAverage="0" bottom="0" percent="0" rank="0" text="" dxfId="0">
      <formula>0</formula>
    </cfRule>
  </conditionalFormatting>
  <conditionalFormatting sqref="I60:BL60">
    <cfRule type="cellIs" priority="55" operator="greaterThan" aboveAverage="0" equalAverage="0" bottom="0" percent="0" rank="0" text="" dxfId="0">
      <formula>0</formula>
    </cfRule>
  </conditionalFormatting>
  <conditionalFormatting sqref="I61:BL61">
    <cfRule type="cellIs" priority="56" operator="greaterThan" aboveAverage="0" equalAverage="0" bottom="0" percent="0" rank="0" text="" dxfId="0">
      <formula>0</formula>
    </cfRule>
  </conditionalFormatting>
  <conditionalFormatting sqref="I62:BL62">
    <cfRule type="cellIs" priority="57" operator="greaterThan" aboveAverage="0" equalAverage="0" bottom="0" percent="0" rank="0" text="" dxfId="0">
      <formula>0</formula>
    </cfRule>
  </conditionalFormatting>
  <conditionalFormatting sqref="I63:BL63">
    <cfRule type="cellIs" priority="58" operator="greaterThan" aboveAverage="0" equalAverage="0" bottom="0" percent="0" rank="0" text="" dxfId="0">
      <formula>0</formula>
    </cfRule>
  </conditionalFormatting>
  <conditionalFormatting sqref="AH64:BL64,I64:AC64">
    <cfRule type="cellIs" priority="59" operator="greaterThan" aboveAverage="0" equalAverage="0" bottom="0" percent="0" rank="0" text="" dxfId="0">
      <formula>0</formula>
    </cfRule>
  </conditionalFormatting>
  <conditionalFormatting sqref="I65:BL65">
    <cfRule type="cellIs" priority="60" operator="greaterThan" aboveAverage="0" equalAverage="0" bottom="0" percent="0" rank="0" text="" dxfId="0">
      <formula>0</formula>
    </cfRule>
  </conditionalFormatting>
  <conditionalFormatting sqref="I66:BL66">
    <cfRule type="cellIs" priority="61" operator="greaterThan" aboveAverage="0" equalAverage="0" bottom="0" percent="0" rank="0" text="" dxfId="0">
      <formula>0</formula>
    </cfRule>
  </conditionalFormatting>
  <conditionalFormatting sqref="I67:BL67">
    <cfRule type="cellIs" priority="62" operator="greaterThan" aboveAverage="0" equalAverage="0" bottom="0" percent="0" rank="0" text="" dxfId="0">
      <formula>0</formula>
    </cfRule>
  </conditionalFormatting>
  <conditionalFormatting sqref="AU68:BL68,I68:AC68">
    <cfRule type="cellIs" priority="63" operator="greaterThan" aboveAverage="0" equalAverage="0" bottom="0" percent="0" rank="0" text="" dxfId="0">
      <formula>0</formula>
    </cfRule>
  </conditionalFormatting>
  <conditionalFormatting sqref="I69:BL69">
    <cfRule type="cellIs" priority="64" operator="greaterThan" aboveAverage="0" equalAverage="0" bottom="0" percent="0" rank="0" text="" dxfId="0">
      <formula>0</formula>
    </cfRule>
  </conditionalFormatting>
  <conditionalFormatting sqref="I70:BL70">
    <cfRule type="cellIs" priority="65" operator="greaterThan" aboveAverage="0" equalAverage="0" bottom="0" percent="0" rank="0" text="" dxfId="0">
      <formula>0</formula>
    </cfRule>
  </conditionalFormatting>
  <conditionalFormatting sqref="I71:BL71">
    <cfRule type="cellIs" priority="66" operator="greaterThan" aboveAverage="0" equalAverage="0" bottom="0" percent="0" rank="0" text="" dxfId="0">
      <formula>0</formula>
    </cfRule>
  </conditionalFormatting>
  <conditionalFormatting sqref="I72:BL72">
    <cfRule type="cellIs" priority="67" operator="greaterThan" aboveAverage="0" equalAverage="0" bottom="0" percent="0" rank="0" text="" dxfId="0">
      <formula>0</formula>
    </cfRule>
  </conditionalFormatting>
  <conditionalFormatting sqref="I73:BL73">
    <cfRule type="cellIs" priority="68" operator="greaterThan" aboveAverage="0" equalAverage="0" bottom="0" percent="0" rank="0" text="" dxfId="0">
      <formula>0</formula>
    </cfRule>
  </conditionalFormatting>
  <conditionalFormatting sqref="I74:BL74">
    <cfRule type="cellIs" priority="69" operator="greaterThan" aboveAverage="0" equalAverage="0" bottom="0" percent="0" rank="0" text="" dxfId="0">
      <formula>0</formula>
    </cfRule>
  </conditionalFormatting>
  <conditionalFormatting sqref="I75:BL75">
    <cfRule type="cellIs" priority="70" operator="greaterThan" aboveAverage="0" equalAverage="0" bottom="0" percent="0" rank="0" text="" dxfId="0">
      <formula>0</formula>
    </cfRule>
  </conditionalFormatting>
  <conditionalFormatting sqref="I76:BL76">
    <cfRule type="cellIs" priority="71" operator="greaterThan" aboveAverage="0" equalAverage="0" bottom="0" percent="0" rank="0" text="" dxfId="0">
      <formula>0</formula>
    </cfRule>
  </conditionalFormatting>
  <conditionalFormatting sqref="I77:BL77">
    <cfRule type="cellIs" priority="72" operator="greaterThan" aboveAverage="0" equalAverage="0" bottom="0" percent="0" rank="0" text="" dxfId="0">
      <formula>0</formula>
    </cfRule>
  </conditionalFormatting>
  <conditionalFormatting sqref="BD78:BL78,I78:AT78">
    <cfRule type="cellIs" priority="73" operator="greaterThan" aboveAverage="0" equalAverage="0" bottom="0" percent="0" rank="0" text="" dxfId="0">
      <formula>0</formula>
    </cfRule>
  </conditionalFormatting>
  <conditionalFormatting sqref="I79:BL79">
    <cfRule type="cellIs" priority="74" operator="greaterThan" aboveAverage="0" equalAverage="0" bottom="0" percent="0" rank="0" text="" dxfId="0">
      <formula>0</formula>
    </cfRule>
  </conditionalFormatting>
  <conditionalFormatting sqref="I80:BL80">
    <cfRule type="cellIs" priority="75" operator="greaterThan" aboveAverage="0" equalAverage="0" bottom="0" percent="0" rank="0" text="" dxfId="0">
      <formula>0</formula>
    </cfRule>
  </conditionalFormatting>
  <conditionalFormatting sqref="AJ81:BL81,I81:AD81">
    <cfRule type="cellIs" priority="76" operator="greaterThan" aboveAverage="0" equalAverage="0" bottom="0" percent="0" rank="0" text="" dxfId="0">
      <formula>0</formula>
    </cfRule>
  </conditionalFormatting>
  <conditionalFormatting sqref="I82:BL82">
    <cfRule type="cellIs" priority="77" operator="greaterThan" aboveAverage="0" equalAverage="0" bottom="0" percent="0" rank="0" text="" dxfId="0">
      <formula>0</formula>
    </cfRule>
  </conditionalFormatting>
  <conditionalFormatting sqref="AJ83:BL83,I83:AD83">
    <cfRule type="cellIs" priority="78" operator="greaterThan" aboveAverage="0" equalAverage="0" bottom="0" percent="0" rank="0" text="" dxfId="0">
      <formula>0</formula>
    </cfRule>
  </conditionalFormatting>
  <conditionalFormatting sqref="AJ84:BL84,I84:AD84">
    <cfRule type="cellIs" priority="79" operator="greaterThan" aboveAverage="0" equalAverage="0" bottom="0" percent="0" rank="0" text="" dxfId="0">
      <formula>0</formula>
    </cfRule>
  </conditionalFormatting>
  <conditionalFormatting sqref="I85:BL85">
    <cfRule type="cellIs" priority="80" operator="greaterThan" aboveAverage="0" equalAverage="0" bottom="0" percent="0" rank="0" text="" dxfId="0">
      <formula>0</formula>
    </cfRule>
  </conditionalFormatting>
  <conditionalFormatting sqref="I86:BL86">
    <cfRule type="cellIs" priority="81" operator="greaterThan" aboveAverage="0" equalAverage="0" bottom="0" percent="0" rank="0" text="" dxfId="0">
      <formula>0</formula>
    </cfRule>
  </conditionalFormatting>
  <conditionalFormatting sqref="I87:BL87">
    <cfRule type="cellIs" priority="82" operator="greaterThan" aboveAverage="0" equalAverage="0" bottom="0" percent="0" rank="0" text="" dxfId="0">
      <formula>0</formula>
    </cfRule>
  </conditionalFormatting>
  <conditionalFormatting sqref="I88:BL88">
    <cfRule type="cellIs" priority="83" operator="greaterThan" aboveAverage="0" equalAverage="0" bottom="0" percent="0" rank="0" text="" dxfId="0">
      <formula>0</formula>
    </cfRule>
  </conditionalFormatting>
  <conditionalFormatting sqref="I89:BL89">
    <cfRule type="cellIs" priority="84" operator="greaterThan" aboveAverage="0" equalAverage="0" bottom="0" percent="0" rank="0" text="" dxfId="0">
      <formula>0</formula>
    </cfRule>
  </conditionalFormatting>
  <conditionalFormatting sqref="Q90:BL90,I90:M90,O90">
    <cfRule type="cellIs" priority="85" operator="greaterThan" aboveAverage="0" equalAverage="0" bottom="0" percent="0" rank="0" text="" dxfId="0">
      <formula>0</formula>
    </cfRule>
  </conditionalFormatting>
  <conditionalFormatting sqref="BB91:BL91,I91:M91">
    <cfRule type="cellIs" priority="86" operator="greaterThan" aboveAverage="0" equalAverage="0" bottom="0" percent="0" rank="0" text="" dxfId="0">
      <formula>0</formula>
    </cfRule>
  </conditionalFormatting>
  <conditionalFormatting sqref="I89:BL89">
    <cfRule type="cellIs" priority="87" operator="greaterThan" aboveAverage="0" equalAverage="0" bottom="0" percent="0" rank="0" text="" dxfId="0">
      <formula>0</formula>
    </cfRule>
  </conditionalFormatting>
  <conditionalFormatting sqref="AV92:BL92,T92,Y92,AC92:AD92,AH92,AM92,AO92:AQ92,AS92:AT92,AJ92:AK92,I92:R92,V92:W92,AF92">
    <cfRule type="cellIs" priority="88" operator="greaterThan" aboveAverage="0" equalAverage="0" bottom="0" percent="0" rank="0" text="" dxfId="0">
      <formula>0</formula>
    </cfRule>
  </conditionalFormatting>
  <conditionalFormatting sqref="I93:BL93">
    <cfRule type="cellIs" priority="89" operator="greaterThan" aboveAverage="0" equalAverage="0" bottom="0" percent="0" rank="0" text="" dxfId="0">
      <formula>0</formula>
    </cfRule>
  </conditionalFormatting>
  <conditionalFormatting sqref="I94:BL94">
    <cfRule type="cellIs" priority="90" operator="greaterThan" aboveAverage="0" equalAverage="0" bottom="0" percent="0" rank="0" text="" dxfId="0">
      <formula>0</formula>
    </cfRule>
  </conditionalFormatting>
  <conditionalFormatting sqref="I95:BL95">
    <cfRule type="cellIs" priority="91" operator="greaterThan" aboveAverage="0" equalAverage="0" bottom="0" percent="0" rank="0" text="" dxfId="0">
      <formula>0</formula>
    </cfRule>
  </conditionalFormatting>
  <conditionalFormatting sqref="AN96:BL96,I96:AK96">
    <cfRule type="cellIs" priority="92" operator="greaterThan" aboveAverage="0" equalAverage="0" bottom="0" percent="0" rank="0" text="" dxfId="0">
      <formula>0</formula>
    </cfRule>
  </conditionalFormatting>
  <conditionalFormatting sqref="AK97:BL97,I97:P97">
    <cfRule type="cellIs" priority="93" operator="greaterThan" aboveAverage="0" equalAverage="0" bottom="0" percent="0" rank="0" text="" dxfId="0">
      <formula>0</formula>
    </cfRule>
  </conditionalFormatting>
  <conditionalFormatting sqref="AH98:BL98,I98:P98">
    <cfRule type="cellIs" priority="94" operator="greaterThan" aboveAverage="0" equalAverage="0" bottom="0" percent="0" rank="0" text="" dxfId="0">
      <formula>0</formula>
    </cfRule>
  </conditionalFormatting>
  <conditionalFormatting sqref="AH99:BL99,I99:O99">
    <cfRule type="cellIs" priority="95" operator="greaterThan" aboveAverage="0" equalAverage="0" bottom="0" percent="0" rank="0" text="" dxfId="0">
      <formula>0</formula>
    </cfRule>
  </conditionalFormatting>
  <conditionalFormatting sqref="AG100:BL100,I100:AD100">
    <cfRule type="cellIs" priority="96" operator="greaterThan" aboveAverage="0" equalAverage="0" bottom="0" percent="0" rank="0" text="" dxfId="0">
      <formula>0</formula>
    </cfRule>
  </conditionalFormatting>
  <conditionalFormatting sqref="AI101:BL101,I101:V101">
    <cfRule type="cellIs" priority="97" operator="greaterThan" aboveAverage="0" equalAverage="0" bottom="0" percent="0" rank="0" text="" dxfId="0">
      <formula>0</formula>
    </cfRule>
  </conditionalFormatting>
  <conditionalFormatting sqref="AI102:BL102,I102:W102">
    <cfRule type="cellIs" priority="98" operator="greaterThan" aboveAverage="0" equalAverage="0" bottom="0" percent="0" rank="0" text="" dxfId="0">
      <formula>0</formula>
    </cfRule>
  </conditionalFormatting>
  <conditionalFormatting sqref="AI103:BL103,I103:AD103">
    <cfRule type="cellIs" priority="99" operator="greaterThan" aboveAverage="0" equalAverage="0" bottom="0" percent="0" rank="0" text="" dxfId="0">
      <formula>0</formula>
    </cfRule>
  </conditionalFormatting>
  <conditionalFormatting sqref="I104:BL104">
    <cfRule type="cellIs" priority="100" operator="greaterThan" aboveAverage="0" equalAverage="0" bottom="0" percent="0" rank="0" text="" dxfId="0">
      <formula>0</formula>
    </cfRule>
  </conditionalFormatting>
  <conditionalFormatting sqref="I105:BL105">
    <cfRule type="cellIs" priority="101" operator="greaterThan" aboveAverage="0" equalAverage="0" bottom="0" percent="0" rank="0" text="" dxfId="0">
      <formula>0</formula>
    </cfRule>
  </conditionalFormatting>
  <conditionalFormatting sqref="AK106:BL106,I106:O106">
    <cfRule type="cellIs" priority="102" operator="greaterThan" aboveAverage="0" equalAverage="0" bottom="0" percent="0" rank="0" text="" dxfId="0">
      <formula>0</formula>
    </cfRule>
  </conditionalFormatting>
  <conditionalFormatting sqref="AG107:BL107,I107:O107">
    <cfRule type="cellIs" priority="103" operator="greaterThan" aboveAverage="0" equalAverage="0" bottom="0" percent="0" rank="0" text="" dxfId="0">
      <formula>0</formula>
    </cfRule>
  </conditionalFormatting>
  <conditionalFormatting sqref="AG108:BL108,I108:P108">
    <cfRule type="cellIs" priority="104" operator="greaterThan" aboveAverage="0" equalAverage="0" bottom="0" percent="0" rank="0" text="" dxfId="0">
      <formula>0</formula>
    </cfRule>
  </conditionalFormatting>
  <conditionalFormatting sqref="I109:BL109">
    <cfRule type="cellIs" priority="105" operator="greaterThan" aboveAverage="0" equalAverage="0" bottom="0" percent="0" rank="0" text="" dxfId="0">
      <formula>0</formula>
    </cfRule>
  </conditionalFormatting>
  <conditionalFormatting sqref="AC110:BL110,I110:Y110">
    <cfRule type="cellIs" priority="106" operator="greaterThan" aboveAverage="0" equalAverage="0" bottom="0" percent="0" rank="0" text="" dxfId="0">
      <formula>0</formula>
    </cfRule>
  </conditionalFormatting>
  <conditionalFormatting sqref="AG111:BL111,I111:P111">
    <cfRule type="cellIs" priority="107" operator="greaterThan" aboveAverage="0" equalAverage="0" bottom="0" percent="0" rank="0" text="" dxfId="0">
      <formula>0</formula>
    </cfRule>
  </conditionalFormatting>
  <conditionalFormatting sqref="AG112:BL112,I112:O112">
    <cfRule type="cellIs" priority="108" operator="greaterThan" aboveAverage="0" equalAverage="0" bottom="0" percent="0" rank="0" text="" dxfId="0">
      <formula>0</formula>
    </cfRule>
  </conditionalFormatting>
  <conditionalFormatting sqref="AG113:BL113,I113:P113">
    <cfRule type="cellIs" priority="109" operator="greaterThan" aboveAverage="0" equalAverage="0" bottom="0" percent="0" rank="0" text="" dxfId="0">
      <formula>0</formula>
    </cfRule>
  </conditionalFormatting>
  <conditionalFormatting sqref="AG114:BL114,I114:P114">
    <cfRule type="cellIs" priority="110" operator="greaterThan" aboveAverage="0" equalAverage="0" bottom="0" percent="0" rank="0" text="" dxfId="0">
      <formula>0</formula>
    </cfRule>
  </conditionalFormatting>
  <conditionalFormatting sqref="AG115:BL115,I115:O115">
    <cfRule type="cellIs" priority="111" operator="greaterThan" aboveAverage="0" equalAverage="0" bottom="0" percent="0" rank="0" text="" dxfId="0">
      <formula>0</formula>
    </cfRule>
  </conditionalFormatting>
  <conditionalFormatting sqref="AG116:BL116,I116:P116">
    <cfRule type="cellIs" priority="112" operator="greaterThan" aboveAverage="0" equalAverage="0" bottom="0" percent="0" rank="0" text="" dxfId="0">
      <formula>0</formula>
    </cfRule>
  </conditionalFormatting>
  <conditionalFormatting sqref="I117:BL117">
    <cfRule type="cellIs" priority="113" operator="greaterThan" aboveAverage="0" equalAverage="0" bottom="0" percent="0" rank="0" text="" dxfId="0">
      <formula>0</formula>
    </cfRule>
  </conditionalFormatting>
  <conditionalFormatting sqref="I117:BL117">
    <cfRule type="cellIs" priority="114" operator="greaterThan" aboveAverage="0" equalAverage="0" bottom="0" percent="0" rank="0" text="" dxfId="0">
      <formula>0</formula>
    </cfRule>
  </conditionalFormatting>
  <conditionalFormatting sqref="AA118:BL118,I118:X118">
    <cfRule type="cellIs" priority="115" operator="greaterThan" aboveAverage="0" equalAverage="0" bottom="0" percent="0" rank="0" text="" dxfId="0">
      <formula>0</formula>
    </cfRule>
  </conditionalFormatting>
  <conditionalFormatting sqref="AV119:BL119,AC119:AD119,I119:V119">
    <cfRule type="cellIs" priority="116" operator="greaterThan" aboveAverage="0" equalAverage="0" bottom="0" percent="0" rank="0" text="" dxfId="0">
      <formula>0</formula>
    </cfRule>
  </conditionalFormatting>
  <conditionalFormatting sqref="AQ120:BL120,I120:Z120">
    <cfRule type="cellIs" priority="117" operator="greaterThan" aboveAverage="0" equalAverage="0" bottom="0" percent="0" rank="0" text="" dxfId="0">
      <formula>0</formula>
    </cfRule>
  </conditionalFormatting>
  <conditionalFormatting sqref="AV119:BL119,AC119:AD119,I119:V119">
    <cfRule type="cellIs" priority="118" operator="greaterThan" aboveAverage="0" equalAverage="0" bottom="0" percent="0" rank="0" text="" dxfId="0">
      <formula>0</formula>
    </cfRule>
  </conditionalFormatting>
  <conditionalFormatting sqref="AQ121:BL121,I121:Z121">
    <cfRule type="cellIs" priority="119" operator="greaterThan" aboveAverage="0" equalAverage="0" bottom="0" percent="0" rank="0" text="" dxfId="0">
      <formula>0</formula>
    </cfRule>
  </conditionalFormatting>
  <conditionalFormatting sqref="AQ122:BL122,I122:Z122">
    <cfRule type="cellIs" priority="120" operator="greaterThan" aboveAverage="0" equalAverage="0" bottom="0" percent="0" rank="0" text="" dxfId="0">
      <formula>0</formula>
    </cfRule>
  </conditionalFormatting>
  <conditionalFormatting sqref="AQ123:BL123,I123:Z123">
    <cfRule type="cellIs" priority="121" operator="greaterThan" aboveAverage="0" equalAverage="0" bottom="0" percent="0" rank="0" text="" dxfId="0">
      <formula>0</formula>
    </cfRule>
  </conditionalFormatting>
  <conditionalFormatting sqref="I124:BL124">
    <cfRule type="cellIs" priority="122" operator="greaterThan" aboveAverage="0" equalAverage="0" bottom="0" percent="0" rank="0" text="" dxfId="0">
      <formula>0</formula>
    </cfRule>
  </conditionalFormatting>
  <conditionalFormatting sqref="O125:BL125,I125:M125">
    <cfRule type="cellIs" priority="123" operator="greaterThan" aboveAverage="0" equalAverage="0" bottom="0" percent="0" rank="0" text="" dxfId="0">
      <formula>0</formula>
    </cfRule>
  </conditionalFormatting>
  <conditionalFormatting sqref="U126:BL126,O126,I126:L126">
    <cfRule type="cellIs" priority="124" operator="greaterThan" aboveAverage="0" equalAverage="0" bottom="0" percent="0" rank="0" text="" dxfId="0">
      <formula>0</formula>
    </cfRule>
  </conditionalFormatting>
  <conditionalFormatting sqref="W127:BL127,R127,I127:L127,O127">
    <cfRule type="cellIs" priority="125" operator="greaterThan" aboveAverage="0" equalAverage="0" bottom="0" percent="0" rank="0" text="" dxfId="0">
      <formula>0</formula>
    </cfRule>
  </conditionalFormatting>
  <conditionalFormatting sqref="S128:BL128,I128:P128">
    <cfRule type="cellIs" priority="126" operator="greaterThan" aboveAverage="0" equalAverage="0" bottom="0" percent="0" rank="0" text="" dxfId="0">
      <formula>0</formula>
    </cfRule>
  </conditionalFormatting>
  <conditionalFormatting sqref="T129:BL129,I129:R129">
    <cfRule type="cellIs" priority="127" operator="greaterThan" aboveAverage="0" equalAverage="0" bottom="0" percent="0" rank="0" text="" dxfId="0">
      <formula>0</formula>
    </cfRule>
  </conditionalFormatting>
  <conditionalFormatting sqref="I130:BL130">
    <cfRule type="cellIs" priority="128" operator="greaterThan" aboveAverage="0" equalAverage="0" bottom="0" percent="0" rank="0" text="" dxfId="0">
      <formula>0</formula>
    </cfRule>
  </conditionalFormatting>
  <conditionalFormatting sqref="I131:BL131">
    <cfRule type="cellIs" priority="129" operator="greaterThan" aboveAverage="0" equalAverage="0" bottom="0" percent="0" rank="0" text="" dxfId="0">
      <formula>0</formula>
    </cfRule>
  </conditionalFormatting>
  <conditionalFormatting sqref="V132:BL132,I132:P132">
    <cfRule type="cellIs" priority="130" operator="greaterThan" aboveAverage="0" equalAverage="0" bottom="0" percent="0" rank="0" text="" dxfId="0">
      <formula>0</formula>
    </cfRule>
  </conditionalFormatting>
  <conditionalFormatting sqref="V133:BL133,I133:T133">
    <cfRule type="cellIs" priority="131" operator="greaterThan" aboveAverage="0" equalAverage="0" bottom="0" percent="0" rank="0" text="" dxfId="0">
      <formula>0</formula>
    </cfRule>
  </conditionalFormatting>
  <conditionalFormatting sqref="AA134:BL134,V134:W134,I134:S134">
    <cfRule type="cellIs" priority="132" operator="greaterThan" aboveAverage="0" equalAverage="0" bottom="0" percent="0" rank="0" text="" dxfId="0">
      <formula>0</formula>
    </cfRule>
  </conditionalFormatting>
  <conditionalFormatting sqref="AA134:BL134,V134:W134,I134:S134">
    <cfRule type="cellIs" priority="133" operator="greaterThan" aboveAverage="0" equalAverage="0" bottom="0" percent="0" rank="0" text="" dxfId="0">
      <formula>0</formula>
    </cfRule>
  </conditionalFormatting>
  <conditionalFormatting sqref="AA135:BL135,I135:Q135,V135">
    <cfRule type="cellIs" priority="134" operator="greaterThan" aboveAverage="0" equalAverage="0" bottom="0" percent="0" rank="0" text="" dxfId="0">
      <formula>0</formula>
    </cfRule>
  </conditionalFormatting>
  <conditionalFormatting sqref="I136:BL136">
    <cfRule type="cellIs" priority="135" operator="greaterThan" aboveAverage="0" equalAverage="0" bottom="0" percent="0" rank="0" text="" dxfId="0">
      <formula>0</formula>
    </cfRule>
  </conditionalFormatting>
  <conditionalFormatting sqref="AB137:BL137,I137:Z137">
    <cfRule type="cellIs" priority="136" operator="greaterThan" aboveAverage="0" equalAverage="0" bottom="0" percent="0" rank="0" text="" dxfId="0">
      <formula>0</formula>
    </cfRule>
  </conditionalFormatting>
  <conditionalFormatting sqref="Z138:BL138,I138:W138">
    <cfRule type="cellIs" priority="137" operator="greaterThan" aboveAverage="0" equalAverage="0" bottom="0" percent="0" rank="0" text="" dxfId="0">
      <formula>0</formula>
    </cfRule>
  </conditionalFormatting>
  <conditionalFormatting sqref="AA139:BL139,I139:X139">
    <cfRule type="cellIs" priority="138" operator="greaterThan" aboveAverage="0" equalAverage="0" bottom="0" percent="0" rank="0" text="" dxfId="0">
      <formula>0</formula>
    </cfRule>
  </conditionalFormatting>
  <conditionalFormatting sqref="AP140:BL140,I140:AC140,AI140:AJ140">
    <cfRule type="cellIs" priority="139" operator="greaterThan" aboveAverage="0" equalAverage="0" bottom="0" percent="0" rank="0" text="" dxfId="0">
      <formula>0</formula>
    </cfRule>
  </conditionalFormatting>
  <conditionalFormatting sqref="AP140:BL140,I140:AC140,AI140:AJ140">
    <cfRule type="cellIs" priority="140" operator="greaterThan" aboveAverage="0" equalAverage="0" bottom="0" percent="0" rank="0" text="" dxfId="0">
      <formula>0</formula>
    </cfRule>
  </conditionalFormatting>
  <conditionalFormatting sqref="I141:BL141">
    <cfRule type="cellIs" priority="141" operator="greaterThan" aboveAverage="0" equalAverage="0" bottom="0" percent="0" rank="0" text="" dxfId="0">
      <formula>0</formula>
    </cfRule>
  </conditionalFormatting>
  <conditionalFormatting sqref="I142:BL142">
    <cfRule type="cellIs" priority="142" operator="greaterThan" aboveAverage="0" equalAverage="0" bottom="0" percent="0" rank="0" text="" dxfId="0">
      <formula>0</formula>
    </cfRule>
  </conditionalFormatting>
  <conditionalFormatting sqref="AP143:BL143,I143:AL143">
    <cfRule type="cellIs" priority="143" operator="greaterThan" aboveAverage="0" equalAverage="0" bottom="0" percent="0" rank="0" text="" dxfId="0">
      <formula>0</formula>
    </cfRule>
  </conditionalFormatting>
  <conditionalFormatting sqref="I144:BL144">
    <cfRule type="cellIs" priority="144" operator="greaterThan" aboveAverage="0" equalAverage="0" bottom="0" percent="0" rank="0" text="" dxfId="0">
      <formula>0</formula>
    </cfRule>
  </conditionalFormatting>
  <conditionalFormatting sqref="I145:BL145">
    <cfRule type="cellIs" priority="145" operator="greaterThan" aboveAverage="0" equalAverage="0" bottom="0" percent="0" rank="0" text="" dxfId="0">
      <formula>0</formula>
    </cfRule>
  </conditionalFormatting>
  <conditionalFormatting sqref="I146:BL146">
    <cfRule type="cellIs" priority="146" operator="greaterThan" aboveAverage="0" equalAverage="0" bottom="0" percent="0" rank="0" text="" dxfId="0">
      <formula>0</formula>
    </cfRule>
  </conditionalFormatting>
  <conditionalFormatting sqref="AX147:BL147,I147:AV147">
    <cfRule type="cellIs" priority="147" operator="greaterThan" aboveAverage="0" equalAverage="0" bottom="0" percent="0" rank="0" text="" dxfId="0">
      <formula>0</formula>
    </cfRule>
  </conditionalFormatting>
  <conditionalFormatting sqref="AX148:BL148,I148:AR148">
    <cfRule type="cellIs" priority="148" operator="greaterThan" aboveAverage="0" equalAverage="0" bottom="0" percent="0" rank="0" text="" dxfId="0">
      <formula>0</formula>
    </cfRule>
  </conditionalFormatting>
  <conditionalFormatting sqref="AX149:BL149,I149:AR149">
    <cfRule type="cellIs" priority="149" operator="greaterThan" aboveAverage="0" equalAverage="0" bottom="0" percent="0" rank="0" text="" dxfId="0">
      <formula>0</formula>
    </cfRule>
  </conditionalFormatting>
  <conditionalFormatting sqref="BA150:BL150,I150:AT150,AX150">
    <cfRule type="cellIs" priority="150" operator="greaterThan" aboveAverage="0" equalAverage="0" bottom="0" percent="0" rank="0" text="" dxfId="0">
      <formula>0</formula>
    </cfRule>
  </conditionalFormatting>
  <conditionalFormatting sqref="BB151:BL151,I151:AU151,AX151">
    <cfRule type="cellIs" priority="151" operator="greaterThan" aboveAverage="0" equalAverage="0" bottom="0" percent="0" rank="0" text="" dxfId="0">
      <formula>0</formula>
    </cfRule>
  </conditionalFormatting>
  <conditionalFormatting sqref="I152:BL152">
    <cfRule type="cellIs" priority="152" operator="greaterThan" aboveAverage="0" equalAverage="0" bottom="0" percent="0" rank="0" text="" dxfId="0">
      <formula>0</formula>
    </cfRule>
  </conditionalFormatting>
  <conditionalFormatting sqref="AX153:BL153,I153:AR153">
    <cfRule type="cellIs" priority="153" operator="greaterThan" aboveAverage="0" equalAverage="0" bottom="0" percent="0" rank="0" text="" dxfId="0">
      <formula>0</formula>
    </cfRule>
  </conditionalFormatting>
  <conditionalFormatting sqref="BB154:BL154,I154:AP154">
    <cfRule type="cellIs" priority="154" operator="greaterThan" aboveAverage="0" equalAverage="0" bottom="0" percent="0" rank="0" text="" dxfId="0">
      <formula>0</formula>
    </cfRule>
  </conditionalFormatting>
  <conditionalFormatting sqref="I155:BL155">
    <cfRule type="cellIs" priority="155" operator="greaterThan" aboveAverage="0" equalAverage="0" bottom="0" percent="0" rank="0" text="" dxfId="0">
      <formula>0</formula>
    </cfRule>
  </conditionalFormatting>
  <conditionalFormatting sqref="I156:BL156">
    <cfRule type="cellIs" priority="156" operator="greaterThan" aboveAverage="0" equalAverage="0" bottom="0" percent="0" rank="0" text="" dxfId="0">
      <formula>0</formula>
    </cfRule>
  </conditionalFormatting>
  <conditionalFormatting sqref="I157:BL157">
    <cfRule type="cellIs" priority="157" operator="greaterThan" aboveAverage="0" equalAverage="0" bottom="0" percent="0" rank="0" text="" dxfId="0">
      <formula>0</formula>
    </cfRule>
  </conditionalFormatting>
  <conditionalFormatting sqref="I158:BL158">
    <cfRule type="cellIs" priority="158" operator="greaterThan" aboveAverage="0" equalAverage="0" bottom="0" percent="0" rank="0" text="" dxfId="0">
      <formula>0</formula>
    </cfRule>
  </conditionalFormatting>
  <conditionalFormatting sqref="I159:BL159">
    <cfRule type="cellIs" priority="159" operator="greaterThan" aboveAverage="0" equalAverage="0" bottom="0" percent="0" rank="0" text="" dxfId="0">
      <formula>0</formula>
    </cfRule>
  </conditionalFormatting>
  <conditionalFormatting sqref="I160:BL160">
    <cfRule type="cellIs" priority="160" operator="greaterThan" aboveAverage="0" equalAverage="0" bottom="0" percent="0" rank="0" text="" dxfId="0">
      <formula>0</formula>
    </cfRule>
  </conditionalFormatting>
  <conditionalFormatting sqref="I161:BL161">
    <cfRule type="cellIs" priority="161" operator="greaterThan" aboveAverage="0" equalAverage="0" bottom="0" percent="0" rank="0" text="" dxfId="0">
      <formula>0</formula>
    </cfRule>
  </conditionalFormatting>
  <conditionalFormatting sqref="I162:BL162">
    <cfRule type="cellIs" priority="162" operator="greaterThan" aboveAverage="0" equalAverage="0" bottom="0" percent="0" rank="0" text="" dxfId="0">
      <formula>0</formula>
    </cfRule>
  </conditionalFormatting>
  <conditionalFormatting sqref="I163:BL163">
    <cfRule type="cellIs" priority="163" operator="greaterThan" aboveAverage="0" equalAverage="0" bottom="0" percent="0" rank="0" text="" dxfId="0">
      <formula>0</formula>
    </cfRule>
  </conditionalFormatting>
  <conditionalFormatting sqref="I164:BL164">
    <cfRule type="cellIs" priority="164" operator="greaterThan" aboveAverage="0" equalAverage="0" bottom="0" percent="0" rank="0" text="" dxfId="0">
      <formula>0</formula>
    </cfRule>
  </conditionalFormatting>
  <conditionalFormatting sqref="I165:BL165">
    <cfRule type="cellIs" priority="165" operator="greaterThan" aboveAverage="0" equalAverage="0" bottom="0" percent="0" rank="0" text="" dxfId="0">
      <formula>0</formula>
    </cfRule>
  </conditionalFormatting>
  <conditionalFormatting sqref="BE166:BL166,I166:AX166">
    <cfRule type="cellIs" priority="166" operator="greaterThan" aboveAverage="0" equalAverage="0" bottom="0" percent="0" rank="0" text="" dxfId="0">
      <formula>0</formula>
    </cfRule>
  </conditionalFormatting>
  <conditionalFormatting sqref="BE167:BL167,I167:AY167">
    <cfRule type="cellIs" priority="167" operator="greaterThan" aboveAverage="0" equalAverage="0" bottom="0" percent="0" rank="0" text="" dxfId="0">
      <formula>0</formula>
    </cfRule>
  </conditionalFormatting>
  <conditionalFormatting sqref="I168:BL168">
    <cfRule type="cellIs" priority="168" operator="greaterThan" aboveAverage="0" equalAverage="0" bottom="0" percent="0" rank="0" text="" dxfId="0">
      <formula>0</formula>
    </cfRule>
  </conditionalFormatting>
  <conditionalFormatting sqref="N11">
    <cfRule type="cellIs" priority="169" operator="greaterThan" aboveAverage="0" equalAverage="0" bottom="0" percent="0" rank="0" text="" dxfId="0">
      <formula>0</formula>
    </cfRule>
  </conditionalFormatting>
  <conditionalFormatting sqref="P11">
    <cfRule type="cellIs" priority="170" operator="greaterThan" aboveAverage="0" equalAverage="0" bottom="0" percent="0" rank="0" text="" dxfId="0">
      <formula>0</formula>
    </cfRule>
  </conditionalFormatting>
  <conditionalFormatting sqref="Q11">
    <cfRule type="cellIs" priority="171" operator="greaterThan" aboveAverage="0" equalAverage="0" bottom="0" percent="0" rank="0" text="" dxfId="0">
      <formula>0</formula>
    </cfRule>
  </conditionalFormatting>
  <conditionalFormatting sqref="R11">
    <cfRule type="cellIs" priority="172" operator="greaterThan" aboveAverage="0" equalAverage="0" bottom="0" percent="0" rank="0" text="" dxfId="0">
      <formula>0</formula>
    </cfRule>
  </conditionalFormatting>
  <conditionalFormatting sqref="S11">
    <cfRule type="cellIs" priority="173" operator="greaterThan" aboveAverage="0" equalAverage="0" bottom="0" percent="0" rank="0" text="" dxfId="0">
      <formula>0</formula>
    </cfRule>
  </conditionalFormatting>
  <conditionalFormatting sqref="T11">
    <cfRule type="cellIs" priority="174" operator="greaterThan" aboveAverage="0" equalAverage="0" bottom="0" percent="0" rank="0" text="" dxfId="0">
      <formula>0</formula>
    </cfRule>
  </conditionalFormatting>
  <conditionalFormatting sqref="U11">
    <cfRule type="cellIs" priority="175" operator="greaterThan" aboveAverage="0" equalAverage="0" bottom="0" percent="0" rank="0" text="" dxfId="0">
      <formula>0</formula>
    </cfRule>
  </conditionalFormatting>
  <conditionalFormatting sqref="W11">
    <cfRule type="cellIs" priority="176" operator="greaterThan" aboveAverage="0" equalAverage="0" bottom="0" percent="0" rank="0" text="" dxfId="0">
      <formula>0</formula>
    </cfRule>
  </conditionalFormatting>
  <conditionalFormatting sqref="X11">
    <cfRule type="cellIs" priority="177" operator="greaterThan" aboveAverage="0" equalAverage="0" bottom="0" percent="0" rank="0" text="" dxfId="0">
      <formula>0</formula>
    </cfRule>
  </conditionalFormatting>
  <conditionalFormatting sqref="Y11">
    <cfRule type="cellIs" priority="178" operator="greaterThan" aboveAverage="0" equalAverage="0" bottom="0" percent="0" rank="0" text="" dxfId="0">
      <formula>0</formula>
    </cfRule>
  </conditionalFormatting>
  <conditionalFormatting sqref="Z11">
    <cfRule type="cellIs" priority="179" operator="greaterThan" aboveAverage="0" equalAverage="0" bottom="0" percent="0" rank="0" text="" dxfId="0">
      <formula>0</formula>
    </cfRule>
  </conditionalFormatting>
  <conditionalFormatting sqref="AA11">
    <cfRule type="cellIs" priority="180" operator="greaterThan" aboveAverage="0" equalAverage="0" bottom="0" percent="0" rank="0" text="" dxfId="0">
      <formula>0</formula>
    </cfRule>
  </conditionalFormatting>
  <conditionalFormatting sqref="Q12">
    <cfRule type="cellIs" priority="181" operator="greaterThan" aboveAverage="0" equalAverage="0" bottom="0" percent="0" rank="0" text="" dxfId="0">
      <formula>0</formula>
    </cfRule>
  </conditionalFormatting>
  <conditionalFormatting sqref="R12">
    <cfRule type="cellIs" priority="182" operator="greaterThan" aboveAverage="0" equalAverage="0" bottom="0" percent="0" rank="0" text="" dxfId="0">
      <formula>0</formula>
    </cfRule>
  </conditionalFormatting>
  <conditionalFormatting sqref="S12">
    <cfRule type="cellIs" priority="183" operator="greaterThan" aboveAverage="0" equalAverage="0" bottom="0" percent="0" rank="0" text="" dxfId="0">
      <formula>0</formula>
    </cfRule>
  </conditionalFormatting>
  <conditionalFormatting sqref="T12">
    <cfRule type="cellIs" priority="184" operator="greaterThan" aboveAverage="0" equalAverage="0" bottom="0" percent="0" rank="0" text="" dxfId="0">
      <formula>0</formula>
    </cfRule>
  </conditionalFormatting>
  <conditionalFormatting sqref="U12">
    <cfRule type="cellIs" priority="185" operator="greaterThan" aboveAverage="0" equalAverage="0" bottom="0" percent="0" rank="0" text="" dxfId="0">
      <formula>0</formula>
    </cfRule>
  </conditionalFormatting>
  <conditionalFormatting sqref="W12">
    <cfRule type="cellIs" priority="186" operator="greaterThan" aboveAverage="0" equalAverage="0" bottom="0" percent="0" rank="0" text="" dxfId="0">
      <formula>0</formula>
    </cfRule>
  </conditionalFormatting>
  <conditionalFormatting sqref="X12">
    <cfRule type="cellIs" priority="187" operator="greaterThan" aboveAverage="0" equalAverage="0" bottom="0" percent="0" rank="0" text="" dxfId="0">
      <formula>0</formula>
    </cfRule>
  </conditionalFormatting>
  <conditionalFormatting sqref="Y12">
    <cfRule type="cellIs" priority="188" operator="greaterThan" aboveAverage="0" equalAverage="0" bottom="0" percent="0" rank="0" text="" dxfId="0">
      <formula>0</formula>
    </cfRule>
  </conditionalFormatting>
  <conditionalFormatting sqref="Z12">
    <cfRule type="cellIs" priority="189" operator="greaterThan" aboveAverage="0" equalAverage="0" bottom="0" percent="0" rank="0" text="" dxfId="0">
      <formula>0</formula>
    </cfRule>
  </conditionalFormatting>
  <conditionalFormatting sqref="AA12">
    <cfRule type="cellIs" priority="190" operator="greaterThan" aboveAverage="0" equalAverage="0" bottom="0" percent="0" rank="0" text="" dxfId="0">
      <formula>0</formula>
    </cfRule>
  </conditionalFormatting>
  <conditionalFormatting sqref="AB12">
    <cfRule type="cellIs" priority="191" operator="greaterThan" aboveAverage="0" equalAverage="0" bottom="0" percent="0" rank="0" text="" dxfId="0">
      <formula>0</formula>
    </cfRule>
  </conditionalFormatting>
  <conditionalFormatting sqref="AD12">
    <cfRule type="cellIs" priority="192" operator="greaterThan" aboveAverage="0" equalAverage="0" bottom="0" percent="0" rank="0" text="" dxfId="0">
      <formula>0</formula>
    </cfRule>
  </conditionalFormatting>
  <conditionalFormatting sqref="Q15">
    <cfRule type="cellIs" priority="193" operator="greaterThan" aboveAverage="0" equalAverage="0" bottom="0" percent="0" rank="0" text="" dxfId="0">
      <formula>0</formula>
    </cfRule>
  </conditionalFormatting>
  <conditionalFormatting sqref="R15">
    <cfRule type="cellIs" priority="194" operator="greaterThan" aboveAverage="0" equalAverage="0" bottom="0" percent="0" rank="0" text="" dxfId="0">
      <formula>0</formula>
    </cfRule>
  </conditionalFormatting>
  <conditionalFormatting sqref="S15">
    <cfRule type="cellIs" priority="195" operator="greaterThan" aboveAverage="0" equalAverage="0" bottom="0" percent="0" rank="0" text="" dxfId="0">
      <formula>0</formula>
    </cfRule>
  </conditionalFormatting>
  <conditionalFormatting sqref="T15">
    <cfRule type="cellIs" priority="196" operator="greaterThan" aboveAverage="0" equalAverage="0" bottom="0" percent="0" rank="0" text="" dxfId="0">
      <formula>0</formula>
    </cfRule>
  </conditionalFormatting>
  <conditionalFormatting sqref="U15">
    <cfRule type="cellIs" priority="197" operator="greaterThan" aboveAverage="0" equalAverage="0" bottom="0" percent="0" rank="0" text="" dxfId="0">
      <formula>0</formula>
    </cfRule>
  </conditionalFormatting>
  <conditionalFormatting sqref="W15">
    <cfRule type="cellIs" priority="198" operator="greaterThan" aboveAverage="0" equalAverage="0" bottom="0" percent="0" rank="0" text="" dxfId="0">
      <formula>0</formula>
    </cfRule>
  </conditionalFormatting>
  <conditionalFormatting sqref="X15">
    <cfRule type="cellIs" priority="199" operator="greaterThan" aboveAverage="0" equalAverage="0" bottom="0" percent="0" rank="0" text="" dxfId="0">
      <formula>0</formula>
    </cfRule>
  </conditionalFormatting>
  <conditionalFormatting sqref="Y15">
    <cfRule type="cellIs" priority="200" operator="greaterThan" aboveAverage="0" equalAverage="0" bottom="0" percent="0" rank="0" text="" dxfId="0">
      <formula>0</formula>
    </cfRule>
  </conditionalFormatting>
  <conditionalFormatting sqref="Z15">
    <cfRule type="cellIs" priority="201" operator="greaterThan" aboveAverage="0" equalAverage="0" bottom="0" percent="0" rank="0" text="" dxfId="0">
      <formula>0</formula>
    </cfRule>
  </conditionalFormatting>
  <conditionalFormatting sqref="AA15">
    <cfRule type="cellIs" priority="202" operator="greaterThan" aboveAverage="0" equalAverage="0" bottom="0" percent="0" rank="0" text="" dxfId="0">
      <formula>0</formula>
    </cfRule>
  </conditionalFormatting>
  <conditionalFormatting sqref="AB15">
    <cfRule type="cellIs" priority="203" operator="greaterThan" aboveAverage="0" equalAverage="0" bottom="0" percent="0" rank="0" text="" dxfId="0">
      <formula>0</formula>
    </cfRule>
  </conditionalFormatting>
  <conditionalFormatting sqref="AD15">
    <cfRule type="cellIs" priority="204" operator="greaterThan" aboveAverage="0" equalAverage="0" bottom="0" percent="0" rank="0" text="" dxfId="0">
      <formula>0</formula>
    </cfRule>
  </conditionalFormatting>
  <conditionalFormatting sqref="AE15">
    <cfRule type="cellIs" priority="205" operator="greaterThan" aboveAverage="0" equalAverage="0" bottom="0" percent="0" rank="0" text="" dxfId="0">
      <formula>0</formula>
    </cfRule>
  </conditionalFormatting>
  <conditionalFormatting sqref="AF15">
    <cfRule type="cellIs" priority="206" operator="greaterThan" aboveAverage="0" equalAverage="0" bottom="0" percent="0" rank="0" text="" dxfId="0">
      <formula>0</formula>
    </cfRule>
  </conditionalFormatting>
  <conditionalFormatting sqref="Q14">
    <cfRule type="cellIs" priority="207" operator="greaterThan" aboveAverage="0" equalAverage="0" bottom="0" percent="0" rank="0" text="" dxfId="0">
      <formula>0</formula>
    </cfRule>
  </conditionalFormatting>
  <conditionalFormatting sqref="R14">
    <cfRule type="cellIs" priority="208" operator="greaterThan" aboveAverage="0" equalAverage="0" bottom="0" percent="0" rank="0" text="" dxfId="0">
      <formula>0</formula>
    </cfRule>
  </conditionalFormatting>
  <conditionalFormatting sqref="S14">
    <cfRule type="cellIs" priority="209" operator="greaterThan" aboveAverage="0" equalAverage="0" bottom="0" percent="0" rank="0" text="" dxfId="0">
      <formula>0</formula>
    </cfRule>
  </conditionalFormatting>
  <conditionalFormatting sqref="T14">
    <cfRule type="cellIs" priority="210" operator="greaterThan" aboveAverage="0" equalAverage="0" bottom="0" percent="0" rank="0" text="" dxfId="0">
      <formula>0</formula>
    </cfRule>
  </conditionalFormatting>
  <conditionalFormatting sqref="U14">
    <cfRule type="cellIs" priority="211" operator="greaterThan" aboveAverage="0" equalAverage="0" bottom="0" percent="0" rank="0" text="" dxfId="0">
      <formula>0</formula>
    </cfRule>
  </conditionalFormatting>
  <conditionalFormatting sqref="AM22">
    <cfRule type="cellIs" priority="212" operator="greaterThan" aboveAverage="0" equalAverage="0" bottom="0" percent="0" rank="0" text="" dxfId="0">
      <formula>0</formula>
    </cfRule>
  </conditionalFormatting>
  <conditionalFormatting sqref="AN22">
    <cfRule type="cellIs" priority="213" operator="greaterThan" aboveAverage="0" equalAverage="0" bottom="0" percent="0" rank="0" text="" dxfId="0">
      <formula>0</formula>
    </cfRule>
  </conditionalFormatting>
  <conditionalFormatting sqref="AD16,AJ16,AQ16:BE16">
    <cfRule type="cellIs" priority="214" operator="greaterThan" aboveAverage="0" equalAverage="0" bottom="0" percent="0" rank="0" text="" dxfId="0">
      <formula>0</formula>
    </cfRule>
  </conditionalFormatting>
  <conditionalFormatting sqref="AE16">
    <cfRule type="cellIs" priority="215" operator="greaterThan" aboveAverage="0" equalAverage="0" bottom="0" percent="0" rank="0" text="" dxfId="0">
      <formula>0</formula>
    </cfRule>
  </conditionalFormatting>
  <conditionalFormatting sqref="AF16">
    <cfRule type="cellIs" priority="216" operator="greaterThan" aboveAverage="0" equalAverage="0" bottom="0" percent="0" rank="0" text="" dxfId="0">
      <formula>0</formula>
    </cfRule>
  </conditionalFormatting>
  <conditionalFormatting sqref="AG16">
    <cfRule type="cellIs" priority="217" operator="greaterThan" aboveAverage="0" equalAverage="0" bottom="0" percent="0" rank="0" text="" dxfId="0">
      <formula>0</formula>
    </cfRule>
  </conditionalFormatting>
  <conditionalFormatting sqref="AH16">
    <cfRule type="cellIs" priority="218" operator="greaterThan" aboveAverage="0" equalAverage="0" bottom="0" percent="0" rank="0" text="" dxfId="0">
      <formula>0</formula>
    </cfRule>
  </conditionalFormatting>
  <conditionalFormatting sqref="AI16">
    <cfRule type="cellIs" priority="219" operator="greaterThan" aboveAverage="0" equalAverage="0" bottom="0" percent="0" rank="0" text="" dxfId="0">
      <formula>0</formula>
    </cfRule>
  </conditionalFormatting>
  <conditionalFormatting sqref="AK16">
    <cfRule type="cellIs" priority="220" operator="greaterThan" aboveAverage="0" equalAverage="0" bottom="0" percent="0" rank="0" text="" dxfId="0">
      <formula>0</formula>
    </cfRule>
  </conditionalFormatting>
  <conditionalFormatting sqref="AL16">
    <cfRule type="cellIs" priority="221" operator="greaterThan" aboveAverage="0" equalAverage="0" bottom="0" percent="0" rank="0" text="" dxfId="0">
      <formula>0</formula>
    </cfRule>
  </conditionalFormatting>
  <conditionalFormatting sqref="AM16">
    <cfRule type="cellIs" priority="222" operator="greaterThan" aboveAverage="0" equalAverage="0" bottom="0" percent="0" rank="0" text="" dxfId="0">
      <formula>0</formula>
    </cfRule>
  </conditionalFormatting>
  <conditionalFormatting sqref="AN16">
    <cfRule type="cellIs" priority="223" operator="greaterThan" aboveAverage="0" equalAverage="0" bottom="0" percent="0" rank="0" text="" dxfId="0">
      <formula>0</formula>
    </cfRule>
  </conditionalFormatting>
  <conditionalFormatting sqref="AO16">
    <cfRule type="cellIs" priority="224" operator="greaterThan" aboveAverage="0" equalAverage="0" bottom="0" percent="0" rank="0" text="" dxfId="0">
      <formula>0</formula>
    </cfRule>
  </conditionalFormatting>
  <conditionalFormatting sqref="AP16">
    <cfRule type="cellIs" priority="225" operator="greaterThan" aboveAverage="0" equalAverage="0" bottom="0" percent="0" rank="0" text="" dxfId="0">
      <formula>0</formula>
    </cfRule>
  </conditionalFormatting>
  <conditionalFormatting sqref="AO18">
    <cfRule type="cellIs" priority="226" operator="greaterThan" aboveAverage="0" equalAverage="0" bottom="0" percent="0" rank="0" text="" dxfId="0">
      <formula>0</formula>
    </cfRule>
  </conditionalFormatting>
  <conditionalFormatting sqref="AP18">
    <cfRule type="cellIs" priority="227" operator="greaterThan" aboveAverage="0" equalAverage="0" bottom="0" percent="0" rank="0" text="" dxfId="0">
      <formula>0</formula>
    </cfRule>
  </conditionalFormatting>
  <conditionalFormatting sqref="AR18">
    <cfRule type="cellIs" priority="228" operator="greaterThan" aboveAverage="0" equalAverage="0" bottom="0" percent="0" rank="0" text="" dxfId="0">
      <formula>0</formula>
    </cfRule>
  </conditionalFormatting>
  <conditionalFormatting sqref="AS18">
    <cfRule type="cellIs" priority="229" operator="greaterThan" aboveAverage="0" equalAverage="0" bottom="0" percent="0" rank="0" text="" dxfId="0">
      <formula>0</formula>
    </cfRule>
  </conditionalFormatting>
  <conditionalFormatting sqref="AT18">
    <cfRule type="cellIs" priority="230" operator="greaterThan" aboveAverage="0" equalAverage="0" bottom="0" percent="0" rank="0" text="" dxfId="0">
      <formula>0</formula>
    </cfRule>
  </conditionalFormatting>
  <conditionalFormatting sqref="AR29:AW29">
    <cfRule type="cellIs" priority="231" operator="greaterThan" aboveAverage="0" equalAverage="0" bottom="0" percent="0" rank="0" text="" dxfId="0">
      <formula>0</formula>
    </cfRule>
  </conditionalFormatting>
  <conditionalFormatting sqref="AK30:AP30">
    <cfRule type="cellIs" priority="232" operator="greaterThan" aboveAverage="0" equalAverage="0" bottom="0" percent="0" rank="0" text="" dxfId="0">
      <formula>0</formula>
    </cfRule>
  </conditionalFormatting>
  <conditionalFormatting sqref="AV33">
    <cfRule type="cellIs" priority="233" operator="greaterThan" aboveAverage="0" equalAverage="0" bottom="0" percent="0" rank="0" text="" dxfId="0">
      <formula>0</formula>
    </cfRule>
  </conditionalFormatting>
  <conditionalFormatting sqref="AW33">
    <cfRule type="cellIs" priority="234" operator="greaterThan" aboveAverage="0" equalAverage="0" bottom="0" percent="0" rank="0" text="" dxfId="0">
      <formula>0</formula>
    </cfRule>
  </conditionalFormatting>
  <conditionalFormatting sqref="AH39">
    <cfRule type="cellIs" priority="235" operator="greaterThan" aboveAverage="0" equalAverage="0" bottom="0" percent="0" rank="0" text="" dxfId="0">
      <formula>0</formula>
    </cfRule>
  </conditionalFormatting>
  <conditionalFormatting sqref="BC78">
    <cfRule type="cellIs" priority="236" operator="greaterThan" aboveAverage="0" equalAverage="0" bottom="0" percent="0" rank="0" text="" dxfId="0">
      <formula>0</formula>
    </cfRule>
  </conditionalFormatting>
  <conditionalFormatting sqref="AI81">
    <cfRule type="cellIs" priority="237" operator="greaterThan" aboveAverage="0" equalAverage="0" bottom="0" percent="0" rank="0" text="" dxfId="0">
      <formula>0</formula>
    </cfRule>
  </conditionalFormatting>
  <conditionalFormatting sqref="N90">
    <cfRule type="cellIs" priority="238" operator="greaterThan" aboveAverage="0" equalAverage="0" bottom="0" percent="0" rank="0" text="" dxfId="0">
      <formula>0</formula>
    </cfRule>
  </conditionalFormatting>
  <conditionalFormatting sqref="P90">
    <cfRule type="cellIs" priority="239" operator="greaterThan" aboveAverage="0" equalAverage="0" bottom="0" percent="0" rank="0" text="" dxfId="0">
      <formula>0</formula>
    </cfRule>
  </conditionalFormatting>
  <conditionalFormatting sqref="AV92:BL92,T92,Y92,AC92:AD92,AH92,AM92,AO92:AQ92,AS92:AT92,AJ92:AK92,I92:R92,V92:W92,AF92">
    <cfRule type="cellIs" priority="240" operator="greaterThan" aboveAverage="0" equalAverage="0" bottom="0" percent="0" rank="0" text="" dxfId="0">
      <formula>0</formula>
    </cfRule>
  </conditionalFormatting>
  <conditionalFormatting sqref="AL96">
    <cfRule type="cellIs" priority="241" operator="greaterThan" aboveAverage="0" equalAverage="0" bottom="0" percent="0" rank="0" text="" dxfId="0">
      <formula>0</formula>
    </cfRule>
  </conditionalFormatting>
  <conditionalFormatting sqref="AM96">
    <cfRule type="cellIs" priority="242" operator="greaterThan" aboveAverage="0" equalAverage="0" bottom="0" percent="0" rank="0" text="" dxfId="0">
      <formula>0</formula>
    </cfRule>
  </conditionalFormatting>
  <conditionalFormatting sqref="S97">
    <cfRule type="cellIs" priority="243" operator="greaterThan" aboveAverage="0" equalAverage="0" bottom="0" percent="0" rank="0" text="" dxfId="0">
      <formula>0</formula>
    </cfRule>
  </conditionalFormatting>
  <conditionalFormatting sqref="AE100">
    <cfRule type="cellIs" priority="244" operator="greaterThan" aboveAverage="0" equalAverage="0" bottom="0" percent="0" rank="0" text="" dxfId="0">
      <formula>0</formula>
    </cfRule>
  </conditionalFormatting>
  <conditionalFormatting sqref="AF100">
    <cfRule type="cellIs" priority="245" operator="greaterThan" aboveAverage="0" equalAverage="0" bottom="0" percent="0" rank="0" text="" dxfId="0">
      <formula>0</formula>
    </cfRule>
  </conditionalFormatting>
  <conditionalFormatting sqref="W119:AB119">
    <cfRule type="cellIs" priority="246" operator="greaterThan" aboveAverage="0" equalAverage="0" bottom="0" percent="0" rank="0" text="" dxfId="0">
      <formula>0</formula>
    </cfRule>
  </conditionalFormatting>
  <conditionalFormatting sqref="AN119">
    <cfRule type="cellIs" priority="247" operator="greaterThan" aboveAverage="0" equalAverage="0" bottom="0" percent="0" rank="0" text="" dxfId="0">
      <formula>0</formula>
    </cfRule>
  </conditionalFormatting>
  <conditionalFormatting sqref="AO119">
    <cfRule type="cellIs" priority="248" operator="greaterThan" aboveAverage="0" equalAverage="0" bottom="0" percent="0" rank="0" text="" dxfId="0">
      <formula>0</formula>
    </cfRule>
  </conditionalFormatting>
  <conditionalFormatting sqref="AP119">
    <cfRule type="cellIs" priority="249" operator="greaterThan" aboveAverage="0" equalAverage="0" bottom="0" percent="0" rank="0" text="" dxfId="0">
      <formula>0</formula>
    </cfRule>
  </conditionalFormatting>
  <conditionalFormatting sqref="N125">
    <cfRule type="cellIs" priority="250" operator="greaterThan" aboveAverage="0" equalAverage="0" bottom="0" percent="0" rank="0" text="" dxfId="0">
      <formula>0</formula>
    </cfRule>
  </conditionalFormatting>
  <conditionalFormatting sqref="P126">
    <cfRule type="cellIs" priority="251" operator="greaterThan" aboveAverage="0" equalAverage="0" bottom="0" percent="0" rank="0" text="" dxfId="0">
      <formula>0</formula>
    </cfRule>
  </conditionalFormatting>
  <conditionalFormatting sqref="M126">
    <cfRule type="cellIs" priority="252" operator="greaterThan" aboveAverage="0" equalAverage="0" bottom="0" percent="0" rank="0" text="" dxfId="0">
      <formula>0</formula>
    </cfRule>
  </conditionalFormatting>
  <conditionalFormatting sqref="N126">
    <cfRule type="cellIs" priority="253" operator="greaterThan" aboveAverage="0" equalAverage="0" bottom="0" percent="0" rank="0" text="" dxfId="0">
      <formula>0</formula>
    </cfRule>
  </conditionalFormatting>
  <conditionalFormatting sqref="N127">
    <cfRule type="cellIs" priority="254" operator="greaterThan" aboveAverage="0" equalAverage="0" bottom="0" percent="0" rank="0" text="" dxfId="0">
      <formula>0</formula>
    </cfRule>
  </conditionalFormatting>
  <conditionalFormatting sqref="P127">
    <cfRule type="cellIs" priority="255" operator="greaterThan" aboveAverage="0" equalAverage="0" bottom="0" percent="0" rank="0" text="" dxfId="0">
      <formula>0</formula>
    </cfRule>
  </conditionalFormatting>
  <conditionalFormatting sqref="Q127">
    <cfRule type="cellIs" priority="256" operator="greaterThan" aboveAverage="0" equalAverage="0" bottom="0" percent="0" rank="0" text="" dxfId="0">
      <formula>0</formula>
    </cfRule>
  </conditionalFormatting>
  <conditionalFormatting sqref="M127">
    <cfRule type="cellIs" priority="257" operator="greaterThan" aboveAverage="0" equalAverage="0" bottom="0" percent="0" rank="0" text="" dxfId="0">
      <formula>0</formula>
    </cfRule>
  </conditionalFormatting>
  <conditionalFormatting sqref="Q128">
    <cfRule type="cellIs" priority="258" operator="greaterThan" aboveAverage="0" equalAverage="0" bottom="0" percent="0" rank="0" text="" dxfId="0">
      <formula>0</formula>
    </cfRule>
  </conditionalFormatting>
  <conditionalFormatting sqref="R128">
    <cfRule type="cellIs" priority="259" operator="greaterThan" aboveAverage="0" equalAverage="0" bottom="0" percent="0" rank="0" text="" dxfId="0">
      <formula>0</formula>
    </cfRule>
  </conditionalFormatting>
  <conditionalFormatting sqref="S129">
    <cfRule type="cellIs" priority="260" operator="greaterThan" aboveAverage="0" equalAverage="0" bottom="0" percent="0" rank="0" text="" dxfId="0">
      <formula>0</formula>
    </cfRule>
  </conditionalFormatting>
  <conditionalFormatting sqref="U133">
    <cfRule type="cellIs" priority="261" operator="greaterThan" aboveAverage="0" equalAverage="0" bottom="0" percent="0" rank="0" text="" dxfId="0">
      <formula>0</formula>
    </cfRule>
  </conditionalFormatting>
  <conditionalFormatting sqref="X134">
    <cfRule type="cellIs" priority="262" operator="greaterThan" aboveAverage="0" equalAverage="0" bottom="0" percent="0" rank="0" text="" dxfId="0">
      <formula>0</formula>
    </cfRule>
  </conditionalFormatting>
  <conditionalFormatting sqref="AB110">
    <cfRule type="cellIs" priority="263" operator="greaterThan" aboveAverage="0" equalAverage="0" bottom="0" percent="0" rank="0" text="" dxfId="0">
      <formula>0</formula>
    </cfRule>
  </conditionalFormatting>
  <conditionalFormatting sqref="AA110">
    <cfRule type="cellIs" priority="264" operator="greaterThan" aboveAverage="0" equalAverage="0" bottom="0" percent="0" rank="0" text="" dxfId="0">
      <formula>0</formula>
    </cfRule>
  </conditionalFormatting>
  <conditionalFormatting sqref="Z110">
    <cfRule type="cellIs" priority="265" operator="greaterThan" aboveAverage="0" equalAverage="0" bottom="0" percent="0" rank="0" text="" dxfId="0">
      <formula>0</formula>
    </cfRule>
  </conditionalFormatting>
  <conditionalFormatting sqref="Z118">
    <cfRule type="cellIs" priority="266" operator="greaterThan" aboveAverage="0" equalAverage="0" bottom="0" percent="0" rank="0" text="" dxfId="0">
      <formula>0</formula>
    </cfRule>
  </conditionalFormatting>
  <conditionalFormatting sqref="U134">
    <cfRule type="cellIs" priority="267" operator="greaterThan" aboveAverage="0" equalAverage="0" bottom="0" percent="0" rank="0" text="" dxfId="0">
      <formula>0</formula>
    </cfRule>
  </conditionalFormatting>
  <conditionalFormatting sqref="T134">
    <cfRule type="cellIs" priority="268" operator="greaterThan" aboveAverage="0" equalAverage="0" bottom="0" percent="0" rank="0" text="" dxfId="0">
      <formula>0</formula>
    </cfRule>
  </conditionalFormatting>
  <conditionalFormatting sqref="Y134">
    <cfRule type="cellIs" priority="269" operator="greaterThan" aboveAverage="0" equalAverage="0" bottom="0" percent="0" rank="0" text="" dxfId="0">
      <formula>0</formula>
    </cfRule>
  </conditionalFormatting>
  <conditionalFormatting sqref="Z134">
    <cfRule type="cellIs" priority="270" operator="greaterThan" aboveAverage="0" equalAverage="0" bottom="0" percent="0" rank="0" text="" dxfId="0">
      <formula>0</formula>
    </cfRule>
  </conditionalFormatting>
  <conditionalFormatting sqref="W135">
    <cfRule type="cellIs" priority="271" operator="greaterThan" aboveAverage="0" equalAverage="0" bottom="0" percent="0" rank="0" text="" dxfId="0">
      <formula>0</formula>
    </cfRule>
  </conditionalFormatting>
  <conditionalFormatting sqref="X135">
    <cfRule type="cellIs" priority="272" operator="greaterThan" aboveAverage="0" equalAverage="0" bottom="0" percent="0" rank="0" text="" dxfId="0">
      <formula>0</formula>
    </cfRule>
  </conditionalFormatting>
  <conditionalFormatting sqref="Y135">
    <cfRule type="cellIs" priority="273" operator="greaterThan" aboveAverage="0" equalAverage="0" bottom="0" percent="0" rank="0" text="" dxfId="0">
      <formula>0</formula>
    </cfRule>
  </conditionalFormatting>
  <conditionalFormatting sqref="Z135">
    <cfRule type="cellIs" priority="274" operator="greaterThan" aboveAverage="0" equalAverage="0" bottom="0" percent="0" rank="0" text="" dxfId="0">
      <formula>0</formula>
    </cfRule>
  </conditionalFormatting>
  <conditionalFormatting sqref="AA137">
    <cfRule type="cellIs" priority="275" operator="greaterThan" aboveAverage="0" equalAverage="0" bottom="0" percent="0" rank="0" text="" dxfId="0">
      <formula>0</formula>
    </cfRule>
  </conditionalFormatting>
  <conditionalFormatting sqref="X138">
    <cfRule type="cellIs" priority="276" operator="greaterThan" aboveAverage="0" equalAverage="0" bottom="0" percent="0" rank="0" text="" dxfId="0">
      <formula>0</formula>
    </cfRule>
  </conditionalFormatting>
  <conditionalFormatting sqref="Y138">
    <cfRule type="cellIs" priority="277" operator="greaterThan" aboveAverage="0" equalAverage="0" bottom="0" percent="0" rank="0" text="" dxfId="0">
      <formula>0</formula>
    </cfRule>
  </conditionalFormatting>
  <conditionalFormatting sqref="Y139">
    <cfRule type="cellIs" priority="278" operator="greaterThan" aboveAverage="0" equalAverage="0" bottom="0" percent="0" rank="0" text="" dxfId="0">
      <formula>0</formula>
    </cfRule>
  </conditionalFormatting>
  <conditionalFormatting sqref="Z139">
    <cfRule type="cellIs" priority="279" operator="greaterThan" aboveAverage="0" equalAverage="0" bottom="0" percent="0" rank="0" text="" dxfId="0">
      <formula>0</formula>
    </cfRule>
  </conditionalFormatting>
  <conditionalFormatting sqref="AP140:BL140,I140:AD140,AI140:AJ140">
    <cfRule type="cellIs" priority="280" operator="greaterThan" aboveAverage="0" equalAverage="0" bottom="0" percent="0" rank="0" text="" dxfId="0">
      <formula>0</formula>
    </cfRule>
  </conditionalFormatting>
  <conditionalFormatting sqref="AK140">
    <cfRule type="cellIs" priority="281" operator="greaterThan" aboveAverage="0" equalAverage="0" bottom="0" percent="0" rank="0" text="" dxfId="0">
      <formula>0</formula>
    </cfRule>
  </conditionalFormatting>
  <conditionalFormatting sqref="AO143">
    <cfRule type="cellIs" priority="282" operator="greaterThan" aboveAverage="0" equalAverage="0" bottom="0" percent="0" rank="0" text="" dxfId="0">
      <formula>0</formula>
    </cfRule>
  </conditionalFormatting>
  <conditionalFormatting sqref="AN143">
    <cfRule type="cellIs" priority="283" operator="greaterThan" aboveAverage="0" equalAverage="0" bottom="0" percent="0" rank="0" text="" dxfId="0">
      <formula>0</formula>
    </cfRule>
  </conditionalFormatting>
  <conditionalFormatting sqref="AM143">
    <cfRule type="cellIs" priority="284" operator="greaterThan" aboveAverage="0" equalAverage="0" bottom="0" percent="0" rank="0" text="" dxfId="0">
      <formula>0</formula>
    </cfRule>
  </conditionalFormatting>
  <conditionalFormatting sqref="AS149">
    <cfRule type="cellIs" priority="285" operator="greaterThan" aboveAverage="0" equalAverage="0" bottom="0" percent="0" rank="0" text="" dxfId="0">
      <formula>0</formula>
    </cfRule>
  </conditionalFormatting>
  <conditionalFormatting sqref="AT149">
    <cfRule type="cellIs" priority="286" operator="greaterThan" aboveAverage="0" equalAverage="0" bottom="0" percent="0" rank="0" text="" dxfId="0">
      <formula>0</formula>
    </cfRule>
  </conditionalFormatting>
  <conditionalFormatting sqref="AU149">
    <cfRule type="cellIs" priority="287" operator="greaterThan" aboveAverage="0" equalAverage="0" bottom="0" percent="0" rank="0" text="" dxfId="0">
      <formula>0</formula>
    </cfRule>
  </conditionalFormatting>
  <conditionalFormatting sqref="AV149">
    <cfRule type="cellIs" priority="288" operator="greaterThan" aboveAverage="0" equalAverage="0" bottom="0" percent="0" rank="0" text="" dxfId="0">
      <formula>0</formula>
    </cfRule>
  </conditionalFormatting>
  <conditionalFormatting sqref="AW149">
    <cfRule type="cellIs" priority="289" operator="greaterThan" aboveAverage="0" equalAverage="0" bottom="0" percent="0" rank="0" text="" dxfId="0">
      <formula>0</formula>
    </cfRule>
  </conditionalFormatting>
  <conditionalFormatting sqref="AW148">
    <cfRule type="cellIs" priority="290" operator="greaterThan" aboveAverage="0" equalAverage="0" bottom="0" percent="0" rank="0" text="" dxfId="0">
      <formula>0</formula>
    </cfRule>
  </conditionalFormatting>
  <conditionalFormatting sqref="AW147">
    <cfRule type="cellIs" priority="291" operator="greaterThan" aboveAverage="0" equalAverage="0" bottom="0" percent="0" rank="0" text="" dxfId="0">
      <formula>0</formula>
    </cfRule>
  </conditionalFormatting>
  <conditionalFormatting sqref="AU150">
    <cfRule type="cellIs" priority="292" operator="greaterThan" aboveAverage="0" equalAverage="0" bottom="0" percent="0" rank="0" text="" dxfId="0">
      <formula>0</formula>
    </cfRule>
  </conditionalFormatting>
  <conditionalFormatting sqref="AV150">
    <cfRule type="cellIs" priority="293" operator="greaterThan" aboveAverage="0" equalAverage="0" bottom="0" percent="0" rank="0" text="" dxfId="0">
      <formula>0</formula>
    </cfRule>
  </conditionalFormatting>
  <conditionalFormatting sqref="AW150">
    <cfRule type="cellIs" priority="294" operator="greaterThan" aboveAverage="0" equalAverage="0" bottom="0" percent="0" rank="0" text="" dxfId="0">
      <formula>0</formula>
    </cfRule>
  </conditionalFormatting>
  <conditionalFormatting sqref="AY150">
    <cfRule type="cellIs" priority="295" operator="greaterThan" aboveAverage="0" equalAverage="0" bottom="0" percent="0" rank="0" text="" dxfId="0">
      <formula>0</formula>
    </cfRule>
  </conditionalFormatting>
  <conditionalFormatting sqref="AZ150">
    <cfRule type="cellIs" priority="296" operator="greaterThan" aboveAverage="0" equalAverage="0" bottom="0" percent="0" rank="0" text="" dxfId="0">
      <formula>0</formula>
    </cfRule>
  </conditionalFormatting>
  <conditionalFormatting sqref="AV151">
    <cfRule type="cellIs" priority="297" operator="greaterThan" aboveAverage="0" equalAverage="0" bottom="0" percent="0" rank="0" text="" dxfId="0">
      <formula>0</formula>
    </cfRule>
  </conditionalFormatting>
  <conditionalFormatting sqref="AW151">
    <cfRule type="cellIs" priority="298" operator="greaterThan" aboveAverage="0" equalAverage="0" bottom="0" percent="0" rank="0" text="" dxfId="0">
      <formula>0</formula>
    </cfRule>
  </conditionalFormatting>
  <conditionalFormatting sqref="AY151">
    <cfRule type="cellIs" priority="299" operator="greaterThan" aboveAverage="0" equalAverage="0" bottom="0" percent="0" rank="0" text="" dxfId="0">
      <formula>0</formula>
    </cfRule>
  </conditionalFormatting>
  <conditionalFormatting sqref="AZ151">
    <cfRule type="cellIs" priority="300" operator="greaterThan" aboveAverage="0" equalAverage="0" bottom="0" percent="0" rank="0" text="" dxfId="0">
      <formula>0</formula>
    </cfRule>
  </conditionalFormatting>
  <conditionalFormatting sqref="BA151">
    <cfRule type="cellIs" priority="301" operator="greaterThan" aboveAverage="0" equalAverage="0" bottom="0" percent="0" rank="0" text="" dxfId="0">
      <formula>0</formula>
    </cfRule>
  </conditionalFormatting>
  <conditionalFormatting sqref="AV154">
    <cfRule type="cellIs" priority="302" operator="greaterThan" aboveAverage="0" equalAverage="0" bottom="0" percent="0" rank="0" text="" dxfId="0">
      <formula>0</formula>
    </cfRule>
  </conditionalFormatting>
  <conditionalFormatting sqref="AW154:BA154">
    <cfRule type="cellIs" priority="303" operator="greaterThan" aboveAverage="0" equalAverage="0" bottom="0" percent="0" rank="0" text="" dxfId="0">
      <formula>0</formula>
    </cfRule>
  </conditionalFormatting>
  <conditionalFormatting sqref="I165:BL165">
    <cfRule type="cellIs" priority="304" operator="greaterThan" aboveAverage="0" equalAverage="0" bottom="0" percent="0" rank="0" text="" dxfId="0">
      <formula>0</formula>
    </cfRule>
  </conditionalFormatting>
  <conditionalFormatting sqref="I129:BL129">
    <cfRule type="cellIs" priority="305" operator="greaterThan" aboveAverage="0" equalAverage="0" bottom="0" percent="0" rank="0" text="" dxfId="0">
      <formula>0</formula>
    </cfRule>
  </conditionalFormatting>
  <conditionalFormatting sqref="I137:BL137">
    <cfRule type="cellIs" priority="306" operator="greaterThan" aboveAverage="0" equalAverage="0" bottom="0" percent="0" rank="0" text="" dxfId="0">
      <formula>0</formula>
    </cfRule>
  </conditionalFormatting>
  <conditionalFormatting sqref="AV92:BL92,T92,Y92,AC92:AD92,AH92,AJ92:AK92,AM92,AO92:AQ92,AS92:AT92,I92:R92,V92:W92,AF92">
    <cfRule type="cellIs" priority="307" operator="greaterThan" aboveAverage="0" equalAverage="0" bottom="0" percent="0" rank="0" text="" dxfId="0">
      <formula>0</formula>
    </cfRule>
  </conditionalFormatting>
  <conditionalFormatting sqref="BF23:BL23,I23:M23">
    <cfRule type="cellIs" priority="308" operator="greaterThan" aboveAverage="0" equalAverage="0" bottom="0" percent="0" rank="0" text="" dxfId="0">
      <formula>0</formula>
    </cfRule>
  </conditionalFormatting>
  <conditionalFormatting sqref="AV92:BL92,I92:R92,T92,V92:W92,Y92,AC92:AD92,AF92,AH92,AJ92:AK92,AS92:AT92,AO92:AQ92,AM92">
    <cfRule type="cellIs" priority="309" operator="greaterThan" aboveAverage="0" equalAverage="0" bottom="0" percent="0" rank="0" text="" dxfId="0">
      <formula>0</formula>
    </cfRule>
  </conditionalFormatting>
  <conditionalFormatting sqref="S92">
    <cfRule type="cellIs" priority="310" operator="greaterThan" aboveAverage="0" equalAverage="0" bottom="0" percent="0" rank="0" text="" dxfId="0">
      <formula>0</formula>
    </cfRule>
  </conditionalFormatting>
  <conditionalFormatting sqref="U92">
    <cfRule type="cellIs" priority="311" operator="greaterThan" aboveAverage="0" equalAverage="0" bottom="0" percent="0" rank="0" text="" dxfId="0">
      <formula>0</formula>
    </cfRule>
  </conditionalFormatting>
  <conditionalFormatting sqref="X92">
    <cfRule type="cellIs" priority="312" operator="greaterThan" aboveAverage="0" equalAverage="0" bottom="0" percent="0" rank="0" text="" dxfId="0">
      <formula>0</formula>
    </cfRule>
  </conditionalFormatting>
  <conditionalFormatting sqref="AA92">
    <cfRule type="cellIs" priority="313" operator="greaterThan" aboveAverage="0" equalAverage="0" bottom="0" percent="0" rank="0" text="" dxfId="0">
      <formula>0</formula>
    </cfRule>
  </conditionalFormatting>
  <conditionalFormatting sqref="Z92">
    <cfRule type="cellIs" priority="314" operator="greaterThan" aboveAverage="0" equalAverage="0" bottom="0" percent="0" rank="0" text="" dxfId="0">
      <formula>0</formula>
    </cfRule>
  </conditionalFormatting>
  <conditionalFormatting sqref="AB92">
    <cfRule type="cellIs" priority="315" operator="greaterThan" aboveAverage="0" equalAverage="0" bottom="0" percent="0" rank="0" text="" dxfId="0">
      <formula>0</formula>
    </cfRule>
  </conditionalFormatting>
  <conditionalFormatting sqref="AE92">
    <cfRule type="cellIs" priority="316" operator="greaterThan" aboveAverage="0" equalAverage="0" bottom="0" percent="0" rank="0" text="" dxfId="0">
      <formula>0</formula>
    </cfRule>
  </conditionalFormatting>
  <conditionalFormatting sqref="AG92">
    <cfRule type="cellIs" priority="317" operator="greaterThan" aboveAverage="0" equalAverage="0" bottom="0" percent="0" rank="0" text="" dxfId="0">
      <formula>0</formula>
    </cfRule>
  </conditionalFormatting>
  <conditionalFormatting sqref="AI92">
    <cfRule type="cellIs" priority="318" operator="greaterThan" aboveAverage="0" equalAverage="0" bottom="0" percent="0" rank="0" text="" dxfId="0">
      <formula>0</formula>
    </cfRule>
  </conditionalFormatting>
  <conditionalFormatting sqref="AL92">
    <cfRule type="cellIs" priority="319" operator="greaterThan" aboveAverage="0" equalAverage="0" bottom="0" percent="0" rank="0" text="" dxfId="0">
      <formula>0</formula>
    </cfRule>
  </conditionalFormatting>
  <conditionalFormatting sqref="AU92">
    <cfRule type="cellIs" priority="320" operator="greaterThan" aboveAverage="0" equalAverage="0" bottom="0" percent="0" rank="0" text="" dxfId="0">
      <formula>0</formula>
    </cfRule>
  </conditionalFormatting>
  <conditionalFormatting sqref="AR92">
    <cfRule type="cellIs" priority="321" operator="greaterThan" aboveAverage="0" equalAverage="0" bottom="0" percent="0" rank="0" text="" dxfId="0">
      <formula>0</formula>
    </cfRule>
  </conditionalFormatting>
  <conditionalFormatting sqref="AN92">
    <cfRule type="cellIs" priority="322" operator="greaterThan" aboveAverage="0" equalAverage="0" bottom="0" percent="0" rank="0" text="" dxfId="0">
      <formula>0</formula>
    </cfRule>
  </conditionalFormatting>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xl/worksheets/sheet6.xml><?xml version="1.0" encoding="utf-8"?>
<worksheet xmlns="http://schemas.openxmlformats.org/spreadsheetml/2006/main" xmlns:r="http://schemas.openxmlformats.org/officeDocument/2006/relationships">
  <sheetPr filterMode="false">
    <tabColor rgb="00FFFFFF"/>
    <pageSetUpPr fitToPage="false"/>
  </sheetPr>
  <dimension ref="A1:BN65536"/>
  <sheetViews>
    <sheetView windowProtection="true" showFormulas="false" showGridLines="false" showRowColHeaders="true" showZeros="true" rightToLeft="false" tabSelected="false" showOutlineSymbols="true" defaultGridColor="true" view="normal" topLeftCell="A1" colorId="64" zoomScale="85" zoomScaleNormal="85" zoomScalePageLayoutView="100" workbookViewId="0">
      <pane xSplit="9" ySplit="10" topLeftCell="J167" activePane="bottomRight" state="frozen"/>
      <selection pane="topLeft" activeCell="A1" activeCellId="0" sqref="A1"/>
      <selection pane="topRight" activeCell="J1" activeCellId="0" sqref="J1"/>
      <selection pane="bottomLeft" activeCell="A167" activeCellId="0" sqref="A167"/>
      <selection pane="bottomRight" activeCell="D174" activeCellId="0" sqref="D174"/>
    </sheetView>
  </sheetViews>
  <sheetFormatPr defaultRowHeight="11.25"/>
  <cols>
    <col collapsed="false" hidden="false" max="1" min="1" style="0" width="13.0561224489796"/>
    <col collapsed="false" hidden="false" max="2" min="2" style="0" width="14.4438775510204"/>
    <col collapsed="false" hidden="false" max="3" min="3" style="0" width="13.6173469387755"/>
    <col collapsed="false" hidden="false" max="4" min="4" style="0" width="40.984693877551"/>
    <col collapsed="false" hidden="false" max="10" min="5" style="0" width="14.4183673469388"/>
    <col collapsed="false" hidden="false" max="73" min="11" style="0" width="7.87244897959184"/>
    <col collapsed="false" hidden="false" max="1025" min="74" style="0" width="8.68367346938776"/>
  </cols>
  <sheetData>
    <row r="1" customFormat="false" ht="15.75" hidden="false" customHeight="true" outlineLevel="0" collapsed="false">
      <c r="A1" s="98"/>
      <c r="B1" s="98"/>
      <c r="C1" s="98"/>
      <c r="D1" s="59" t="s">
        <v>32</v>
      </c>
      <c r="E1" s="59"/>
      <c r="F1" s="59"/>
      <c r="G1" s="59"/>
      <c r="H1" s="59"/>
      <c r="I1" s="62"/>
      <c r="J1" s="89"/>
    </row>
    <row r="2" customFormat="false" ht="18" hidden="false" customHeight="true" outlineLevel="0" collapsed="false">
      <c r="A2" s="98"/>
      <c r="B2" s="98"/>
      <c r="C2" s="98"/>
      <c r="D2" s="60" t="s">
        <v>457</v>
      </c>
      <c r="E2" s="60"/>
      <c r="F2" s="60"/>
      <c r="G2" s="60"/>
      <c r="H2" s="60"/>
      <c r="I2" s="99"/>
      <c r="J2" s="99"/>
    </row>
    <row r="3" customFormat="false" ht="18.75" hidden="false" customHeight="true" outlineLevel="0" collapsed="false">
      <c r="A3" s="85" t="s">
        <v>458</v>
      </c>
      <c r="B3" s="85"/>
      <c r="C3" s="85"/>
      <c r="D3" s="60"/>
      <c r="E3" s="60"/>
      <c r="F3" s="60"/>
      <c r="G3" s="60"/>
      <c r="H3" s="60"/>
      <c r="I3" s="99"/>
      <c r="J3" s="99"/>
    </row>
    <row r="4" customFormat="false" ht="21" hidden="false" customHeight="true" outlineLevel="0" collapsed="false">
      <c r="A4" s="89"/>
      <c r="B4" s="62"/>
      <c r="C4" s="63"/>
      <c r="D4" s="64"/>
      <c r="E4" s="65"/>
      <c r="F4" s="65"/>
      <c r="G4" s="62"/>
      <c r="H4" s="65"/>
      <c r="I4" s="65"/>
      <c r="J4" s="65"/>
    </row>
    <row r="5" customFormat="false" ht="15" hidden="false" customHeight="true" outlineLevel="0" collapsed="false">
      <c r="A5" s="89"/>
      <c r="B5" s="66" t="s">
        <v>66</v>
      </c>
      <c r="C5" s="67" t="n">
        <f aca="false">'PASOS PI'!B5</f>
        <v>0</v>
      </c>
      <c r="D5" s="62"/>
      <c r="E5" s="68"/>
      <c r="F5" s="69" t="s">
        <v>67</v>
      </c>
      <c r="G5" s="70" t="n">
        <f aca="false">'FT-ING-PR-01'!G7</f>
        <v>0</v>
      </c>
      <c r="H5" s="70"/>
      <c r="I5" s="89"/>
      <c r="J5" s="62"/>
    </row>
    <row r="6" customFormat="false" ht="15.75" hidden="false" customHeight="true" outlineLevel="0" collapsed="false">
      <c r="A6" s="89"/>
      <c r="B6" s="71" t="s">
        <v>68</v>
      </c>
      <c r="C6" s="67" t="n">
        <f aca="false">'PASOS PI'!B6</f>
        <v>0</v>
      </c>
      <c r="D6" s="68"/>
      <c r="E6" s="62"/>
      <c r="F6" s="62"/>
      <c r="G6" s="62"/>
      <c r="H6" s="89"/>
      <c r="I6" s="89"/>
      <c r="J6" s="100"/>
    </row>
    <row r="7" customFormat="false" ht="15.75" hidden="false" customHeight="true" outlineLevel="0" collapsed="false">
      <c r="A7" s="89"/>
      <c r="B7" s="71" t="s">
        <v>433</v>
      </c>
      <c r="C7" s="90" t="n">
        <f aca="false">INDICE!B7</f>
        <v>0</v>
      </c>
      <c r="D7" s="91"/>
      <c r="E7" s="92"/>
      <c r="F7" s="92"/>
      <c r="G7" s="93"/>
      <c r="H7" s="89"/>
      <c r="I7" s="89"/>
      <c r="J7" s="23"/>
      <c r="K7" s="94" t="s">
        <v>434</v>
      </c>
      <c r="L7" s="94"/>
      <c r="M7" s="94"/>
      <c r="N7" s="94"/>
      <c r="O7" s="94"/>
      <c r="P7" s="94"/>
      <c r="Q7" s="94"/>
      <c r="R7" s="94" t="s">
        <v>435</v>
      </c>
      <c r="S7" s="94"/>
      <c r="T7" s="94"/>
      <c r="U7" s="94"/>
      <c r="V7" s="94"/>
      <c r="W7" s="94"/>
      <c r="X7" s="94"/>
      <c r="Y7" s="94" t="s">
        <v>436</v>
      </c>
      <c r="Z7" s="94"/>
      <c r="AA7" s="94"/>
      <c r="AB7" s="94"/>
      <c r="AC7" s="94"/>
      <c r="AD7" s="94"/>
      <c r="AE7" s="94"/>
      <c r="AF7" s="94" t="s">
        <v>437</v>
      </c>
      <c r="AG7" s="94"/>
      <c r="AH7" s="94"/>
      <c r="AI7" s="94"/>
      <c r="AJ7" s="94"/>
      <c r="AK7" s="94"/>
      <c r="AL7" s="94"/>
      <c r="AM7" s="94" t="s">
        <v>438</v>
      </c>
      <c r="AN7" s="94"/>
      <c r="AO7" s="94"/>
      <c r="AP7" s="94"/>
      <c r="AQ7" s="94"/>
      <c r="AR7" s="94"/>
      <c r="AS7" s="94"/>
      <c r="AT7" s="94" t="s">
        <v>439</v>
      </c>
      <c r="AU7" s="94"/>
      <c r="AV7" s="94"/>
      <c r="AW7" s="94"/>
      <c r="AX7" s="94"/>
      <c r="AY7" s="94"/>
      <c r="AZ7" s="94"/>
      <c r="BA7" s="94" t="s">
        <v>440</v>
      </c>
      <c r="BB7" s="94"/>
      <c r="BC7" s="94"/>
      <c r="BD7" s="94"/>
      <c r="BE7" s="94"/>
      <c r="BF7" s="94"/>
      <c r="BG7" s="94"/>
      <c r="BH7" s="94" t="s">
        <v>441</v>
      </c>
      <c r="BI7" s="94"/>
      <c r="BJ7" s="94"/>
      <c r="BK7" s="94"/>
      <c r="BL7" s="94"/>
      <c r="BM7" s="94"/>
      <c r="BN7" s="94"/>
    </row>
    <row r="8" customFormat="false" ht="11.25" hidden="false" customHeight="true" outlineLevel="0" collapsed="false">
      <c r="A8" s="89"/>
      <c r="B8" s="89"/>
      <c r="C8" s="89"/>
      <c r="D8" s="89"/>
      <c r="E8" s="89"/>
      <c r="F8" s="89"/>
      <c r="G8" s="89"/>
      <c r="H8" s="89"/>
      <c r="I8" s="89"/>
      <c r="J8" s="89"/>
      <c r="K8" s="94" t="s">
        <v>442</v>
      </c>
      <c r="L8" s="94"/>
      <c r="M8" s="94"/>
      <c r="N8" s="94"/>
      <c r="O8" s="94"/>
      <c r="P8" s="94"/>
      <c r="Q8" s="94"/>
      <c r="R8" s="94" t="s">
        <v>443</v>
      </c>
      <c r="S8" s="94"/>
      <c r="T8" s="94"/>
      <c r="U8" s="94"/>
      <c r="V8" s="94"/>
      <c r="W8" s="94"/>
      <c r="X8" s="94"/>
      <c r="Y8" s="94" t="s">
        <v>444</v>
      </c>
      <c r="Z8" s="94"/>
      <c r="AA8" s="94"/>
      <c r="AB8" s="94"/>
      <c r="AC8" s="94"/>
      <c r="AD8" s="94"/>
      <c r="AE8" s="94"/>
      <c r="AF8" s="94" t="s">
        <v>445</v>
      </c>
      <c r="AG8" s="94"/>
      <c r="AH8" s="94"/>
      <c r="AI8" s="94"/>
      <c r="AJ8" s="94"/>
      <c r="AK8" s="94"/>
      <c r="AL8" s="94"/>
      <c r="AM8" s="94" t="s">
        <v>446</v>
      </c>
      <c r="AN8" s="94"/>
      <c r="AO8" s="94"/>
      <c r="AP8" s="94"/>
      <c r="AQ8" s="94"/>
      <c r="AR8" s="94"/>
      <c r="AS8" s="94"/>
      <c r="AT8" s="94" t="s">
        <v>447</v>
      </c>
      <c r="AU8" s="94"/>
      <c r="AV8" s="94"/>
      <c r="AW8" s="94"/>
      <c r="AX8" s="94"/>
      <c r="AY8" s="94"/>
      <c r="AZ8" s="94"/>
      <c r="BA8" s="94" t="s">
        <v>448</v>
      </c>
      <c r="BB8" s="94"/>
      <c r="BC8" s="94"/>
      <c r="BD8" s="94"/>
      <c r="BE8" s="94"/>
      <c r="BF8" s="94"/>
      <c r="BG8" s="94"/>
      <c r="BH8" s="94" t="s">
        <v>449</v>
      </c>
      <c r="BI8" s="94"/>
      <c r="BJ8" s="94"/>
      <c r="BK8" s="94"/>
      <c r="BL8" s="94"/>
      <c r="BM8" s="94"/>
      <c r="BN8" s="94"/>
    </row>
    <row r="9" customFormat="false" ht="11.25" hidden="false" customHeight="true" outlineLevel="0" collapsed="false">
      <c r="A9" s="72" t="s">
        <v>69</v>
      </c>
      <c r="B9" s="73" t="s">
        <v>70</v>
      </c>
      <c r="C9" s="74" t="s">
        <v>71</v>
      </c>
      <c r="D9" s="74"/>
      <c r="E9" s="72" t="s">
        <v>72</v>
      </c>
      <c r="F9" s="72" t="s">
        <v>73</v>
      </c>
      <c r="G9" s="72" t="s">
        <v>74</v>
      </c>
      <c r="H9" s="72" t="s">
        <v>75</v>
      </c>
      <c r="I9" s="75" t="s">
        <v>76</v>
      </c>
      <c r="J9" s="75" t="s">
        <v>77</v>
      </c>
      <c r="K9" s="96" t="s">
        <v>450</v>
      </c>
      <c r="L9" s="96" t="s">
        <v>452</v>
      </c>
      <c r="M9" s="94" t="s">
        <v>459</v>
      </c>
      <c r="N9" s="94" t="s">
        <v>453</v>
      </c>
      <c r="O9" s="94" t="s">
        <v>460</v>
      </c>
      <c r="P9" s="94" t="s">
        <v>461</v>
      </c>
      <c r="Q9" s="94" t="s">
        <v>456</v>
      </c>
      <c r="R9" s="94" t="s">
        <v>450</v>
      </c>
      <c r="S9" s="94" t="s">
        <v>452</v>
      </c>
      <c r="T9" s="94" t="s">
        <v>459</v>
      </c>
      <c r="U9" s="94" t="s">
        <v>453</v>
      </c>
      <c r="V9" s="94" t="s">
        <v>460</v>
      </c>
      <c r="W9" s="94" t="s">
        <v>461</v>
      </c>
      <c r="X9" s="94" t="s">
        <v>456</v>
      </c>
      <c r="Y9" s="94" t="s">
        <v>450</v>
      </c>
      <c r="Z9" s="94" t="s">
        <v>452</v>
      </c>
      <c r="AA9" s="94" t="s">
        <v>459</v>
      </c>
      <c r="AB9" s="94" t="s">
        <v>453</v>
      </c>
      <c r="AC9" s="94" t="s">
        <v>460</v>
      </c>
      <c r="AD9" s="94" t="s">
        <v>461</v>
      </c>
      <c r="AE9" s="94" t="s">
        <v>456</v>
      </c>
      <c r="AF9" s="94" t="s">
        <v>450</v>
      </c>
      <c r="AG9" s="94" t="s">
        <v>452</v>
      </c>
      <c r="AH9" s="94" t="s">
        <v>459</v>
      </c>
      <c r="AI9" s="94" t="s">
        <v>453</v>
      </c>
      <c r="AJ9" s="94" t="s">
        <v>460</v>
      </c>
      <c r="AK9" s="94" t="s">
        <v>461</v>
      </c>
      <c r="AL9" s="94" t="s">
        <v>456</v>
      </c>
      <c r="AM9" s="94" t="s">
        <v>450</v>
      </c>
      <c r="AN9" s="94" t="s">
        <v>452</v>
      </c>
      <c r="AO9" s="94" t="s">
        <v>459</v>
      </c>
      <c r="AP9" s="94" t="s">
        <v>453</v>
      </c>
      <c r="AQ9" s="94" t="s">
        <v>460</v>
      </c>
      <c r="AR9" s="94" t="s">
        <v>461</v>
      </c>
      <c r="AS9" s="94" t="s">
        <v>456</v>
      </c>
      <c r="AT9" s="94" t="s">
        <v>450</v>
      </c>
      <c r="AU9" s="94" t="s">
        <v>452</v>
      </c>
      <c r="AV9" s="94" t="s">
        <v>459</v>
      </c>
      <c r="AW9" s="94" t="s">
        <v>453</v>
      </c>
      <c r="AX9" s="94" t="s">
        <v>460</v>
      </c>
      <c r="AY9" s="94" t="s">
        <v>461</v>
      </c>
      <c r="AZ9" s="94" t="s">
        <v>456</v>
      </c>
      <c r="BA9" s="94" t="s">
        <v>450</v>
      </c>
      <c r="BB9" s="94" t="s">
        <v>452</v>
      </c>
      <c r="BC9" s="94" t="s">
        <v>459</v>
      </c>
      <c r="BD9" s="94" t="s">
        <v>453</v>
      </c>
      <c r="BE9" s="94" t="s">
        <v>460</v>
      </c>
      <c r="BF9" s="94" t="s">
        <v>461</v>
      </c>
      <c r="BG9" s="94" t="s">
        <v>456</v>
      </c>
      <c r="BH9" s="94" t="s">
        <v>450</v>
      </c>
      <c r="BI9" s="94" t="s">
        <v>452</v>
      </c>
      <c r="BJ9" s="94" t="s">
        <v>459</v>
      </c>
      <c r="BK9" s="94" t="s">
        <v>453</v>
      </c>
      <c r="BL9" s="94" t="s">
        <v>460</v>
      </c>
      <c r="BM9" s="94" t="s">
        <v>461</v>
      </c>
      <c r="BN9" s="94" t="s">
        <v>456</v>
      </c>
    </row>
    <row r="10" customFormat="false" ht="11.25" hidden="false" customHeight="true" outlineLevel="0" collapsed="false">
      <c r="A10" s="72"/>
      <c r="B10" s="73"/>
      <c r="C10" s="72" t="s">
        <v>80</v>
      </c>
      <c r="D10" s="72" t="s">
        <v>81</v>
      </c>
      <c r="E10" s="72"/>
      <c r="F10" s="72"/>
      <c r="G10" s="72"/>
      <c r="H10" s="72"/>
      <c r="I10" s="75"/>
      <c r="J10" s="75"/>
      <c r="K10" s="96" t="n">
        <v>41806</v>
      </c>
      <c r="L10" s="96" t="n">
        <v>41807</v>
      </c>
      <c r="M10" s="94" t="n">
        <v>41808</v>
      </c>
      <c r="N10" s="94" t="n">
        <v>41809</v>
      </c>
      <c r="O10" s="94" t="n">
        <v>41810</v>
      </c>
      <c r="P10" s="94" t="n">
        <v>41811</v>
      </c>
      <c r="Q10" s="94" t="n">
        <v>41812</v>
      </c>
      <c r="R10" s="94" t="n">
        <v>41813</v>
      </c>
      <c r="S10" s="94" t="n">
        <v>41814</v>
      </c>
      <c r="T10" s="94" t="n">
        <v>41815</v>
      </c>
      <c r="U10" s="94" t="n">
        <v>41816</v>
      </c>
      <c r="V10" s="94" t="n">
        <v>41817</v>
      </c>
      <c r="W10" s="94" t="n">
        <v>41818</v>
      </c>
      <c r="X10" s="94" t="n">
        <v>41819</v>
      </c>
      <c r="Y10" s="94" t="n">
        <v>41820</v>
      </c>
      <c r="Z10" s="94" t="n">
        <v>41821</v>
      </c>
      <c r="AA10" s="94" t="n">
        <v>41822</v>
      </c>
      <c r="AB10" s="94" t="n">
        <v>41823</v>
      </c>
      <c r="AC10" s="94" t="n">
        <v>41824</v>
      </c>
      <c r="AD10" s="94" t="n">
        <v>41825</v>
      </c>
      <c r="AE10" s="94" t="n">
        <v>41826</v>
      </c>
      <c r="AF10" s="94" t="n">
        <v>41827</v>
      </c>
      <c r="AG10" s="94" t="n">
        <v>41828</v>
      </c>
      <c r="AH10" s="94" t="n">
        <v>41829</v>
      </c>
      <c r="AI10" s="94" t="n">
        <v>41830</v>
      </c>
      <c r="AJ10" s="94" t="n">
        <v>41831</v>
      </c>
      <c r="AK10" s="94" t="n">
        <v>41832</v>
      </c>
      <c r="AL10" s="94" t="n">
        <v>41833</v>
      </c>
      <c r="AM10" s="94" t="n">
        <v>41834</v>
      </c>
      <c r="AN10" s="94" t="n">
        <v>41835</v>
      </c>
      <c r="AO10" s="94" t="n">
        <v>41836</v>
      </c>
      <c r="AP10" s="94" t="n">
        <v>41837</v>
      </c>
      <c r="AQ10" s="94" t="n">
        <v>41838</v>
      </c>
      <c r="AR10" s="94" t="n">
        <v>41839</v>
      </c>
      <c r="AS10" s="94" t="n">
        <v>41840</v>
      </c>
      <c r="AT10" s="94" t="n">
        <v>41841</v>
      </c>
      <c r="AU10" s="94" t="n">
        <v>41842</v>
      </c>
      <c r="AV10" s="94" t="n">
        <v>41843</v>
      </c>
      <c r="AW10" s="94" t="n">
        <v>41844</v>
      </c>
      <c r="AX10" s="94" t="n">
        <v>41845</v>
      </c>
      <c r="AY10" s="94" t="n">
        <v>41846</v>
      </c>
      <c r="AZ10" s="94" t="n">
        <v>41847</v>
      </c>
      <c r="BA10" s="94" t="n">
        <v>41848</v>
      </c>
      <c r="BB10" s="94" t="n">
        <v>41849</v>
      </c>
      <c r="BC10" s="94" t="n">
        <v>41850</v>
      </c>
      <c r="BD10" s="94" t="n">
        <v>41851</v>
      </c>
      <c r="BE10" s="94" t="n">
        <v>41852</v>
      </c>
      <c r="BF10" s="94" t="n">
        <v>41853</v>
      </c>
      <c r="BG10" s="94" t="n">
        <v>41854</v>
      </c>
      <c r="BH10" s="94" t="n">
        <v>41855</v>
      </c>
      <c r="BI10" s="94" t="n">
        <v>41856</v>
      </c>
      <c r="BJ10" s="94" t="n">
        <v>41857</v>
      </c>
      <c r="BK10" s="94" t="n">
        <v>41858</v>
      </c>
      <c r="BL10" s="94" t="n">
        <v>41859</v>
      </c>
      <c r="BM10" s="94" t="n">
        <v>41860</v>
      </c>
      <c r="BN10" s="94" t="n">
        <v>41861</v>
      </c>
    </row>
    <row r="11" customFormat="false" ht="58.95" hidden="false" customHeight="false" outlineLevel="0" collapsed="false">
      <c r="A11" s="77" t="s">
        <v>462</v>
      </c>
      <c r="B11" s="77" t="s">
        <v>463</v>
      </c>
      <c r="C11" s="77" t="s">
        <v>84</v>
      </c>
      <c r="D11" s="77" t="s">
        <v>464</v>
      </c>
      <c r="E11" s="77" t="s">
        <v>86</v>
      </c>
      <c r="F11" s="77" t="n">
        <v>585</v>
      </c>
      <c r="G11" s="77" t="n">
        <v>13</v>
      </c>
      <c r="H11" s="78" t="n">
        <v>45</v>
      </c>
      <c r="I11" s="79" t="n">
        <v>125.5</v>
      </c>
      <c r="J11" s="80" t="n">
        <v>73417.5</v>
      </c>
      <c r="K11" s="101"/>
      <c r="L11" s="101"/>
      <c r="M11" s="101"/>
      <c r="N11" s="101"/>
      <c r="O11" s="101" t="n">
        <v>5647.5</v>
      </c>
      <c r="P11" s="101" t="n">
        <v>5647.5</v>
      </c>
      <c r="Q11" s="101"/>
      <c r="R11" s="101" t="n">
        <v>5647.5</v>
      </c>
      <c r="S11" s="101" t="n">
        <v>5647.5</v>
      </c>
      <c r="T11" s="101" t="n">
        <v>5647.5</v>
      </c>
      <c r="U11" s="101" t="n">
        <v>5647.5</v>
      </c>
      <c r="V11" s="101" t="n">
        <v>5647.5</v>
      </c>
      <c r="W11" s="101" t="n">
        <v>5647.5</v>
      </c>
      <c r="X11" s="101"/>
      <c r="Y11" s="101" t="n">
        <v>5647.5</v>
      </c>
      <c r="Z11" s="101" t="n">
        <v>5647.5</v>
      </c>
      <c r="AA11" s="101" t="n">
        <v>5647.5</v>
      </c>
      <c r="AB11" s="101" t="n">
        <v>5647.5</v>
      </c>
      <c r="AC11" s="101" t="n">
        <v>5647.5</v>
      </c>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row>
    <row r="12" customFormat="false" ht="70.1" hidden="false" customHeight="false" outlineLevel="0" collapsed="false">
      <c r="A12" s="77" t="s">
        <v>462</v>
      </c>
      <c r="B12" s="77" t="s">
        <v>87</v>
      </c>
      <c r="C12" s="77" t="s">
        <v>88</v>
      </c>
      <c r="D12" s="77" t="s">
        <v>465</v>
      </c>
      <c r="E12" s="77" t="s">
        <v>86</v>
      </c>
      <c r="F12" s="77" t="n">
        <v>112</v>
      </c>
      <c r="G12" s="77" t="n">
        <v>13</v>
      </c>
      <c r="H12" s="78" t="n">
        <v>8.6153</v>
      </c>
      <c r="I12" s="79" t="n">
        <v>112.91</v>
      </c>
      <c r="J12" s="80" t="n">
        <v>12645.92</v>
      </c>
      <c r="K12" s="101"/>
      <c r="L12" s="101"/>
      <c r="M12" s="101"/>
      <c r="N12" s="101"/>
      <c r="O12" s="101"/>
      <c r="P12" s="101"/>
      <c r="Q12" s="101"/>
      <c r="R12" s="101" t="n">
        <v>972.753523</v>
      </c>
      <c r="S12" s="101" t="n">
        <v>972.753523</v>
      </c>
      <c r="T12" s="101" t="n">
        <v>972.753523</v>
      </c>
      <c r="U12" s="101" t="n">
        <v>972.753523</v>
      </c>
      <c r="V12" s="101" t="n">
        <v>972.753523</v>
      </c>
      <c r="W12" s="101" t="n">
        <v>972.753523</v>
      </c>
      <c r="X12" s="101"/>
      <c r="Y12" s="101" t="n">
        <v>972.753523</v>
      </c>
      <c r="Z12" s="101" t="n">
        <v>972.753523</v>
      </c>
      <c r="AA12" s="101" t="n">
        <v>972.753523</v>
      </c>
      <c r="AB12" s="101" t="n">
        <v>972.753523</v>
      </c>
      <c r="AC12" s="101" t="n">
        <v>972.753523</v>
      </c>
      <c r="AD12" s="101" t="n">
        <v>972.753523</v>
      </c>
      <c r="AE12" s="101"/>
      <c r="AF12" s="101" t="n">
        <v>972.877724</v>
      </c>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row>
    <row r="13" customFormat="false" ht="81.65" hidden="false" customHeight="false" outlineLevel="0" collapsed="false">
      <c r="A13" s="77" t="s">
        <v>462</v>
      </c>
      <c r="B13" s="77" t="s">
        <v>87</v>
      </c>
      <c r="C13" s="77" t="s">
        <v>90</v>
      </c>
      <c r="D13" s="77" t="s">
        <v>466</v>
      </c>
      <c r="E13" s="77" t="s">
        <v>86</v>
      </c>
      <c r="F13" s="77" t="n">
        <v>112</v>
      </c>
      <c r="G13" s="77" t="n">
        <v>14</v>
      </c>
      <c r="H13" s="78" t="n">
        <v>8</v>
      </c>
      <c r="I13" s="79" t="n">
        <v>259.58</v>
      </c>
      <c r="J13" s="80" t="n">
        <v>29072.96</v>
      </c>
      <c r="K13" s="101"/>
      <c r="L13" s="101"/>
      <c r="M13" s="101"/>
      <c r="N13" s="101"/>
      <c r="O13" s="101"/>
      <c r="P13" s="101"/>
      <c r="Q13" s="101"/>
      <c r="R13" s="101" t="n">
        <v>2076.64</v>
      </c>
      <c r="S13" s="101" t="n">
        <v>2076.64</v>
      </c>
      <c r="T13" s="101" t="n">
        <v>2076.64</v>
      </c>
      <c r="U13" s="101" t="n">
        <v>2076.64</v>
      </c>
      <c r="V13" s="101" t="n">
        <v>2076.64</v>
      </c>
      <c r="W13" s="101" t="n">
        <v>2076.64</v>
      </c>
      <c r="X13" s="101"/>
      <c r="Y13" s="101" t="n">
        <v>2076.64</v>
      </c>
      <c r="Z13" s="101" t="n">
        <v>2076.64</v>
      </c>
      <c r="AA13" s="101" t="n">
        <v>2076.64</v>
      </c>
      <c r="AB13" s="101" t="n">
        <v>2076.64</v>
      </c>
      <c r="AC13" s="101" t="n">
        <v>2076.64</v>
      </c>
      <c r="AD13" s="101" t="n">
        <v>2076.64</v>
      </c>
      <c r="AE13" s="101"/>
      <c r="AF13" s="101" t="n">
        <v>2076.64</v>
      </c>
      <c r="AG13" s="101" t="n">
        <v>2076.64</v>
      </c>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row>
    <row r="14" customFormat="false" ht="92.5" hidden="false" customHeight="false" outlineLevel="0" collapsed="false">
      <c r="A14" s="77" t="s">
        <v>462</v>
      </c>
      <c r="B14" s="77" t="s">
        <v>87</v>
      </c>
      <c r="C14" s="77" t="s">
        <v>92</v>
      </c>
      <c r="D14" s="77" t="s">
        <v>467</v>
      </c>
      <c r="E14" s="77" t="s">
        <v>94</v>
      </c>
      <c r="F14" s="77" t="n">
        <v>5.2</v>
      </c>
      <c r="G14" s="77" t="n">
        <v>6</v>
      </c>
      <c r="H14" s="78" t="n">
        <v>0.8666</v>
      </c>
      <c r="I14" s="79" t="n">
        <v>552.3</v>
      </c>
      <c r="J14" s="80" t="n">
        <v>2871.96</v>
      </c>
      <c r="K14" s="101"/>
      <c r="L14" s="101"/>
      <c r="M14" s="101"/>
      <c r="N14" s="101"/>
      <c r="O14" s="101"/>
      <c r="P14" s="101"/>
      <c r="Q14" s="101"/>
      <c r="R14" s="101" t="n">
        <v>478.62318</v>
      </c>
      <c r="S14" s="101" t="n">
        <v>478.62318</v>
      </c>
      <c r="T14" s="101" t="n">
        <v>478.62318</v>
      </c>
      <c r="U14" s="101" t="n">
        <v>478.62318</v>
      </c>
      <c r="V14" s="101" t="n">
        <v>478.62318</v>
      </c>
      <c r="W14" s="101" t="n">
        <v>478.8441</v>
      </c>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row>
    <row r="15" customFormat="false" ht="47.75" hidden="false" customHeight="false" outlineLevel="0" collapsed="false">
      <c r="A15" s="77" t="s">
        <v>468</v>
      </c>
      <c r="B15" s="77" t="s">
        <v>469</v>
      </c>
      <c r="C15" s="77" t="s">
        <v>97</v>
      </c>
      <c r="D15" s="77" t="s">
        <v>470</v>
      </c>
      <c r="E15" s="77" t="s">
        <v>86</v>
      </c>
      <c r="F15" s="77" t="n">
        <v>639.55</v>
      </c>
      <c r="G15" s="77" t="n">
        <v>15</v>
      </c>
      <c r="H15" s="78" t="n">
        <v>42.6366</v>
      </c>
      <c r="I15" s="79" t="n">
        <v>76.44</v>
      </c>
      <c r="J15" s="80" t="n">
        <v>48887.2</v>
      </c>
      <c r="K15" s="101"/>
      <c r="L15" s="101"/>
      <c r="M15" s="101"/>
      <c r="N15" s="101"/>
      <c r="O15" s="101"/>
      <c r="P15" s="101"/>
      <c r="Q15" s="101"/>
      <c r="R15" s="101" t="n">
        <v>3259.141704</v>
      </c>
      <c r="S15" s="101" t="n">
        <v>3259.141704</v>
      </c>
      <c r="T15" s="101" t="n">
        <v>3259.141704</v>
      </c>
      <c r="U15" s="101" t="n">
        <v>3259.141704</v>
      </c>
      <c r="V15" s="101" t="n">
        <v>3259.218144</v>
      </c>
      <c r="W15" s="101" t="n">
        <v>3259.141704</v>
      </c>
      <c r="X15" s="101"/>
      <c r="Y15" s="101" t="n">
        <v>3259.141704</v>
      </c>
      <c r="Z15" s="101" t="n">
        <v>3259.141704</v>
      </c>
      <c r="AA15" s="101" t="n">
        <v>3259.141704</v>
      </c>
      <c r="AB15" s="101" t="n">
        <v>3259.141704</v>
      </c>
      <c r="AC15" s="101" t="n">
        <v>3259.141704</v>
      </c>
      <c r="AD15" s="101" t="n">
        <v>3259.141704</v>
      </c>
      <c r="AE15" s="101"/>
      <c r="AF15" s="101" t="n">
        <v>3259.141704</v>
      </c>
      <c r="AG15" s="101" t="n">
        <v>3259.141704</v>
      </c>
      <c r="AH15" s="101" t="n">
        <v>3259.141704</v>
      </c>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row>
    <row r="16" customFormat="false" ht="70.1" hidden="false" customHeight="false" outlineLevel="0" collapsed="false">
      <c r="A16" s="77" t="s">
        <v>471</v>
      </c>
      <c r="B16" s="77" t="s">
        <v>472</v>
      </c>
      <c r="C16" s="77" t="s">
        <v>101</v>
      </c>
      <c r="D16" s="77" t="s">
        <v>473</v>
      </c>
      <c r="E16" s="77" t="s">
        <v>474</v>
      </c>
      <c r="F16" s="77" t="n">
        <v>52</v>
      </c>
      <c r="G16" s="77" t="n">
        <v>12</v>
      </c>
      <c r="H16" s="78" t="n">
        <v>4.3333</v>
      </c>
      <c r="I16" s="79" t="n">
        <v>1287.78</v>
      </c>
      <c r="J16" s="80" t="n">
        <v>66964.56</v>
      </c>
      <c r="K16" s="101"/>
      <c r="L16" s="101"/>
      <c r="M16" s="101"/>
      <c r="N16" s="101"/>
      <c r="O16" s="101"/>
      <c r="P16" s="101"/>
      <c r="Q16" s="101"/>
      <c r="R16" s="101"/>
      <c r="S16" s="101"/>
      <c r="T16" s="101"/>
      <c r="U16" s="101"/>
      <c r="V16" s="101"/>
      <c r="W16" s="101"/>
      <c r="X16" s="101"/>
      <c r="Y16" s="101"/>
      <c r="Z16" s="101"/>
      <c r="AA16" s="101"/>
      <c r="AB16" s="101"/>
      <c r="AC16" s="101"/>
      <c r="AD16" s="101"/>
      <c r="AE16" s="101"/>
      <c r="AF16" s="101" t="n">
        <v>5580.337074</v>
      </c>
      <c r="AG16" s="101" t="n">
        <v>5580.337074</v>
      </c>
      <c r="AH16" s="101" t="n">
        <v>5580.337074</v>
      </c>
      <c r="AI16" s="101" t="n">
        <v>5580.852186</v>
      </c>
      <c r="AJ16" s="101" t="n">
        <v>5580.337074</v>
      </c>
      <c r="AK16" s="101" t="n">
        <v>5580.337074</v>
      </c>
      <c r="AL16" s="101"/>
      <c r="AM16" s="101" t="n">
        <v>5580.337074</v>
      </c>
      <c r="AN16" s="101" t="n">
        <v>5580.337074</v>
      </c>
      <c r="AO16" s="101" t="n">
        <v>5580.337074</v>
      </c>
      <c r="AP16" s="101" t="n">
        <v>5580.337074</v>
      </c>
      <c r="AQ16" s="101" t="n">
        <v>5580.337074</v>
      </c>
      <c r="AR16" s="101" t="n">
        <v>5580.337074</v>
      </c>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row>
    <row r="17" customFormat="false" ht="58.95" hidden="false" customHeight="false" outlineLevel="0" collapsed="false">
      <c r="A17" s="77" t="s">
        <v>471</v>
      </c>
      <c r="B17" s="77" t="s">
        <v>472</v>
      </c>
      <c r="C17" s="77" t="s">
        <v>104</v>
      </c>
      <c r="D17" s="77" t="s">
        <v>475</v>
      </c>
      <c r="E17" s="77" t="s">
        <v>474</v>
      </c>
      <c r="F17" s="77" t="n">
        <v>7</v>
      </c>
      <c r="G17" s="77" t="n">
        <v>7</v>
      </c>
      <c r="H17" s="78" t="n">
        <v>1</v>
      </c>
      <c r="I17" s="79" t="n">
        <v>4127.28</v>
      </c>
      <c r="J17" s="80" t="n">
        <v>28890.96</v>
      </c>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t="n">
        <v>4127.28</v>
      </c>
      <c r="AQ17" s="101" t="n">
        <v>4127.28</v>
      </c>
      <c r="AR17" s="101" t="n">
        <v>4127.28</v>
      </c>
      <c r="AS17" s="101"/>
      <c r="AT17" s="101" t="n">
        <v>4127.28</v>
      </c>
      <c r="AU17" s="101" t="n">
        <v>4127.28</v>
      </c>
      <c r="AV17" s="101" t="n">
        <v>4127.28</v>
      </c>
      <c r="AW17" s="101" t="n">
        <v>4127.28</v>
      </c>
      <c r="AX17" s="101"/>
      <c r="AY17" s="101"/>
      <c r="AZ17" s="101"/>
      <c r="BA17" s="101"/>
      <c r="BB17" s="101"/>
      <c r="BC17" s="101"/>
      <c r="BD17" s="101"/>
      <c r="BE17" s="101"/>
      <c r="BF17" s="101"/>
      <c r="BG17" s="101"/>
      <c r="BH17" s="101"/>
      <c r="BI17" s="101"/>
      <c r="BJ17" s="101"/>
      <c r="BK17" s="101"/>
      <c r="BL17" s="101"/>
      <c r="BM17" s="101"/>
      <c r="BN17" s="101"/>
    </row>
    <row r="18" customFormat="false" ht="71.1" hidden="false" customHeight="false" outlineLevel="0" collapsed="false">
      <c r="A18" s="77" t="s">
        <v>471</v>
      </c>
      <c r="B18" s="77" t="s">
        <v>472</v>
      </c>
      <c r="C18" s="77" t="s">
        <v>106</v>
      </c>
      <c r="D18" s="77" t="s">
        <v>476</v>
      </c>
      <c r="E18" s="77" t="s">
        <v>474</v>
      </c>
      <c r="F18" s="77" t="n">
        <v>11</v>
      </c>
      <c r="G18" s="77" t="n">
        <v>6</v>
      </c>
      <c r="H18" s="78" t="n">
        <v>1.8333</v>
      </c>
      <c r="I18" s="79" t="n">
        <v>1540.61</v>
      </c>
      <c r="J18" s="80" t="n">
        <v>16946.71</v>
      </c>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t="n">
        <v>2824.400313</v>
      </c>
      <c r="AQ18" s="101" t="n">
        <v>2824.400313</v>
      </c>
      <c r="AR18" s="101" t="n">
        <v>2824.400313</v>
      </c>
      <c r="AS18" s="101"/>
      <c r="AT18" s="101" t="n">
        <v>2824.862496</v>
      </c>
      <c r="AU18" s="101" t="n">
        <v>2824.400313</v>
      </c>
      <c r="AV18" s="101" t="n">
        <v>2824.400313</v>
      </c>
      <c r="AW18" s="101"/>
      <c r="AX18" s="101"/>
      <c r="AY18" s="101"/>
      <c r="AZ18" s="101"/>
      <c r="BA18" s="101"/>
      <c r="BB18" s="101"/>
      <c r="BC18" s="101"/>
      <c r="BD18" s="101"/>
      <c r="BE18" s="101"/>
      <c r="BF18" s="101"/>
      <c r="BG18" s="101"/>
      <c r="BH18" s="101"/>
      <c r="BI18" s="101"/>
      <c r="BJ18" s="101"/>
      <c r="BK18" s="101"/>
      <c r="BL18" s="101"/>
      <c r="BM18" s="101"/>
      <c r="BN18" s="101"/>
    </row>
    <row r="19" customFormat="false" ht="58.95" hidden="false" customHeight="false" outlineLevel="0" collapsed="false">
      <c r="A19" s="77" t="s">
        <v>471</v>
      </c>
      <c r="B19" s="77" t="s">
        <v>472</v>
      </c>
      <c r="C19" s="77" t="s">
        <v>108</v>
      </c>
      <c r="D19" s="77" t="s">
        <v>477</v>
      </c>
      <c r="E19" s="77" t="s">
        <v>474</v>
      </c>
      <c r="F19" s="77" t="n">
        <v>22</v>
      </c>
      <c r="G19" s="77" t="n">
        <v>11</v>
      </c>
      <c r="H19" s="78" t="n">
        <v>2</v>
      </c>
      <c r="I19" s="79" t="n">
        <v>1801.34</v>
      </c>
      <c r="J19" s="80" t="n">
        <v>39629.47</v>
      </c>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t="n">
        <v>3602.68</v>
      </c>
      <c r="AU19" s="101" t="n">
        <v>3602.68</v>
      </c>
      <c r="AV19" s="101" t="n">
        <v>3602.68</v>
      </c>
      <c r="AW19" s="101" t="n">
        <v>3602.68</v>
      </c>
      <c r="AX19" s="101" t="n">
        <v>3602.68</v>
      </c>
      <c r="AY19" s="101" t="n">
        <v>3602.68</v>
      </c>
      <c r="AZ19" s="101"/>
      <c r="BA19" s="101" t="n">
        <v>3602.68</v>
      </c>
      <c r="BB19" s="101" t="n">
        <v>3602.68</v>
      </c>
      <c r="BC19" s="101" t="n">
        <v>3602.68</v>
      </c>
      <c r="BD19" s="101" t="n">
        <v>3602.68</v>
      </c>
      <c r="BE19" s="101" t="n">
        <v>3602.68</v>
      </c>
      <c r="BF19" s="101"/>
      <c r="BG19" s="101"/>
      <c r="BH19" s="101"/>
      <c r="BI19" s="101"/>
      <c r="BJ19" s="101"/>
      <c r="BK19" s="101"/>
      <c r="BL19" s="101"/>
      <c r="BM19" s="101"/>
      <c r="BN19" s="101"/>
    </row>
    <row r="20" customFormat="false" ht="58.95" hidden="false" customHeight="false" outlineLevel="0" collapsed="false">
      <c r="A20" s="77" t="s">
        <v>471</v>
      </c>
      <c r="B20" s="77" t="s">
        <v>472</v>
      </c>
      <c r="C20" s="77" t="s">
        <v>110</v>
      </c>
      <c r="D20" s="77" t="s">
        <v>478</v>
      </c>
      <c r="E20" s="77" t="s">
        <v>474</v>
      </c>
      <c r="F20" s="77" t="n">
        <v>10</v>
      </c>
      <c r="G20" s="77" t="n">
        <v>5</v>
      </c>
      <c r="H20" s="78" t="n">
        <v>2</v>
      </c>
      <c r="I20" s="79" t="n">
        <v>58.57</v>
      </c>
      <c r="J20" s="80" t="n">
        <v>585.7</v>
      </c>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t="n">
        <v>117.14</v>
      </c>
      <c r="BB20" s="101" t="n">
        <v>117.14</v>
      </c>
      <c r="BC20" s="101" t="n">
        <v>117.14</v>
      </c>
      <c r="BD20" s="101" t="n">
        <v>117.14</v>
      </c>
      <c r="BE20" s="101" t="n">
        <v>117.14</v>
      </c>
      <c r="BF20" s="101"/>
      <c r="BG20" s="101"/>
      <c r="BH20" s="101"/>
      <c r="BI20" s="101"/>
      <c r="BJ20" s="101"/>
      <c r="BK20" s="101"/>
      <c r="BL20" s="101"/>
      <c r="BM20" s="101"/>
      <c r="BN20" s="101"/>
    </row>
    <row r="21" customFormat="false" ht="47.75" hidden="false" customHeight="false" outlineLevel="0" collapsed="false">
      <c r="A21" s="77" t="s">
        <v>471</v>
      </c>
      <c r="B21" s="77" t="s">
        <v>472</v>
      </c>
      <c r="C21" s="77" t="s">
        <v>112</v>
      </c>
      <c r="D21" s="77" t="s">
        <v>479</v>
      </c>
      <c r="E21" s="77" t="s">
        <v>474</v>
      </c>
      <c r="F21" s="77" t="n">
        <v>3</v>
      </c>
      <c r="G21" s="77" t="n">
        <v>3</v>
      </c>
      <c r="H21" s="78" t="n">
        <v>1</v>
      </c>
      <c r="I21" s="79" t="n">
        <v>128</v>
      </c>
      <c r="J21" s="80" t="n">
        <v>384</v>
      </c>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t="n">
        <v>128</v>
      </c>
      <c r="BD21" s="101" t="n">
        <v>128</v>
      </c>
      <c r="BE21" s="101" t="n">
        <v>128</v>
      </c>
      <c r="BF21" s="101"/>
      <c r="BG21" s="101"/>
      <c r="BH21" s="101"/>
      <c r="BI21" s="101"/>
      <c r="BJ21" s="101"/>
      <c r="BK21" s="101"/>
      <c r="BL21" s="101"/>
      <c r="BM21" s="101"/>
      <c r="BN21" s="101"/>
    </row>
    <row r="22" customFormat="false" ht="47.75" hidden="false" customHeight="false" outlineLevel="0" collapsed="false">
      <c r="A22" s="77" t="s">
        <v>471</v>
      </c>
      <c r="B22" s="77" t="s">
        <v>472</v>
      </c>
      <c r="C22" s="77" t="s">
        <v>114</v>
      </c>
      <c r="D22" s="77" t="s">
        <v>480</v>
      </c>
      <c r="E22" s="77" t="s">
        <v>474</v>
      </c>
      <c r="F22" s="77" t="n">
        <v>1</v>
      </c>
      <c r="G22" s="77" t="n">
        <v>20</v>
      </c>
      <c r="H22" s="78" t="n">
        <v>0.05</v>
      </c>
      <c r="I22" s="79" t="n">
        <v>21957.34</v>
      </c>
      <c r="J22" s="80" t="n">
        <v>21957.34</v>
      </c>
      <c r="K22" s="101"/>
      <c r="L22" s="101"/>
      <c r="M22" s="101"/>
      <c r="N22" s="101"/>
      <c r="O22" s="101"/>
      <c r="P22" s="101"/>
      <c r="Q22" s="101"/>
      <c r="R22" s="101" t="n">
        <v>1097.867</v>
      </c>
      <c r="S22" s="101" t="n">
        <v>1097.867</v>
      </c>
      <c r="T22" s="101" t="n">
        <v>1097.867</v>
      </c>
      <c r="U22" s="101" t="n">
        <v>1097.867</v>
      </c>
      <c r="V22" s="101" t="n">
        <v>1097.867</v>
      </c>
      <c r="W22" s="101" t="n">
        <v>1097.867</v>
      </c>
      <c r="X22" s="101"/>
      <c r="Y22" s="101" t="n">
        <v>1097.867</v>
      </c>
      <c r="Z22" s="101" t="n">
        <v>1097.867</v>
      </c>
      <c r="AA22" s="101" t="n">
        <v>1097.867</v>
      </c>
      <c r="AB22" s="101" t="n">
        <v>1097.867</v>
      </c>
      <c r="AC22" s="101" t="n">
        <v>1097.867</v>
      </c>
      <c r="AD22" s="101" t="n">
        <v>1097.867</v>
      </c>
      <c r="AE22" s="101"/>
      <c r="AF22" s="101" t="n">
        <v>1097.867</v>
      </c>
      <c r="AG22" s="101" t="n">
        <v>1097.867</v>
      </c>
      <c r="AH22" s="101" t="n">
        <v>1097.867</v>
      </c>
      <c r="AI22" s="101" t="n">
        <v>1097.867</v>
      </c>
      <c r="AJ22" s="101" t="n">
        <v>1097.867</v>
      </c>
      <c r="AK22" s="101" t="n">
        <v>1097.867</v>
      </c>
      <c r="AL22" s="101"/>
      <c r="AM22" s="101" t="n">
        <v>1097.867</v>
      </c>
      <c r="AN22" s="101" t="n">
        <v>1097.867</v>
      </c>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row>
    <row r="23" customFormat="false" ht="58.95" hidden="false" customHeight="false" outlineLevel="0" collapsed="false">
      <c r="A23" s="77" t="s">
        <v>481</v>
      </c>
      <c r="B23" s="77" t="s">
        <v>481</v>
      </c>
      <c r="C23" s="77" t="s">
        <v>117</v>
      </c>
      <c r="D23" s="77" t="s">
        <v>482</v>
      </c>
      <c r="E23" s="77" t="s">
        <v>119</v>
      </c>
      <c r="F23" s="77" t="n">
        <v>614</v>
      </c>
      <c r="G23" s="77" t="n">
        <v>45</v>
      </c>
      <c r="H23" s="81" t="n">
        <v>13.6444</v>
      </c>
      <c r="I23" s="79" t="n">
        <v>876.66</v>
      </c>
      <c r="J23" s="80" t="n">
        <v>538269.24</v>
      </c>
      <c r="K23" s="101"/>
      <c r="L23" s="101"/>
      <c r="M23" s="101"/>
      <c r="N23" s="101"/>
      <c r="O23" s="101" t="n">
        <v>11961.499704</v>
      </c>
      <c r="P23" s="101" t="n">
        <v>11961.499704</v>
      </c>
      <c r="Q23" s="101" t="n">
        <v>11961.499704</v>
      </c>
      <c r="R23" s="101" t="n">
        <v>11961.499704</v>
      </c>
      <c r="S23" s="101" t="n">
        <v>11963.253024</v>
      </c>
      <c r="T23" s="101" t="n">
        <v>11961.499704</v>
      </c>
      <c r="U23" s="101" t="n">
        <v>11961.499704</v>
      </c>
      <c r="V23" s="101" t="n">
        <v>11961.499704</v>
      </c>
      <c r="W23" s="101" t="n">
        <v>11961.499704</v>
      </c>
      <c r="X23" s="101" t="n">
        <v>11961.499704</v>
      </c>
      <c r="Y23" s="101" t="n">
        <v>11961.499704</v>
      </c>
      <c r="Z23" s="101" t="n">
        <v>11961.499704</v>
      </c>
      <c r="AA23" s="101" t="n">
        <v>11961.499704</v>
      </c>
      <c r="AB23" s="101" t="n">
        <v>11961.499704</v>
      </c>
      <c r="AC23" s="101" t="n">
        <v>11961.499704</v>
      </c>
      <c r="AD23" s="101" t="n">
        <v>11961.499704</v>
      </c>
      <c r="AE23" s="101" t="n">
        <v>11961.499704</v>
      </c>
      <c r="AF23" s="101" t="n">
        <v>11961.499704</v>
      </c>
      <c r="AG23" s="101" t="n">
        <v>11961.499704</v>
      </c>
      <c r="AH23" s="101" t="n">
        <v>11961.499704</v>
      </c>
      <c r="AI23" s="101" t="n">
        <v>11961.499704</v>
      </c>
      <c r="AJ23" s="101" t="n">
        <v>11961.499704</v>
      </c>
      <c r="AK23" s="101" t="n">
        <v>11961.499704</v>
      </c>
      <c r="AL23" s="101" t="n">
        <v>11961.499704</v>
      </c>
      <c r="AM23" s="101" t="n">
        <v>11961.499704</v>
      </c>
      <c r="AN23" s="101" t="n">
        <v>11961.499704</v>
      </c>
      <c r="AO23" s="101" t="n">
        <v>11961.499704</v>
      </c>
      <c r="AP23" s="101" t="n">
        <v>11961.499704</v>
      </c>
      <c r="AQ23" s="101" t="n">
        <v>11961.499704</v>
      </c>
      <c r="AR23" s="101" t="n">
        <v>11961.499704</v>
      </c>
      <c r="AS23" s="101" t="n">
        <v>11961.499704</v>
      </c>
      <c r="AT23" s="101" t="n">
        <v>11961.499704</v>
      </c>
      <c r="AU23" s="101" t="n">
        <v>11961.499704</v>
      </c>
      <c r="AV23" s="101" t="n">
        <v>11961.499704</v>
      </c>
      <c r="AW23" s="101" t="n">
        <v>11961.499704</v>
      </c>
      <c r="AX23" s="101" t="n">
        <v>11961.499704</v>
      </c>
      <c r="AY23" s="101" t="n">
        <v>11961.499704</v>
      </c>
      <c r="AZ23" s="101" t="n">
        <v>11961.499704</v>
      </c>
      <c r="BA23" s="101" t="n">
        <v>11961.499704</v>
      </c>
      <c r="BB23" s="101" t="n">
        <v>11961.499704</v>
      </c>
      <c r="BC23" s="101" t="n">
        <v>11961.499704</v>
      </c>
      <c r="BD23" s="101" t="n">
        <v>11961.499704</v>
      </c>
      <c r="BE23" s="101" t="n">
        <v>11961.499704</v>
      </c>
      <c r="BF23" s="101" t="n">
        <v>11961.499704</v>
      </c>
      <c r="BG23" s="101" t="n">
        <v>11961.499704</v>
      </c>
      <c r="BH23" s="101"/>
      <c r="BI23" s="101"/>
      <c r="BJ23" s="101"/>
      <c r="BK23" s="101"/>
      <c r="BL23" s="101"/>
      <c r="BM23" s="101"/>
      <c r="BN23" s="101"/>
    </row>
    <row r="24" customFormat="false" ht="81.3" hidden="false" customHeight="false" outlineLevel="0" collapsed="false">
      <c r="A24" s="77" t="s">
        <v>481</v>
      </c>
      <c r="B24" s="77" t="s">
        <v>481</v>
      </c>
      <c r="C24" s="77" t="s">
        <v>120</v>
      </c>
      <c r="D24" s="77" t="s">
        <v>483</v>
      </c>
      <c r="E24" s="77" t="s">
        <v>119</v>
      </c>
      <c r="F24" s="77" t="n">
        <v>173</v>
      </c>
      <c r="G24" s="77" t="n">
        <v>45</v>
      </c>
      <c r="H24" s="78" t="n">
        <v>3.8444</v>
      </c>
      <c r="I24" s="79" t="n">
        <v>772.08</v>
      </c>
      <c r="J24" s="80" t="n">
        <v>133569.84</v>
      </c>
      <c r="K24" s="101"/>
      <c r="L24" s="101"/>
      <c r="M24" s="101"/>
      <c r="N24" s="101"/>
      <c r="O24" s="101" t="n">
        <v>2968.184352</v>
      </c>
      <c r="P24" s="101" t="n">
        <v>2968.184352</v>
      </c>
      <c r="Q24" s="101" t="n">
        <v>2968.184352</v>
      </c>
      <c r="R24" s="101" t="n">
        <v>2968.184352</v>
      </c>
      <c r="S24" s="101" t="n">
        <v>2968.184352</v>
      </c>
      <c r="T24" s="101" t="n">
        <v>2969.728512</v>
      </c>
      <c r="U24" s="101" t="n">
        <v>2968.184352</v>
      </c>
      <c r="V24" s="101" t="n">
        <v>2968.184352</v>
      </c>
      <c r="W24" s="101" t="n">
        <v>2968.184352</v>
      </c>
      <c r="X24" s="101" t="n">
        <v>2968.184352</v>
      </c>
      <c r="Y24" s="101" t="n">
        <v>2968.184352</v>
      </c>
      <c r="Z24" s="101" t="n">
        <v>2968.184352</v>
      </c>
      <c r="AA24" s="101" t="n">
        <v>2968.184352</v>
      </c>
      <c r="AB24" s="101" t="n">
        <v>2968.184352</v>
      </c>
      <c r="AC24" s="101" t="n">
        <v>2968.184352</v>
      </c>
      <c r="AD24" s="101" t="n">
        <v>2968.184352</v>
      </c>
      <c r="AE24" s="101" t="n">
        <v>2968.184352</v>
      </c>
      <c r="AF24" s="101" t="n">
        <v>2968.184352</v>
      </c>
      <c r="AG24" s="101" t="n">
        <v>2968.184352</v>
      </c>
      <c r="AH24" s="101" t="n">
        <v>2968.184352</v>
      </c>
      <c r="AI24" s="101" t="n">
        <v>2968.184352</v>
      </c>
      <c r="AJ24" s="101" t="n">
        <v>2968.184352</v>
      </c>
      <c r="AK24" s="101" t="n">
        <v>2968.184352</v>
      </c>
      <c r="AL24" s="101" t="n">
        <v>2968.184352</v>
      </c>
      <c r="AM24" s="101" t="n">
        <v>2968.184352</v>
      </c>
      <c r="AN24" s="101" t="n">
        <v>2968.184352</v>
      </c>
      <c r="AO24" s="101" t="n">
        <v>2968.184352</v>
      </c>
      <c r="AP24" s="101" t="n">
        <v>2968.184352</v>
      </c>
      <c r="AQ24" s="101" t="n">
        <v>2968.184352</v>
      </c>
      <c r="AR24" s="101" t="n">
        <v>2968.184352</v>
      </c>
      <c r="AS24" s="101" t="n">
        <v>2968.184352</v>
      </c>
      <c r="AT24" s="101" t="n">
        <v>2968.184352</v>
      </c>
      <c r="AU24" s="101" t="n">
        <v>2968.184352</v>
      </c>
      <c r="AV24" s="101" t="n">
        <v>2968.184352</v>
      </c>
      <c r="AW24" s="101" t="n">
        <v>2968.184352</v>
      </c>
      <c r="AX24" s="101" t="n">
        <v>2968.184352</v>
      </c>
      <c r="AY24" s="101" t="n">
        <v>2968.184352</v>
      </c>
      <c r="AZ24" s="101" t="n">
        <v>2968.184352</v>
      </c>
      <c r="BA24" s="101" t="n">
        <v>2968.184352</v>
      </c>
      <c r="BB24" s="101" t="n">
        <v>2968.184352</v>
      </c>
      <c r="BC24" s="101" t="n">
        <v>2968.184352</v>
      </c>
      <c r="BD24" s="101" t="n">
        <v>2968.184352</v>
      </c>
      <c r="BE24" s="101" t="n">
        <v>2968.184352</v>
      </c>
      <c r="BF24" s="101" t="n">
        <v>2968.184352</v>
      </c>
      <c r="BG24" s="101" t="n">
        <v>2968.184352</v>
      </c>
      <c r="BH24" s="101"/>
      <c r="BI24" s="101"/>
      <c r="BJ24" s="101"/>
      <c r="BK24" s="101"/>
      <c r="BL24" s="101"/>
      <c r="BM24" s="101"/>
      <c r="BN24" s="101"/>
    </row>
    <row r="25" customFormat="false" ht="58.95" hidden="false" customHeight="false" outlineLevel="0" collapsed="false">
      <c r="A25" s="77" t="s">
        <v>481</v>
      </c>
      <c r="B25" s="77" t="s">
        <v>481</v>
      </c>
      <c r="C25" s="77" t="s">
        <v>122</v>
      </c>
      <c r="D25" s="77" t="s">
        <v>484</v>
      </c>
      <c r="E25" s="77" t="s">
        <v>119</v>
      </c>
      <c r="F25" s="77" t="n">
        <v>119</v>
      </c>
      <c r="G25" s="77" t="n">
        <v>45</v>
      </c>
      <c r="H25" s="78" t="n">
        <v>2.6444</v>
      </c>
      <c r="I25" s="79" t="n">
        <v>621.41</v>
      </c>
      <c r="J25" s="80" t="n">
        <v>73947.78</v>
      </c>
      <c r="K25" s="101"/>
      <c r="L25" s="101"/>
      <c r="M25" s="101"/>
      <c r="N25" s="101"/>
      <c r="O25" s="101" t="n">
        <v>1643.256604</v>
      </c>
      <c r="P25" s="101" t="n">
        <v>1643.256604</v>
      </c>
      <c r="Q25" s="101" t="n">
        <v>1643.256604</v>
      </c>
      <c r="R25" s="101" t="n">
        <v>1643.256604</v>
      </c>
      <c r="S25" s="101" t="n">
        <v>1643.256604</v>
      </c>
      <c r="T25" s="101" t="n">
        <v>1644.499424</v>
      </c>
      <c r="U25" s="101" t="n">
        <v>1643.256604</v>
      </c>
      <c r="V25" s="101" t="n">
        <v>1643.256604</v>
      </c>
      <c r="W25" s="101" t="n">
        <v>1643.256604</v>
      </c>
      <c r="X25" s="101" t="n">
        <v>1643.256604</v>
      </c>
      <c r="Y25" s="101" t="n">
        <v>1643.256604</v>
      </c>
      <c r="Z25" s="101" t="n">
        <v>1643.256604</v>
      </c>
      <c r="AA25" s="101" t="n">
        <v>1643.256604</v>
      </c>
      <c r="AB25" s="101" t="n">
        <v>1643.256604</v>
      </c>
      <c r="AC25" s="101" t="n">
        <v>1643.256604</v>
      </c>
      <c r="AD25" s="101" t="n">
        <v>1643.256604</v>
      </c>
      <c r="AE25" s="101" t="n">
        <v>1643.256604</v>
      </c>
      <c r="AF25" s="101" t="n">
        <v>1643.256604</v>
      </c>
      <c r="AG25" s="101" t="n">
        <v>1643.256604</v>
      </c>
      <c r="AH25" s="101" t="n">
        <v>1643.256604</v>
      </c>
      <c r="AI25" s="101" t="n">
        <v>1643.256604</v>
      </c>
      <c r="AJ25" s="101" t="n">
        <v>1643.256604</v>
      </c>
      <c r="AK25" s="101" t="n">
        <v>1643.256604</v>
      </c>
      <c r="AL25" s="101" t="n">
        <v>1643.256604</v>
      </c>
      <c r="AM25" s="101" t="n">
        <v>1643.256604</v>
      </c>
      <c r="AN25" s="101" t="n">
        <v>1643.256604</v>
      </c>
      <c r="AO25" s="101" t="n">
        <v>1643.256604</v>
      </c>
      <c r="AP25" s="101" t="n">
        <v>1643.256604</v>
      </c>
      <c r="AQ25" s="101" t="n">
        <v>1643.256604</v>
      </c>
      <c r="AR25" s="101" t="n">
        <v>1643.256604</v>
      </c>
      <c r="AS25" s="101" t="n">
        <v>1643.256604</v>
      </c>
      <c r="AT25" s="101" t="n">
        <v>1643.256604</v>
      </c>
      <c r="AU25" s="101" t="n">
        <v>1643.256604</v>
      </c>
      <c r="AV25" s="101" t="n">
        <v>1643.256604</v>
      </c>
      <c r="AW25" s="101" t="n">
        <v>1643.256604</v>
      </c>
      <c r="AX25" s="101" t="n">
        <v>1643.256604</v>
      </c>
      <c r="AY25" s="101" t="n">
        <v>1643.256604</v>
      </c>
      <c r="AZ25" s="101" t="n">
        <v>1643.256604</v>
      </c>
      <c r="BA25" s="101" t="n">
        <v>1643.256604</v>
      </c>
      <c r="BB25" s="101" t="n">
        <v>1643.256604</v>
      </c>
      <c r="BC25" s="101" t="n">
        <v>1643.256604</v>
      </c>
      <c r="BD25" s="101" t="n">
        <v>1643.256604</v>
      </c>
      <c r="BE25" s="101" t="n">
        <v>1643.256604</v>
      </c>
      <c r="BF25" s="101" t="n">
        <v>1643.256604</v>
      </c>
      <c r="BG25" s="101" t="n">
        <v>1643.256604</v>
      </c>
      <c r="BH25" s="101"/>
      <c r="BI25" s="101"/>
      <c r="BJ25" s="101"/>
      <c r="BK25" s="101"/>
      <c r="BL25" s="101"/>
      <c r="BM25" s="101"/>
      <c r="BN25" s="101"/>
    </row>
    <row r="26" customFormat="false" ht="47.75" hidden="false" customHeight="false" outlineLevel="0" collapsed="false">
      <c r="A26" s="77" t="s">
        <v>462</v>
      </c>
      <c r="B26" s="77" t="s">
        <v>485</v>
      </c>
      <c r="C26" s="77" t="s">
        <v>125</v>
      </c>
      <c r="D26" s="77" t="s">
        <v>486</v>
      </c>
      <c r="E26" s="77" t="s">
        <v>474</v>
      </c>
      <c r="F26" s="77" t="n">
        <v>1</v>
      </c>
      <c r="G26" s="77" t="n">
        <v>1</v>
      </c>
      <c r="H26" s="78" t="n">
        <v>1</v>
      </c>
      <c r="I26" s="79" t="n">
        <v>19665.41</v>
      </c>
      <c r="J26" s="80" t="n">
        <v>19665.41</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t="n">
        <v>19665.41</v>
      </c>
      <c r="BE26" s="101"/>
      <c r="BF26" s="101"/>
      <c r="BG26" s="101"/>
      <c r="BH26" s="101"/>
      <c r="BI26" s="101"/>
      <c r="BJ26" s="101"/>
      <c r="BK26" s="101"/>
      <c r="BL26" s="101"/>
      <c r="BM26" s="101"/>
      <c r="BN26" s="101"/>
    </row>
    <row r="27" customFormat="false" ht="47.75" hidden="false" customHeight="false" outlineLevel="0" collapsed="false">
      <c r="A27" s="77" t="s">
        <v>462</v>
      </c>
      <c r="B27" s="77" t="s">
        <v>485</v>
      </c>
      <c r="C27" s="77" t="s">
        <v>127</v>
      </c>
      <c r="D27" s="77" t="s">
        <v>487</v>
      </c>
      <c r="E27" s="77" t="s">
        <v>474</v>
      </c>
      <c r="F27" s="77" t="n">
        <v>2</v>
      </c>
      <c r="G27" s="77" t="n">
        <v>2</v>
      </c>
      <c r="H27" s="78" t="n">
        <v>1</v>
      </c>
      <c r="I27" s="79" t="n">
        <v>5390.84</v>
      </c>
      <c r="J27" s="80" t="n">
        <v>10781.68</v>
      </c>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t="n">
        <v>5390.84</v>
      </c>
      <c r="BE27" s="101" t="n">
        <v>5390.84</v>
      </c>
      <c r="BF27" s="101"/>
      <c r="BG27" s="101"/>
      <c r="BH27" s="101"/>
      <c r="BI27" s="101"/>
      <c r="BJ27" s="101"/>
      <c r="BK27" s="101"/>
      <c r="BL27" s="101"/>
      <c r="BM27" s="101"/>
      <c r="BN27" s="101"/>
    </row>
    <row r="28" customFormat="false" ht="36.55" hidden="false" customHeight="false" outlineLevel="0" collapsed="false">
      <c r="A28" s="77" t="s">
        <v>462</v>
      </c>
      <c r="B28" s="77" t="s">
        <v>485</v>
      </c>
      <c r="C28" s="77" t="s">
        <v>129</v>
      </c>
      <c r="D28" s="77" t="s">
        <v>488</v>
      </c>
      <c r="E28" s="77" t="s">
        <v>474</v>
      </c>
      <c r="F28" s="77" t="n">
        <v>1</v>
      </c>
      <c r="G28" s="77" t="n">
        <v>1</v>
      </c>
      <c r="H28" s="78" t="n">
        <v>1</v>
      </c>
      <c r="I28" s="79" t="n">
        <v>20579.43</v>
      </c>
      <c r="J28" s="80" t="n">
        <v>20579.43</v>
      </c>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t="n">
        <v>20579.43</v>
      </c>
      <c r="BD28" s="101"/>
      <c r="BE28" s="101"/>
      <c r="BF28" s="101"/>
      <c r="BG28" s="101"/>
      <c r="BH28" s="101"/>
      <c r="BI28" s="101"/>
      <c r="BJ28" s="101"/>
      <c r="BK28" s="101"/>
      <c r="BL28" s="101"/>
      <c r="BM28" s="101"/>
      <c r="BN28" s="101"/>
    </row>
    <row r="29" customFormat="false" ht="114.9" hidden="false" customHeight="false" outlineLevel="0" collapsed="false">
      <c r="A29" s="77" t="s">
        <v>462</v>
      </c>
      <c r="B29" s="77" t="s">
        <v>489</v>
      </c>
      <c r="C29" s="77" t="s">
        <v>132</v>
      </c>
      <c r="D29" s="77" t="s">
        <v>490</v>
      </c>
      <c r="E29" s="77" t="s">
        <v>86</v>
      </c>
      <c r="F29" s="77" t="n">
        <v>109.91</v>
      </c>
      <c r="G29" s="77" t="n">
        <v>6</v>
      </c>
      <c r="H29" s="78" t="n">
        <v>18.3183</v>
      </c>
      <c r="I29" s="79" t="n">
        <v>999.06</v>
      </c>
      <c r="J29" s="80" t="n">
        <v>109806.68</v>
      </c>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t="n">
        <v>18301.080798</v>
      </c>
      <c r="AU29" s="101" t="n">
        <v>18301.080798</v>
      </c>
      <c r="AV29" s="101" t="n">
        <v>18301.28061</v>
      </c>
      <c r="AW29" s="101" t="n">
        <v>18301.080798</v>
      </c>
      <c r="AX29" s="101" t="n">
        <v>18301.080798</v>
      </c>
      <c r="AY29" s="101" t="n">
        <v>18301.080798</v>
      </c>
      <c r="AZ29" s="101"/>
      <c r="BA29" s="101"/>
      <c r="BB29" s="101"/>
      <c r="BC29" s="101"/>
      <c r="BD29" s="101"/>
      <c r="BE29" s="101"/>
      <c r="BF29" s="101"/>
      <c r="BG29" s="101"/>
      <c r="BH29" s="101"/>
      <c r="BI29" s="101"/>
      <c r="BJ29" s="101"/>
      <c r="BK29" s="101"/>
      <c r="BL29" s="101"/>
      <c r="BM29" s="101"/>
      <c r="BN29" s="101"/>
    </row>
    <row r="30" customFormat="false" ht="103.7" hidden="false" customHeight="false" outlineLevel="0" collapsed="false">
      <c r="A30" s="77" t="s">
        <v>462</v>
      </c>
      <c r="B30" s="77" t="s">
        <v>489</v>
      </c>
      <c r="C30" s="77" t="s">
        <v>134</v>
      </c>
      <c r="D30" s="77" t="s">
        <v>491</v>
      </c>
      <c r="E30" s="77" t="s">
        <v>86</v>
      </c>
      <c r="F30" s="77" t="n">
        <v>111</v>
      </c>
      <c r="G30" s="77" t="n">
        <v>6</v>
      </c>
      <c r="H30" s="78" t="n">
        <v>18.5</v>
      </c>
      <c r="I30" s="79" t="n">
        <v>205.84</v>
      </c>
      <c r="J30" s="80" t="n">
        <v>22848.24</v>
      </c>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t="n">
        <v>3808.04</v>
      </c>
      <c r="AN30" s="101" t="n">
        <v>3808.04</v>
      </c>
      <c r="AO30" s="101" t="n">
        <v>3808.04</v>
      </c>
      <c r="AP30" s="101" t="n">
        <v>3808.04</v>
      </c>
      <c r="AQ30" s="101" t="n">
        <v>3808.04</v>
      </c>
      <c r="AR30" s="101" t="n">
        <v>3808.04</v>
      </c>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row>
    <row r="31" customFormat="false" ht="114.9" hidden="false" customHeight="false" outlineLevel="0" collapsed="false">
      <c r="A31" s="77" t="s">
        <v>462</v>
      </c>
      <c r="B31" s="77" t="s">
        <v>489</v>
      </c>
      <c r="C31" s="77" t="s">
        <v>136</v>
      </c>
      <c r="D31" s="77" t="s">
        <v>492</v>
      </c>
      <c r="E31" s="77" t="s">
        <v>94</v>
      </c>
      <c r="F31" s="77" t="n">
        <v>75.5</v>
      </c>
      <c r="G31" s="77" t="n">
        <v>6</v>
      </c>
      <c r="H31" s="78" t="n">
        <v>12.5833</v>
      </c>
      <c r="I31" s="79" t="n">
        <v>363.25</v>
      </c>
      <c r="J31" s="80" t="n">
        <v>27425.37</v>
      </c>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t="n">
        <v>4570.883725</v>
      </c>
      <c r="BB31" s="101" t="n">
        <v>4570.9927</v>
      </c>
      <c r="BC31" s="101" t="n">
        <v>4570.883725</v>
      </c>
      <c r="BD31" s="101" t="n">
        <v>4570.883725</v>
      </c>
      <c r="BE31" s="101" t="n">
        <v>4570.883725</v>
      </c>
      <c r="BF31" s="101" t="n">
        <v>4570.883725</v>
      </c>
      <c r="BG31" s="101"/>
      <c r="BH31" s="101"/>
      <c r="BI31" s="101"/>
      <c r="BJ31" s="101"/>
      <c r="BK31" s="101"/>
      <c r="BL31" s="101"/>
      <c r="BM31" s="101"/>
      <c r="BN31" s="101"/>
    </row>
    <row r="32" customFormat="false" ht="103.7" hidden="false" customHeight="false" outlineLevel="0" collapsed="false">
      <c r="A32" s="77" t="s">
        <v>462</v>
      </c>
      <c r="B32" s="77" t="s">
        <v>489</v>
      </c>
      <c r="C32" s="77" t="s">
        <v>138</v>
      </c>
      <c r="D32" s="77" t="s">
        <v>493</v>
      </c>
      <c r="E32" s="77" t="s">
        <v>86</v>
      </c>
      <c r="F32" s="77" t="n">
        <v>29</v>
      </c>
      <c r="G32" s="77" t="n">
        <v>6</v>
      </c>
      <c r="H32" s="78" t="n">
        <v>4.8333</v>
      </c>
      <c r="I32" s="79" t="n">
        <v>1006.7</v>
      </c>
      <c r="J32" s="80" t="n">
        <v>29194.3</v>
      </c>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t="n">
        <v>4865.68311</v>
      </c>
      <c r="AU32" s="101" t="n">
        <v>4865.68311</v>
      </c>
      <c r="AV32" s="101" t="n">
        <v>4865.88445</v>
      </c>
      <c r="AW32" s="101" t="n">
        <v>4865.68311</v>
      </c>
      <c r="AX32" s="101" t="n">
        <v>4865.68311</v>
      </c>
      <c r="AY32" s="101" t="n">
        <v>4865.68311</v>
      </c>
      <c r="AZ32" s="101"/>
      <c r="BA32" s="101"/>
      <c r="BB32" s="101"/>
      <c r="BC32" s="101"/>
      <c r="BD32" s="101"/>
      <c r="BE32" s="101"/>
      <c r="BF32" s="101"/>
      <c r="BG32" s="101"/>
      <c r="BH32" s="101"/>
      <c r="BI32" s="101"/>
      <c r="BJ32" s="101"/>
      <c r="BK32" s="101"/>
      <c r="BL32" s="101"/>
      <c r="BM32" s="101"/>
      <c r="BN32" s="101"/>
    </row>
    <row r="33" customFormat="false" ht="103.7" hidden="false" customHeight="false" outlineLevel="0" collapsed="false">
      <c r="A33" s="77" t="s">
        <v>462</v>
      </c>
      <c r="B33" s="77" t="s">
        <v>489</v>
      </c>
      <c r="C33" s="77" t="s">
        <v>140</v>
      </c>
      <c r="D33" s="77" t="s">
        <v>494</v>
      </c>
      <c r="E33" s="77" t="s">
        <v>86</v>
      </c>
      <c r="F33" s="77" t="n">
        <v>28.4</v>
      </c>
      <c r="G33" s="77" t="n">
        <v>2</v>
      </c>
      <c r="H33" s="78" t="n">
        <v>14.2</v>
      </c>
      <c r="I33" s="79" t="n">
        <v>259.58</v>
      </c>
      <c r="J33" s="80" t="n">
        <v>7372.07</v>
      </c>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t="n">
        <v>3686.036</v>
      </c>
      <c r="AY33" s="101" t="n">
        <v>3686.036</v>
      </c>
      <c r="AZ33" s="101"/>
      <c r="BA33" s="101"/>
      <c r="BB33" s="101"/>
      <c r="BC33" s="101"/>
      <c r="BD33" s="101"/>
      <c r="BE33" s="101"/>
      <c r="BF33" s="101"/>
      <c r="BG33" s="101"/>
      <c r="BH33" s="101"/>
      <c r="BI33" s="101"/>
      <c r="BJ33" s="101"/>
      <c r="BK33" s="101"/>
      <c r="BL33" s="101"/>
      <c r="BM33" s="101"/>
      <c r="BN33" s="101"/>
    </row>
    <row r="34" customFormat="false" ht="114.9" hidden="false" customHeight="false" outlineLevel="0" collapsed="false">
      <c r="A34" s="77" t="s">
        <v>462</v>
      </c>
      <c r="B34" s="77" t="s">
        <v>489</v>
      </c>
      <c r="C34" s="77" t="s">
        <v>142</v>
      </c>
      <c r="D34" s="77" t="s">
        <v>495</v>
      </c>
      <c r="E34" s="77" t="s">
        <v>86</v>
      </c>
      <c r="F34" s="77" t="n">
        <v>52.2</v>
      </c>
      <c r="G34" s="77" t="n">
        <v>5</v>
      </c>
      <c r="H34" s="78" t="n">
        <v>10.44</v>
      </c>
      <c r="I34" s="79" t="n">
        <v>1052.46</v>
      </c>
      <c r="J34" s="80" t="n">
        <v>54938.41</v>
      </c>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t="n">
        <v>10987.6824</v>
      </c>
      <c r="AU34" s="101" t="n">
        <v>10987.6824</v>
      </c>
      <c r="AV34" s="101" t="n">
        <v>10987.6824</v>
      </c>
      <c r="AW34" s="101" t="n">
        <v>10987.6824</v>
      </c>
      <c r="AX34" s="101" t="n">
        <v>10987.6824</v>
      </c>
      <c r="AY34" s="101"/>
      <c r="AZ34" s="101"/>
      <c r="BA34" s="101"/>
      <c r="BB34" s="101"/>
      <c r="BC34" s="101"/>
      <c r="BD34" s="101"/>
      <c r="BE34" s="101"/>
      <c r="BF34" s="101"/>
      <c r="BG34" s="101"/>
      <c r="BH34" s="101"/>
      <c r="BI34" s="101"/>
      <c r="BJ34" s="101"/>
      <c r="BK34" s="101"/>
      <c r="BL34" s="101"/>
      <c r="BM34" s="101"/>
      <c r="BN34" s="101"/>
    </row>
    <row r="35" customFormat="false" ht="103.7" hidden="false" customHeight="false" outlineLevel="0" collapsed="false">
      <c r="A35" s="77" t="s">
        <v>496</v>
      </c>
      <c r="B35" s="77" t="s">
        <v>489</v>
      </c>
      <c r="C35" s="77" t="s">
        <v>145</v>
      </c>
      <c r="D35" s="77" t="s">
        <v>497</v>
      </c>
      <c r="E35" s="77" t="s">
        <v>147</v>
      </c>
      <c r="F35" s="77" t="n">
        <v>58.06</v>
      </c>
      <c r="G35" s="77" t="n">
        <v>5</v>
      </c>
      <c r="H35" s="78" t="n">
        <v>11.612</v>
      </c>
      <c r="I35" s="79" t="n">
        <v>265.27</v>
      </c>
      <c r="J35" s="80" t="n">
        <v>15401.57</v>
      </c>
      <c r="K35" s="101"/>
      <c r="L35" s="101"/>
      <c r="M35" s="101"/>
      <c r="N35" s="101"/>
      <c r="O35" s="101"/>
      <c r="P35" s="101"/>
      <c r="Q35" s="101"/>
      <c r="R35" s="101"/>
      <c r="S35" s="101"/>
      <c r="T35" s="101"/>
      <c r="U35" s="101"/>
      <c r="V35" s="101"/>
      <c r="W35" s="101"/>
      <c r="X35" s="101"/>
      <c r="Y35" s="101"/>
      <c r="Z35" s="101"/>
      <c r="AA35" s="101"/>
      <c r="AB35" s="101"/>
      <c r="AC35" s="101"/>
      <c r="AD35" s="101"/>
      <c r="AE35" s="101"/>
      <c r="AF35" s="101" t="n">
        <v>3080.31524</v>
      </c>
      <c r="AG35" s="101" t="n">
        <v>3080.31524</v>
      </c>
      <c r="AH35" s="101" t="n">
        <v>3080.31524</v>
      </c>
      <c r="AI35" s="101" t="n">
        <v>3080.31524</v>
      </c>
      <c r="AJ35" s="101" t="n">
        <v>3080.31524</v>
      </c>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row>
    <row r="36" customFormat="false" ht="103.7" hidden="false" customHeight="false" outlineLevel="0" collapsed="false">
      <c r="A36" s="77" t="s">
        <v>462</v>
      </c>
      <c r="B36" s="77" t="s">
        <v>489</v>
      </c>
      <c r="C36" s="77" t="s">
        <v>148</v>
      </c>
      <c r="D36" s="77" t="s">
        <v>498</v>
      </c>
      <c r="E36" s="77" t="s">
        <v>86</v>
      </c>
      <c r="F36" s="77" t="n">
        <v>161</v>
      </c>
      <c r="G36" s="77" t="n">
        <v>6</v>
      </c>
      <c r="H36" s="78" t="n">
        <v>26.8333</v>
      </c>
      <c r="I36" s="79" t="n">
        <v>255.28</v>
      </c>
      <c r="J36" s="80" t="n">
        <v>41100.08</v>
      </c>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t="n">
        <v>6850.004824</v>
      </c>
      <c r="AU36" s="101" t="n">
        <v>6850.05588</v>
      </c>
      <c r="AV36" s="101" t="n">
        <v>6850.004824</v>
      </c>
      <c r="AW36" s="101" t="n">
        <v>6850.004824</v>
      </c>
      <c r="AX36" s="101" t="n">
        <v>6850.004824</v>
      </c>
      <c r="AY36" s="101" t="n">
        <v>6850.004824</v>
      </c>
      <c r="AZ36" s="101"/>
      <c r="BA36" s="101"/>
      <c r="BB36" s="101"/>
      <c r="BC36" s="101"/>
      <c r="BD36" s="101"/>
      <c r="BE36" s="101"/>
      <c r="BF36" s="101"/>
      <c r="BG36" s="101"/>
      <c r="BH36" s="101"/>
      <c r="BI36" s="101"/>
      <c r="BJ36" s="101"/>
      <c r="BK36" s="101"/>
      <c r="BL36" s="101"/>
      <c r="BM36" s="101"/>
      <c r="BN36" s="101"/>
    </row>
    <row r="37" customFormat="false" ht="114.9" hidden="false" customHeight="false" outlineLevel="0" collapsed="false">
      <c r="A37" s="77" t="s">
        <v>462</v>
      </c>
      <c r="B37" s="77" t="s">
        <v>489</v>
      </c>
      <c r="C37" s="77" t="s">
        <v>150</v>
      </c>
      <c r="D37" s="77" t="s">
        <v>499</v>
      </c>
      <c r="E37" s="77" t="s">
        <v>86</v>
      </c>
      <c r="F37" s="77" t="n">
        <v>19.45</v>
      </c>
      <c r="G37" s="77" t="n">
        <v>3</v>
      </c>
      <c r="H37" s="78" t="n">
        <v>6.4833</v>
      </c>
      <c r="I37" s="79" t="n">
        <v>205.84</v>
      </c>
      <c r="J37" s="80" t="n">
        <v>4003.58</v>
      </c>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t="n">
        <v>1334.522472</v>
      </c>
      <c r="AN37" s="101" t="n">
        <v>1334.522472</v>
      </c>
      <c r="AO37" s="101" t="n">
        <v>1334.522472</v>
      </c>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row>
    <row r="38" customFormat="false" ht="114.9" hidden="false" customHeight="false" outlineLevel="0" collapsed="false">
      <c r="A38" s="77" t="s">
        <v>462</v>
      </c>
      <c r="B38" s="77" t="s">
        <v>489</v>
      </c>
      <c r="C38" s="77" t="s">
        <v>152</v>
      </c>
      <c r="D38" s="77" t="s">
        <v>500</v>
      </c>
      <c r="E38" s="77" t="s">
        <v>147</v>
      </c>
      <c r="F38" s="77" t="n">
        <v>60.26</v>
      </c>
      <c r="G38" s="77" t="n">
        <v>5</v>
      </c>
      <c r="H38" s="78" t="n">
        <v>12.052</v>
      </c>
      <c r="I38" s="79" t="n">
        <v>385.93</v>
      </c>
      <c r="J38" s="80" t="n">
        <v>23256.14</v>
      </c>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t="n">
        <v>4651.22836</v>
      </c>
      <c r="AU38" s="101" t="n">
        <v>4651.22836</v>
      </c>
      <c r="AV38" s="101" t="n">
        <v>4651.22836</v>
      </c>
      <c r="AW38" s="101" t="n">
        <v>4651.22836</v>
      </c>
      <c r="AX38" s="101" t="n">
        <v>4651.22836</v>
      </c>
      <c r="AY38" s="101"/>
      <c r="AZ38" s="101"/>
      <c r="BA38" s="101"/>
      <c r="BB38" s="101"/>
      <c r="BC38" s="101"/>
      <c r="BD38" s="101"/>
      <c r="BE38" s="101"/>
      <c r="BF38" s="101"/>
      <c r="BG38" s="101"/>
      <c r="BH38" s="101"/>
      <c r="BI38" s="101"/>
      <c r="BJ38" s="101"/>
      <c r="BK38" s="101"/>
      <c r="BL38" s="101"/>
      <c r="BM38" s="101"/>
      <c r="BN38" s="101"/>
    </row>
    <row r="39" customFormat="false" ht="114.9" hidden="false" customHeight="false" outlineLevel="0" collapsed="false">
      <c r="A39" s="77" t="s">
        <v>471</v>
      </c>
      <c r="B39" s="77" t="s">
        <v>501</v>
      </c>
      <c r="C39" s="77" t="s">
        <v>155</v>
      </c>
      <c r="D39" s="77" t="s">
        <v>502</v>
      </c>
      <c r="E39" s="77" t="s">
        <v>94</v>
      </c>
      <c r="F39" s="77" t="n">
        <v>20</v>
      </c>
      <c r="G39" s="77" t="n">
        <v>3</v>
      </c>
      <c r="H39" s="78" t="n">
        <v>6.6666</v>
      </c>
      <c r="I39" s="79" t="n">
        <v>152.66</v>
      </c>
      <c r="J39" s="80" t="n">
        <v>3053.2</v>
      </c>
      <c r="K39" s="101"/>
      <c r="L39" s="101"/>
      <c r="M39" s="101"/>
      <c r="N39" s="101"/>
      <c r="O39" s="101"/>
      <c r="P39" s="101"/>
      <c r="Q39" s="101"/>
      <c r="R39" s="101"/>
      <c r="S39" s="101"/>
      <c r="T39" s="101"/>
      <c r="U39" s="101"/>
      <c r="V39" s="101"/>
      <c r="W39" s="101"/>
      <c r="X39" s="101"/>
      <c r="Y39" s="101"/>
      <c r="Z39" s="101"/>
      <c r="AA39" s="101"/>
      <c r="AB39" s="101"/>
      <c r="AC39" s="101"/>
      <c r="AD39" s="101"/>
      <c r="AE39" s="101"/>
      <c r="AF39" s="101" t="n">
        <v>1017.723156</v>
      </c>
      <c r="AG39" s="101"/>
      <c r="AH39" s="101" t="n">
        <v>1017.753688</v>
      </c>
      <c r="AI39" s="101"/>
      <c r="AJ39" s="101" t="n">
        <v>1017.723156</v>
      </c>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row>
    <row r="40" customFormat="false" ht="114.9" hidden="false" customHeight="false" outlineLevel="0" collapsed="false">
      <c r="A40" s="77" t="s">
        <v>471</v>
      </c>
      <c r="B40" s="77" t="s">
        <v>501</v>
      </c>
      <c r="C40" s="77" t="s">
        <v>157</v>
      </c>
      <c r="D40" s="77" t="s">
        <v>503</v>
      </c>
      <c r="E40" s="77" t="s">
        <v>94</v>
      </c>
      <c r="F40" s="77" t="n">
        <v>10</v>
      </c>
      <c r="G40" s="77" t="n">
        <v>2</v>
      </c>
      <c r="H40" s="78" t="n">
        <v>5</v>
      </c>
      <c r="I40" s="79" t="n">
        <v>514.86</v>
      </c>
      <c r="J40" s="80" t="n">
        <v>5148.6</v>
      </c>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t="n">
        <v>2574.3</v>
      </c>
      <c r="AH40" s="101"/>
      <c r="AI40" s="101" t="n">
        <v>2574.3</v>
      </c>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row>
    <row r="41" customFormat="false" ht="114.9" hidden="false" customHeight="false" outlineLevel="0" collapsed="false">
      <c r="A41" s="77" t="s">
        <v>471</v>
      </c>
      <c r="B41" s="77" t="s">
        <v>501</v>
      </c>
      <c r="C41" s="77" t="s">
        <v>159</v>
      </c>
      <c r="D41" s="77" t="s">
        <v>504</v>
      </c>
      <c r="E41" s="77" t="s">
        <v>474</v>
      </c>
      <c r="F41" s="77" t="n">
        <v>3</v>
      </c>
      <c r="G41" s="77" t="n">
        <v>3</v>
      </c>
      <c r="H41" s="78" t="n">
        <v>1</v>
      </c>
      <c r="I41" s="79" t="n">
        <v>480.83</v>
      </c>
      <c r="J41" s="80" t="n">
        <v>1442.49</v>
      </c>
      <c r="K41" s="101"/>
      <c r="L41" s="101"/>
      <c r="M41" s="101"/>
      <c r="N41" s="101"/>
      <c r="O41" s="101"/>
      <c r="P41" s="101"/>
      <c r="Q41" s="101"/>
      <c r="R41" s="101"/>
      <c r="S41" s="101"/>
      <c r="T41" s="101"/>
      <c r="U41" s="101"/>
      <c r="V41" s="101"/>
      <c r="W41" s="101"/>
      <c r="X41" s="101"/>
      <c r="Y41" s="101"/>
      <c r="Z41" s="101"/>
      <c r="AA41" s="101"/>
      <c r="AB41" s="101"/>
      <c r="AC41" s="101"/>
      <c r="AD41" s="101"/>
      <c r="AE41" s="101"/>
      <c r="AF41" s="101" t="n">
        <v>480.83</v>
      </c>
      <c r="AG41" s="101"/>
      <c r="AH41" s="101" t="n">
        <v>480.83</v>
      </c>
      <c r="AI41" s="101"/>
      <c r="AJ41" s="101" t="n">
        <v>480.83</v>
      </c>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row>
    <row r="42" customFormat="false" ht="114.9" hidden="false" customHeight="false" outlineLevel="0" collapsed="false">
      <c r="A42" s="77" t="s">
        <v>471</v>
      </c>
      <c r="B42" s="77" t="s">
        <v>501</v>
      </c>
      <c r="C42" s="77" t="s">
        <v>161</v>
      </c>
      <c r="D42" s="77" t="s">
        <v>505</v>
      </c>
      <c r="E42" s="77" t="s">
        <v>474</v>
      </c>
      <c r="F42" s="77" t="n">
        <v>2</v>
      </c>
      <c r="G42" s="77" t="n">
        <v>2</v>
      </c>
      <c r="H42" s="78" t="n">
        <v>1</v>
      </c>
      <c r="I42" s="79" t="n">
        <v>437.26</v>
      </c>
      <c r="J42" s="80" t="n">
        <v>874.52</v>
      </c>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t="n">
        <v>437.26</v>
      </c>
      <c r="AJ42" s="101" t="n">
        <v>437.26</v>
      </c>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row>
    <row r="43" customFormat="false" ht="103.7" hidden="false" customHeight="false" outlineLevel="0" collapsed="false">
      <c r="A43" s="77" t="s">
        <v>471</v>
      </c>
      <c r="B43" s="77" t="s">
        <v>501</v>
      </c>
      <c r="C43" s="77" t="s">
        <v>163</v>
      </c>
      <c r="D43" s="77" t="s">
        <v>506</v>
      </c>
      <c r="E43" s="77" t="s">
        <v>474</v>
      </c>
      <c r="F43" s="77" t="n">
        <v>3</v>
      </c>
      <c r="G43" s="77" t="n">
        <v>3</v>
      </c>
      <c r="H43" s="78" t="n">
        <v>1</v>
      </c>
      <c r="I43" s="79" t="n">
        <v>259.49</v>
      </c>
      <c r="J43" s="80" t="n">
        <v>778.47</v>
      </c>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t="n">
        <v>259.49</v>
      </c>
      <c r="AH43" s="101" t="n">
        <v>259.49</v>
      </c>
      <c r="AI43" s="101" t="n">
        <v>259.49</v>
      </c>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row>
    <row r="44" customFormat="false" ht="103.7" hidden="false" customHeight="false" outlineLevel="0" collapsed="false">
      <c r="A44" s="77" t="s">
        <v>471</v>
      </c>
      <c r="B44" s="77" t="s">
        <v>501</v>
      </c>
      <c r="C44" s="77" t="s">
        <v>165</v>
      </c>
      <c r="D44" s="77" t="s">
        <v>507</v>
      </c>
      <c r="E44" s="77" t="s">
        <v>474</v>
      </c>
      <c r="F44" s="77" t="n">
        <v>20</v>
      </c>
      <c r="G44" s="77" t="n">
        <v>4</v>
      </c>
      <c r="H44" s="78" t="n">
        <v>5</v>
      </c>
      <c r="I44" s="79" t="n">
        <v>49.75</v>
      </c>
      <c r="J44" s="80" t="n">
        <v>995</v>
      </c>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t="n">
        <v>248.75</v>
      </c>
      <c r="AI44" s="101" t="n">
        <v>248.75</v>
      </c>
      <c r="AJ44" s="101" t="n">
        <v>248.75</v>
      </c>
      <c r="AK44" s="101" t="n">
        <v>248.75</v>
      </c>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row>
    <row r="45" customFormat="false" ht="103.7" hidden="false" customHeight="false" outlineLevel="0" collapsed="false">
      <c r="A45" s="77" t="s">
        <v>471</v>
      </c>
      <c r="B45" s="77" t="s">
        <v>501</v>
      </c>
      <c r="C45" s="77" t="s">
        <v>167</v>
      </c>
      <c r="D45" s="77" t="s">
        <v>508</v>
      </c>
      <c r="E45" s="77" t="s">
        <v>474</v>
      </c>
      <c r="F45" s="77" t="n">
        <v>5</v>
      </c>
      <c r="G45" s="77" t="n">
        <v>5</v>
      </c>
      <c r="H45" s="78" t="n">
        <v>1</v>
      </c>
      <c r="I45" s="79" t="n">
        <v>88.63</v>
      </c>
      <c r="J45" s="80" t="n">
        <v>443.15</v>
      </c>
      <c r="K45" s="101"/>
      <c r="L45" s="101"/>
      <c r="M45" s="101"/>
      <c r="N45" s="101"/>
      <c r="O45" s="101"/>
      <c r="P45" s="101"/>
      <c r="Q45" s="101"/>
      <c r="R45" s="101"/>
      <c r="S45" s="101"/>
      <c r="T45" s="101"/>
      <c r="U45" s="101"/>
      <c r="V45" s="101"/>
      <c r="W45" s="101"/>
      <c r="X45" s="101"/>
      <c r="Y45" s="101"/>
      <c r="Z45" s="101"/>
      <c r="AA45" s="101"/>
      <c r="AB45" s="101"/>
      <c r="AC45" s="101"/>
      <c r="AD45" s="101"/>
      <c r="AE45" s="101"/>
      <c r="AF45" s="101" t="n">
        <v>88.63</v>
      </c>
      <c r="AG45" s="101" t="n">
        <v>88.63</v>
      </c>
      <c r="AH45" s="101" t="n">
        <v>88.63</v>
      </c>
      <c r="AI45" s="101" t="n">
        <v>88.63</v>
      </c>
      <c r="AJ45" s="101" t="n">
        <v>88.63</v>
      </c>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row>
    <row r="46" customFormat="false" ht="103.7" hidden="false" customHeight="false" outlineLevel="0" collapsed="false">
      <c r="A46" s="77" t="s">
        <v>471</v>
      </c>
      <c r="B46" s="77" t="s">
        <v>501</v>
      </c>
      <c r="C46" s="77" t="s">
        <v>169</v>
      </c>
      <c r="D46" s="77" t="s">
        <v>509</v>
      </c>
      <c r="E46" s="77" t="s">
        <v>474</v>
      </c>
      <c r="F46" s="77" t="n">
        <v>20</v>
      </c>
      <c r="G46" s="77" t="n">
        <v>4</v>
      </c>
      <c r="H46" s="78" t="n">
        <v>5</v>
      </c>
      <c r="I46" s="79" t="n">
        <v>18.22</v>
      </c>
      <c r="J46" s="80" t="n">
        <v>364.4</v>
      </c>
      <c r="K46" s="101"/>
      <c r="L46" s="101"/>
      <c r="M46" s="101"/>
      <c r="N46" s="101"/>
      <c r="O46" s="101"/>
      <c r="P46" s="101"/>
      <c r="Q46" s="101"/>
      <c r="R46" s="101"/>
      <c r="S46" s="101"/>
      <c r="T46" s="101"/>
      <c r="U46" s="101"/>
      <c r="V46" s="101"/>
      <c r="W46" s="101"/>
      <c r="X46" s="101"/>
      <c r="Y46" s="101"/>
      <c r="Z46" s="101"/>
      <c r="AA46" s="101"/>
      <c r="AB46" s="101"/>
      <c r="AC46" s="101"/>
      <c r="AD46" s="101"/>
      <c r="AE46" s="101"/>
      <c r="AF46" s="101" t="n">
        <v>91.1</v>
      </c>
      <c r="AG46" s="101" t="n">
        <v>91.1</v>
      </c>
      <c r="AH46" s="101"/>
      <c r="AI46" s="101" t="n">
        <v>91.1</v>
      </c>
      <c r="AJ46" s="101" t="n">
        <v>91.1</v>
      </c>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row>
    <row r="47" customFormat="false" ht="103.7" hidden="false" customHeight="false" outlineLevel="0" collapsed="false">
      <c r="A47" s="77" t="s">
        <v>471</v>
      </c>
      <c r="B47" s="77" t="s">
        <v>501</v>
      </c>
      <c r="C47" s="77" t="s">
        <v>171</v>
      </c>
      <c r="D47" s="77" t="s">
        <v>510</v>
      </c>
      <c r="E47" s="77" t="s">
        <v>474</v>
      </c>
      <c r="F47" s="77" t="n">
        <v>5</v>
      </c>
      <c r="G47" s="77" t="n">
        <v>5</v>
      </c>
      <c r="H47" s="78" t="n">
        <v>1</v>
      </c>
      <c r="I47" s="79" t="n">
        <v>56.51</v>
      </c>
      <c r="J47" s="80" t="n">
        <v>282.55</v>
      </c>
      <c r="K47" s="101"/>
      <c r="L47" s="101"/>
      <c r="M47" s="101"/>
      <c r="N47" s="101"/>
      <c r="O47" s="101"/>
      <c r="P47" s="101"/>
      <c r="Q47" s="101"/>
      <c r="R47" s="101"/>
      <c r="S47" s="101"/>
      <c r="T47" s="101"/>
      <c r="U47" s="101"/>
      <c r="V47" s="101"/>
      <c r="W47" s="101"/>
      <c r="X47" s="101"/>
      <c r="Y47" s="101"/>
      <c r="Z47" s="101"/>
      <c r="AA47" s="101"/>
      <c r="AB47" s="101"/>
      <c r="AC47" s="101"/>
      <c r="AD47" s="101"/>
      <c r="AE47" s="101"/>
      <c r="AF47" s="101" t="n">
        <v>56.51</v>
      </c>
      <c r="AG47" s="101" t="n">
        <v>56.51</v>
      </c>
      <c r="AH47" s="101" t="n">
        <v>56.51</v>
      </c>
      <c r="AI47" s="101" t="n">
        <v>56.51</v>
      </c>
      <c r="AJ47" s="101" t="n">
        <v>56.51</v>
      </c>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row>
    <row r="48" customFormat="false" ht="114.9" hidden="false" customHeight="false" outlineLevel="0" collapsed="false">
      <c r="A48" s="77" t="s">
        <v>471</v>
      </c>
      <c r="B48" s="77" t="s">
        <v>511</v>
      </c>
      <c r="C48" s="77" t="s">
        <v>174</v>
      </c>
      <c r="D48" s="77" t="s">
        <v>503</v>
      </c>
      <c r="E48" s="77" t="s">
        <v>94</v>
      </c>
      <c r="F48" s="77" t="n">
        <v>10</v>
      </c>
      <c r="G48" s="77" t="n">
        <v>2</v>
      </c>
      <c r="H48" s="78" t="n">
        <v>5</v>
      </c>
      <c r="I48" s="79" t="n">
        <v>514.86</v>
      </c>
      <c r="J48" s="80" t="n">
        <v>5148.6</v>
      </c>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t="n">
        <v>2574.3</v>
      </c>
      <c r="AJ48" s="101" t="n">
        <v>2574.3</v>
      </c>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row>
    <row r="49" customFormat="false" ht="103.7" hidden="false" customHeight="false" outlineLevel="0" collapsed="false">
      <c r="A49" s="77" t="s">
        <v>471</v>
      </c>
      <c r="B49" s="77" t="s">
        <v>511</v>
      </c>
      <c r="C49" s="77" t="s">
        <v>175</v>
      </c>
      <c r="D49" s="77" t="s">
        <v>512</v>
      </c>
      <c r="E49" s="77" t="s">
        <v>94</v>
      </c>
      <c r="F49" s="77" t="n">
        <v>20</v>
      </c>
      <c r="G49" s="77" t="n">
        <v>5</v>
      </c>
      <c r="H49" s="78" t="n">
        <v>4</v>
      </c>
      <c r="I49" s="79" t="n">
        <v>1156.58</v>
      </c>
      <c r="J49" s="80" t="n">
        <v>23131.6</v>
      </c>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t="n">
        <v>4626.32</v>
      </c>
      <c r="AH49" s="101" t="n">
        <v>4626.32</v>
      </c>
      <c r="AI49" s="101" t="n">
        <v>4626.32</v>
      </c>
      <c r="AJ49" s="101" t="n">
        <v>4626.32</v>
      </c>
      <c r="AK49" s="101" t="n">
        <v>4626.32</v>
      </c>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row>
    <row r="50" customFormat="false" ht="114.9" hidden="false" customHeight="false" outlineLevel="0" collapsed="false">
      <c r="A50" s="77" t="s">
        <v>471</v>
      </c>
      <c r="B50" s="77" t="s">
        <v>511</v>
      </c>
      <c r="C50" s="77" t="s">
        <v>177</v>
      </c>
      <c r="D50" s="77" t="s">
        <v>513</v>
      </c>
      <c r="E50" s="77" t="s">
        <v>474</v>
      </c>
      <c r="F50" s="77" t="n">
        <v>2</v>
      </c>
      <c r="G50" s="77" t="n">
        <v>2</v>
      </c>
      <c r="H50" s="78" t="n">
        <v>1</v>
      </c>
      <c r="I50" s="79" t="n">
        <v>155.05</v>
      </c>
      <c r="J50" s="80" t="n">
        <v>310.1</v>
      </c>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t="n">
        <v>155.05</v>
      </c>
      <c r="AI50" s="101" t="n">
        <v>155.05</v>
      </c>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row>
    <row r="51" customFormat="false" ht="114.9" hidden="false" customHeight="false" outlineLevel="0" collapsed="false">
      <c r="A51" s="77" t="s">
        <v>471</v>
      </c>
      <c r="B51" s="77" t="s">
        <v>511</v>
      </c>
      <c r="C51" s="77" t="s">
        <v>179</v>
      </c>
      <c r="D51" s="77" t="s">
        <v>514</v>
      </c>
      <c r="E51" s="77" t="s">
        <v>474</v>
      </c>
      <c r="F51" s="77" t="n">
        <v>3</v>
      </c>
      <c r="G51" s="77" t="n">
        <v>3</v>
      </c>
      <c r="H51" s="78" t="n">
        <v>1</v>
      </c>
      <c r="I51" s="79" t="n">
        <v>257.94</v>
      </c>
      <c r="J51" s="80" t="n">
        <v>773.82</v>
      </c>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t="n">
        <v>257.94</v>
      </c>
      <c r="AI51" s="101" t="n">
        <v>257.94</v>
      </c>
      <c r="AJ51" s="101" t="n">
        <v>257.94</v>
      </c>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row>
    <row r="52" customFormat="false" ht="114.9" hidden="false" customHeight="false" outlineLevel="0" collapsed="false">
      <c r="A52" s="77" t="s">
        <v>471</v>
      </c>
      <c r="B52" s="77" t="s">
        <v>511</v>
      </c>
      <c r="C52" s="77" t="s">
        <v>181</v>
      </c>
      <c r="D52" s="77" t="s">
        <v>515</v>
      </c>
      <c r="E52" s="77" t="s">
        <v>474</v>
      </c>
      <c r="F52" s="77" t="n">
        <v>2</v>
      </c>
      <c r="G52" s="77" t="n">
        <v>2</v>
      </c>
      <c r="H52" s="78" t="n">
        <v>1</v>
      </c>
      <c r="I52" s="79" t="n">
        <v>257.94</v>
      </c>
      <c r="J52" s="80" t="n">
        <v>515.88</v>
      </c>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t="n">
        <v>257.94</v>
      </c>
      <c r="AJ52" s="101" t="n">
        <v>257.94</v>
      </c>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row>
    <row r="53" customFormat="false" ht="114.9" hidden="false" customHeight="false" outlineLevel="0" collapsed="false">
      <c r="A53" s="77" t="s">
        <v>471</v>
      </c>
      <c r="B53" s="77" t="s">
        <v>511</v>
      </c>
      <c r="C53" s="77" t="s">
        <v>183</v>
      </c>
      <c r="D53" s="77" t="s">
        <v>516</v>
      </c>
      <c r="E53" s="77" t="s">
        <v>474</v>
      </c>
      <c r="F53" s="77" t="n">
        <v>1</v>
      </c>
      <c r="G53" s="77" t="n">
        <v>1</v>
      </c>
      <c r="H53" s="78" t="n">
        <v>1</v>
      </c>
      <c r="I53" s="79" t="n">
        <v>279.08</v>
      </c>
      <c r="J53" s="80" t="n">
        <v>279.08</v>
      </c>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t="n">
        <v>279.08</v>
      </c>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row>
    <row r="54" customFormat="false" ht="114.9" hidden="false" customHeight="false" outlineLevel="0" collapsed="false">
      <c r="A54" s="77" t="s">
        <v>471</v>
      </c>
      <c r="B54" s="77" t="s">
        <v>511</v>
      </c>
      <c r="C54" s="77" t="s">
        <v>185</v>
      </c>
      <c r="D54" s="77" t="s">
        <v>517</v>
      </c>
      <c r="E54" s="77" t="s">
        <v>474</v>
      </c>
      <c r="F54" s="77" t="n">
        <v>3</v>
      </c>
      <c r="G54" s="77" t="n">
        <v>3</v>
      </c>
      <c r="H54" s="78" t="n">
        <v>1</v>
      </c>
      <c r="I54" s="79" t="n">
        <v>537.22</v>
      </c>
      <c r="J54" s="80" t="n">
        <v>1611.66</v>
      </c>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t="n">
        <v>537.22</v>
      </c>
      <c r="AI54" s="101" t="n">
        <v>537.22</v>
      </c>
      <c r="AJ54" s="101" t="n">
        <v>537.22</v>
      </c>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customFormat="false" ht="114.9" hidden="false" customHeight="false" outlineLevel="0" collapsed="false">
      <c r="A55" s="77" t="s">
        <v>471</v>
      </c>
      <c r="B55" s="77" t="s">
        <v>511</v>
      </c>
      <c r="C55" s="77" t="s">
        <v>187</v>
      </c>
      <c r="D55" s="77" t="s">
        <v>518</v>
      </c>
      <c r="E55" s="77" t="s">
        <v>474</v>
      </c>
      <c r="F55" s="77" t="n">
        <v>6</v>
      </c>
      <c r="G55" s="77" t="n">
        <v>3</v>
      </c>
      <c r="H55" s="78" t="n">
        <v>2</v>
      </c>
      <c r="I55" s="79" t="n">
        <v>526.96</v>
      </c>
      <c r="J55" s="80" t="n">
        <v>3161.76</v>
      </c>
      <c r="K55" s="101"/>
      <c r="L55" s="101"/>
      <c r="M55" s="101"/>
      <c r="N55" s="101"/>
      <c r="O55" s="101"/>
      <c r="P55" s="101"/>
      <c r="Q55" s="101"/>
      <c r="R55" s="101"/>
      <c r="S55" s="101"/>
      <c r="T55" s="101"/>
      <c r="U55" s="101"/>
      <c r="V55" s="101"/>
      <c r="W55" s="101"/>
      <c r="X55" s="101"/>
      <c r="Y55" s="101"/>
      <c r="Z55" s="101"/>
      <c r="AA55" s="101"/>
      <c r="AB55" s="101"/>
      <c r="AC55" s="101"/>
      <c r="AD55" s="101"/>
      <c r="AE55" s="101"/>
      <c r="AF55" s="101" t="n">
        <v>1053.92</v>
      </c>
      <c r="AG55" s="101"/>
      <c r="AH55" s="101"/>
      <c r="AI55" s="101" t="n">
        <v>1053.92</v>
      </c>
      <c r="AJ55" s="101" t="n">
        <v>1053.92</v>
      </c>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row>
    <row r="56" customFormat="false" ht="114.9" hidden="false" customHeight="false" outlineLevel="0" collapsed="false">
      <c r="A56" s="77" t="s">
        <v>471</v>
      </c>
      <c r="B56" s="77" t="s">
        <v>511</v>
      </c>
      <c r="C56" s="77" t="s">
        <v>189</v>
      </c>
      <c r="D56" s="77" t="s">
        <v>519</v>
      </c>
      <c r="E56" s="77" t="s">
        <v>474</v>
      </c>
      <c r="F56" s="77" t="n">
        <v>8</v>
      </c>
      <c r="G56" s="77" t="n">
        <v>4</v>
      </c>
      <c r="H56" s="78" t="n">
        <v>2</v>
      </c>
      <c r="I56" s="79" t="n">
        <v>526.96</v>
      </c>
      <c r="J56" s="80" t="n">
        <v>4215.68</v>
      </c>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t="n">
        <v>1053.92</v>
      </c>
      <c r="AH56" s="101" t="n">
        <v>1053.92</v>
      </c>
      <c r="AI56" s="101" t="n">
        <v>1053.92</v>
      </c>
      <c r="AJ56" s="101" t="n">
        <v>1053.92</v>
      </c>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row>
    <row r="57" customFormat="false" ht="114.9" hidden="false" customHeight="false" outlineLevel="0" collapsed="false">
      <c r="A57" s="77" t="s">
        <v>471</v>
      </c>
      <c r="B57" s="77" t="s">
        <v>511</v>
      </c>
      <c r="C57" s="77" t="s">
        <v>191</v>
      </c>
      <c r="D57" s="77" t="s">
        <v>520</v>
      </c>
      <c r="E57" s="77" t="s">
        <v>474</v>
      </c>
      <c r="F57" s="77" t="n">
        <v>3</v>
      </c>
      <c r="G57" s="77" t="n">
        <v>3</v>
      </c>
      <c r="H57" s="78" t="n">
        <v>1</v>
      </c>
      <c r="I57" s="79" t="n">
        <v>557.27</v>
      </c>
      <c r="J57" s="80" t="n">
        <v>1671.81</v>
      </c>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t="n">
        <v>557.27</v>
      </c>
      <c r="AI57" s="101" t="n">
        <v>557.27</v>
      </c>
      <c r="AJ57" s="101" t="n">
        <v>557.27</v>
      </c>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row>
    <row r="58" customFormat="false" ht="114.9" hidden="false" customHeight="false" outlineLevel="0" collapsed="false">
      <c r="A58" s="77" t="s">
        <v>471</v>
      </c>
      <c r="B58" s="77" t="s">
        <v>511</v>
      </c>
      <c r="C58" s="77" t="s">
        <v>193</v>
      </c>
      <c r="D58" s="77" t="s">
        <v>521</v>
      </c>
      <c r="E58" s="77" t="s">
        <v>474</v>
      </c>
      <c r="F58" s="77" t="n">
        <v>3</v>
      </c>
      <c r="G58" s="77" t="n">
        <v>3</v>
      </c>
      <c r="H58" s="78" t="n">
        <v>1</v>
      </c>
      <c r="I58" s="79" t="n">
        <v>325.23</v>
      </c>
      <c r="J58" s="80" t="n">
        <v>975.69</v>
      </c>
      <c r="K58" s="101"/>
      <c r="L58" s="101"/>
      <c r="M58" s="101"/>
      <c r="N58" s="101"/>
      <c r="O58" s="101"/>
      <c r="P58" s="101"/>
      <c r="Q58" s="101"/>
      <c r="R58" s="101"/>
      <c r="S58" s="101"/>
      <c r="T58" s="101"/>
      <c r="U58" s="101"/>
      <c r="V58" s="101"/>
      <c r="W58" s="101"/>
      <c r="X58" s="101"/>
      <c r="Y58" s="101"/>
      <c r="Z58" s="101"/>
      <c r="AA58" s="101"/>
      <c r="AB58" s="101"/>
      <c r="AC58" s="101"/>
      <c r="AD58" s="101"/>
      <c r="AE58" s="101" t="n">
        <v>325.23</v>
      </c>
      <c r="AF58" s="101" t="n">
        <v>325.23</v>
      </c>
      <c r="AG58" s="101" t="n">
        <v>325.23</v>
      </c>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row>
    <row r="59" customFormat="false" ht="114.9" hidden="false" customHeight="false" outlineLevel="0" collapsed="false">
      <c r="A59" s="77" t="s">
        <v>471</v>
      </c>
      <c r="B59" s="77" t="s">
        <v>511</v>
      </c>
      <c r="C59" s="77" t="s">
        <v>195</v>
      </c>
      <c r="D59" s="77" t="s">
        <v>522</v>
      </c>
      <c r="E59" s="77" t="s">
        <v>474</v>
      </c>
      <c r="F59" s="77" t="n">
        <v>2</v>
      </c>
      <c r="G59" s="77" t="n">
        <v>2</v>
      </c>
      <c r="H59" s="78" t="n">
        <v>1</v>
      </c>
      <c r="I59" s="79" t="n">
        <v>325.23</v>
      </c>
      <c r="J59" s="80" t="n">
        <v>650.46</v>
      </c>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t="n">
        <v>325.23</v>
      </c>
      <c r="AH59" s="101" t="n">
        <v>325.23</v>
      </c>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row>
    <row r="60" customFormat="false" ht="114.9" hidden="false" customHeight="false" outlineLevel="0" collapsed="false">
      <c r="A60" s="77" t="s">
        <v>471</v>
      </c>
      <c r="B60" s="77" t="s">
        <v>511</v>
      </c>
      <c r="C60" s="77" t="s">
        <v>197</v>
      </c>
      <c r="D60" s="77" t="s">
        <v>523</v>
      </c>
      <c r="E60" s="77" t="s">
        <v>474</v>
      </c>
      <c r="F60" s="77" t="n">
        <v>2</v>
      </c>
      <c r="G60" s="77" t="n">
        <v>2</v>
      </c>
      <c r="H60" s="78" t="n">
        <v>1</v>
      </c>
      <c r="I60" s="79" t="n">
        <v>249.12</v>
      </c>
      <c r="J60" s="80" t="n">
        <v>498.24</v>
      </c>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t="n">
        <v>249.12</v>
      </c>
      <c r="AH60" s="101" t="n">
        <v>249.12</v>
      </c>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row>
    <row r="61" customFormat="false" ht="114.9" hidden="false" customHeight="false" outlineLevel="0" collapsed="false">
      <c r="A61" s="77" t="s">
        <v>471</v>
      </c>
      <c r="B61" s="77" t="s">
        <v>511</v>
      </c>
      <c r="C61" s="77" t="s">
        <v>199</v>
      </c>
      <c r="D61" s="77" t="s">
        <v>524</v>
      </c>
      <c r="E61" s="77" t="s">
        <v>474</v>
      </c>
      <c r="F61" s="77" t="n">
        <v>2</v>
      </c>
      <c r="G61" s="77" t="n">
        <v>1</v>
      </c>
      <c r="H61" s="78" t="n">
        <v>2</v>
      </c>
      <c r="I61" s="79" t="n">
        <v>251.5</v>
      </c>
      <c r="J61" s="80" t="n">
        <v>503</v>
      </c>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t="n">
        <v>503</v>
      </c>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row>
    <row r="62" customFormat="false" ht="103.7" hidden="false" customHeight="false" outlineLevel="0" collapsed="false">
      <c r="A62" s="77" t="s">
        <v>471</v>
      </c>
      <c r="B62" s="77" t="s">
        <v>511</v>
      </c>
      <c r="C62" s="77" t="s">
        <v>201</v>
      </c>
      <c r="D62" s="77" t="s">
        <v>525</v>
      </c>
      <c r="E62" s="77" t="s">
        <v>474</v>
      </c>
      <c r="F62" s="77" t="n">
        <v>16</v>
      </c>
      <c r="G62" s="77" t="n">
        <v>4</v>
      </c>
      <c r="H62" s="78" t="n">
        <v>4</v>
      </c>
      <c r="I62" s="79" t="n">
        <v>48</v>
      </c>
      <c r="J62" s="80" t="n">
        <v>768</v>
      </c>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t="n">
        <v>192</v>
      </c>
      <c r="AH62" s="101" t="n">
        <v>192</v>
      </c>
      <c r="AI62" s="101"/>
      <c r="AJ62" s="101" t="n">
        <v>192</v>
      </c>
      <c r="AK62" s="101" t="n">
        <v>192</v>
      </c>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row>
    <row r="63" customFormat="false" ht="103.7" hidden="false" customHeight="false" outlineLevel="0" collapsed="false">
      <c r="A63" s="77" t="s">
        <v>471</v>
      </c>
      <c r="B63" s="77" t="s">
        <v>511</v>
      </c>
      <c r="C63" s="77" t="s">
        <v>203</v>
      </c>
      <c r="D63" s="77" t="s">
        <v>526</v>
      </c>
      <c r="E63" s="77" t="s">
        <v>474</v>
      </c>
      <c r="F63" s="77" t="n">
        <v>3</v>
      </c>
      <c r="G63" s="77" t="n">
        <v>3</v>
      </c>
      <c r="H63" s="78" t="n">
        <v>1</v>
      </c>
      <c r="I63" s="79" t="n">
        <v>56.13</v>
      </c>
      <c r="J63" s="80" t="n">
        <v>168.39</v>
      </c>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t="n">
        <v>56.13</v>
      </c>
      <c r="AI63" s="101" t="n">
        <v>56.13</v>
      </c>
      <c r="AJ63" s="101" t="n">
        <v>56.13</v>
      </c>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row>
    <row r="64" customFormat="false" ht="103.7" hidden="false" customHeight="false" outlineLevel="0" collapsed="false">
      <c r="A64" s="77" t="s">
        <v>471</v>
      </c>
      <c r="B64" s="77" t="s">
        <v>511</v>
      </c>
      <c r="C64" s="77" t="s">
        <v>205</v>
      </c>
      <c r="D64" s="77" t="s">
        <v>527</v>
      </c>
      <c r="E64" s="77" t="s">
        <v>474</v>
      </c>
      <c r="F64" s="77" t="n">
        <v>11</v>
      </c>
      <c r="G64" s="77" t="n">
        <v>5</v>
      </c>
      <c r="H64" s="78" t="n">
        <v>2.2</v>
      </c>
      <c r="I64" s="79" t="n">
        <v>52.44</v>
      </c>
      <c r="J64" s="80" t="n">
        <v>576.83</v>
      </c>
      <c r="K64" s="101"/>
      <c r="L64" s="101"/>
      <c r="M64" s="101"/>
      <c r="N64" s="101"/>
      <c r="O64" s="101"/>
      <c r="P64" s="101"/>
      <c r="Q64" s="101"/>
      <c r="R64" s="101"/>
      <c r="S64" s="101"/>
      <c r="T64" s="101"/>
      <c r="U64" s="101"/>
      <c r="V64" s="101"/>
      <c r="W64" s="101"/>
      <c r="X64" s="101"/>
      <c r="Y64" s="101"/>
      <c r="Z64" s="101"/>
      <c r="AA64" s="101"/>
      <c r="AB64" s="101"/>
      <c r="AC64" s="101"/>
      <c r="AD64" s="101"/>
      <c r="AE64" s="101"/>
      <c r="AF64" s="101" t="n">
        <v>115.368</v>
      </c>
      <c r="AG64" s="101" t="n">
        <v>115.368</v>
      </c>
      <c r="AH64" s="101" t="n">
        <v>115.368</v>
      </c>
      <c r="AI64" s="101" t="n">
        <v>115.368</v>
      </c>
      <c r="AJ64" s="101" t="n">
        <v>115.368</v>
      </c>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row>
    <row r="65" customFormat="false" ht="103.7" hidden="false" customHeight="false" outlineLevel="0" collapsed="false">
      <c r="A65" s="77" t="s">
        <v>471</v>
      </c>
      <c r="B65" s="77" t="s">
        <v>511</v>
      </c>
      <c r="C65" s="77" t="s">
        <v>207</v>
      </c>
      <c r="D65" s="77" t="s">
        <v>528</v>
      </c>
      <c r="E65" s="77" t="s">
        <v>474</v>
      </c>
      <c r="F65" s="77" t="n">
        <v>5</v>
      </c>
      <c r="G65" s="77" t="n">
        <v>5</v>
      </c>
      <c r="H65" s="78" t="n">
        <v>1</v>
      </c>
      <c r="I65" s="79" t="n">
        <v>78.74</v>
      </c>
      <c r="J65" s="80" t="n">
        <v>393.7</v>
      </c>
      <c r="K65" s="101"/>
      <c r="L65" s="101"/>
      <c r="M65" s="101"/>
      <c r="N65" s="101"/>
      <c r="O65" s="101"/>
      <c r="P65" s="101"/>
      <c r="Q65" s="101"/>
      <c r="R65" s="101"/>
      <c r="S65" s="101"/>
      <c r="T65" s="101"/>
      <c r="U65" s="101"/>
      <c r="V65" s="101"/>
      <c r="W65" s="101"/>
      <c r="X65" s="101"/>
      <c r="Y65" s="101"/>
      <c r="Z65" s="101"/>
      <c r="AA65" s="101"/>
      <c r="AB65" s="101"/>
      <c r="AC65" s="101"/>
      <c r="AD65" s="101"/>
      <c r="AE65" s="101"/>
      <c r="AF65" s="101" t="n">
        <v>78.74</v>
      </c>
      <c r="AG65" s="101" t="n">
        <v>78.74</v>
      </c>
      <c r="AH65" s="101" t="n">
        <v>78.74</v>
      </c>
      <c r="AI65" s="101" t="n">
        <v>78.74</v>
      </c>
      <c r="AJ65" s="101" t="n">
        <v>78.74</v>
      </c>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row>
    <row r="66" customFormat="false" ht="103.7" hidden="false" customHeight="false" outlineLevel="0" collapsed="false">
      <c r="A66" s="77" t="s">
        <v>471</v>
      </c>
      <c r="B66" s="77" t="s">
        <v>511</v>
      </c>
      <c r="C66" s="77" t="s">
        <v>209</v>
      </c>
      <c r="D66" s="77" t="s">
        <v>508</v>
      </c>
      <c r="E66" s="77" t="s">
        <v>474</v>
      </c>
      <c r="F66" s="77" t="n">
        <v>5</v>
      </c>
      <c r="G66" s="77" t="n">
        <v>5</v>
      </c>
      <c r="H66" s="78" t="n">
        <v>1</v>
      </c>
      <c r="I66" s="79" t="n">
        <v>88.63</v>
      </c>
      <c r="J66" s="80" t="n">
        <v>443.15</v>
      </c>
      <c r="K66" s="101"/>
      <c r="L66" s="101"/>
      <c r="M66" s="101"/>
      <c r="N66" s="101"/>
      <c r="O66" s="101"/>
      <c r="P66" s="101"/>
      <c r="Q66" s="101"/>
      <c r="R66" s="101"/>
      <c r="S66" s="101"/>
      <c r="T66" s="101"/>
      <c r="U66" s="101"/>
      <c r="V66" s="101"/>
      <c r="W66" s="101"/>
      <c r="X66" s="101"/>
      <c r="Y66" s="101"/>
      <c r="Z66" s="101"/>
      <c r="AA66" s="101"/>
      <c r="AB66" s="101"/>
      <c r="AC66" s="101"/>
      <c r="AD66" s="101"/>
      <c r="AE66" s="101"/>
      <c r="AF66" s="101" t="n">
        <v>88.63</v>
      </c>
      <c r="AG66" s="101" t="n">
        <v>88.63</v>
      </c>
      <c r="AH66" s="101" t="n">
        <v>88.63</v>
      </c>
      <c r="AI66" s="101" t="n">
        <v>88.63</v>
      </c>
      <c r="AJ66" s="101" t="n">
        <v>88.63</v>
      </c>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row>
    <row r="67" customFormat="false" ht="103.7" hidden="false" customHeight="false" outlineLevel="0" collapsed="false">
      <c r="A67" s="77" t="s">
        <v>471</v>
      </c>
      <c r="B67" s="77" t="s">
        <v>511</v>
      </c>
      <c r="C67" s="77" t="s">
        <v>210</v>
      </c>
      <c r="D67" s="77" t="s">
        <v>529</v>
      </c>
      <c r="E67" s="77" t="s">
        <v>474</v>
      </c>
      <c r="F67" s="77" t="n">
        <v>10</v>
      </c>
      <c r="G67" s="77" t="n">
        <v>5</v>
      </c>
      <c r="H67" s="78" t="n">
        <v>2</v>
      </c>
      <c r="I67" s="79" t="n">
        <v>83.45</v>
      </c>
      <c r="J67" s="80" t="n">
        <v>834.5</v>
      </c>
      <c r="K67" s="101"/>
      <c r="L67" s="101"/>
      <c r="M67" s="101"/>
      <c r="N67" s="101"/>
      <c r="O67" s="101"/>
      <c r="P67" s="101"/>
      <c r="Q67" s="101"/>
      <c r="R67" s="101"/>
      <c r="S67" s="101"/>
      <c r="T67" s="101"/>
      <c r="U67" s="101"/>
      <c r="V67" s="101"/>
      <c r="W67" s="101"/>
      <c r="X67" s="101"/>
      <c r="Y67" s="101"/>
      <c r="Z67" s="101"/>
      <c r="AA67" s="101"/>
      <c r="AB67" s="101"/>
      <c r="AC67" s="101"/>
      <c r="AD67" s="101"/>
      <c r="AE67" s="101"/>
      <c r="AF67" s="101" t="n">
        <v>166.9</v>
      </c>
      <c r="AG67" s="101" t="n">
        <v>166.9</v>
      </c>
      <c r="AH67" s="101" t="n">
        <v>166.9</v>
      </c>
      <c r="AI67" s="101" t="n">
        <v>166.9</v>
      </c>
      <c r="AJ67" s="101" t="n">
        <v>166.9</v>
      </c>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row>
    <row r="68" customFormat="false" ht="36.55" hidden="false" customHeight="false" outlineLevel="0" collapsed="false">
      <c r="A68" s="77" t="s">
        <v>471</v>
      </c>
      <c r="B68" s="77" t="s">
        <v>530</v>
      </c>
      <c r="C68" s="77" t="s">
        <v>213</v>
      </c>
      <c r="D68" s="77" t="s">
        <v>531</v>
      </c>
      <c r="E68" s="77" t="s">
        <v>94</v>
      </c>
      <c r="F68" s="77" t="n">
        <v>110</v>
      </c>
      <c r="G68" s="77" t="n">
        <v>15</v>
      </c>
      <c r="H68" s="78" t="n">
        <v>7.3333</v>
      </c>
      <c r="I68" s="79" t="n">
        <v>976.1</v>
      </c>
      <c r="J68" s="80" t="n">
        <v>107371</v>
      </c>
      <c r="K68" s="101"/>
      <c r="L68" s="101"/>
      <c r="M68" s="101"/>
      <c r="N68" s="101"/>
      <c r="O68" s="101"/>
      <c r="P68" s="101"/>
      <c r="Q68" s="101"/>
      <c r="R68" s="101"/>
      <c r="S68" s="101"/>
      <c r="T68" s="101"/>
      <c r="U68" s="101"/>
      <c r="V68" s="101"/>
      <c r="W68" s="101"/>
      <c r="X68" s="101"/>
      <c r="Y68" s="101"/>
      <c r="Z68" s="101"/>
      <c r="AA68" s="101"/>
      <c r="AB68" s="101"/>
      <c r="AC68" s="101"/>
      <c r="AD68" s="101"/>
      <c r="AE68" s="101"/>
      <c r="AF68" s="101" t="n">
        <v>7158.03413</v>
      </c>
      <c r="AG68" s="101" t="n">
        <v>7158.03413</v>
      </c>
      <c r="AH68" s="101" t="n">
        <v>7158.03413</v>
      </c>
      <c r="AI68" s="101" t="n">
        <v>7158.03413</v>
      </c>
      <c r="AJ68" s="101" t="n">
        <v>7158.03413</v>
      </c>
      <c r="AK68" s="101" t="n">
        <v>7158.03413</v>
      </c>
      <c r="AL68" s="101"/>
      <c r="AM68" s="101" t="n">
        <v>7158.03413</v>
      </c>
      <c r="AN68" s="101" t="n">
        <v>7158.03413</v>
      </c>
      <c r="AO68" s="101" t="n">
        <v>7158.03413</v>
      </c>
      <c r="AP68" s="101" t="n">
        <v>7158.03413</v>
      </c>
      <c r="AQ68" s="101" t="n">
        <v>7158.61979</v>
      </c>
      <c r="AR68" s="101" t="n">
        <v>7158.03413</v>
      </c>
      <c r="AS68" s="101"/>
      <c r="AT68" s="101" t="n">
        <v>7158.03413</v>
      </c>
      <c r="AU68" s="101" t="n">
        <v>7158.03413</v>
      </c>
      <c r="AV68" s="101" t="n">
        <v>7158.03413</v>
      </c>
      <c r="AW68" s="101"/>
      <c r="AX68" s="101"/>
      <c r="AY68" s="101"/>
      <c r="AZ68" s="101"/>
      <c r="BA68" s="101"/>
      <c r="BB68" s="101"/>
      <c r="BC68" s="101"/>
      <c r="BD68" s="101"/>
      <c r="BE68" s="101"/>
      <c r="BF68" s="101"/>
      <c r="BG68" s="101"/>
      <c r="BH68" s="101"/>
      <c r="BI68" s="101"/>
      <c r="BJ68" s="101"/>
      <c r="BK68" s="101"/>
      <c r="BL68" s="101"/>
      <c r="BM68" s="101"/>
      <c r="BN68" s="101"/>
    </row>
    <row r="69" customFormat="false" ht="36.55" hidden="false" customHeight="false" outlineLevel="0" collapsed="false">
      <c r="A69" s="77" t="s">
        <v>471</v>
      </c>
      <c r="B69" s="77" t="s">
        <v>530</v>
      </c>
      <c r="C69" s="77" t="s">
        <v>215</v>
      </c>
      <c r="D69" s="77" t="s">
        <v>532</v>
      </c>
      <c r="E69" s="77" t="s">
        <v>474</v>
      </c>
      <c r="F69" s="77" t="n">
        <v>5</v>
      </c>
      <c r="G69" s="77" t="n">
        <v>5</v>
      </c>
      <c r="H69" s="78" t="n">
        <v>1</v>
      </c>
      <c r="I69" s="79" t="n">
        <v>910.44</v>
      </c>
      <c r="J69" s="80" t="n">
        <v>4552.2</v>
      </c>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t="n">
        <v>910.44</v>
      </c>
      <c r="AH69" s="101"/>
      <c r="AI69" s="101"/>
      <c r="AJ69" s="101" t="n">
        <v>910.44</v>
      </c>
      <c r="AK69" s="101"/>
      <c r="AL69" s="101"/>
      <c r="AM69" s="101" t="n">
        <v>910.44</v>
      </c>
      <c r="AN69" s="101"/>
      <c r="AO69" s="101"/>
      <c r="AP69" s="101"/>
      <c r="AQ69" s="101"/>
      <c r="AR69" s="101" t="n">
        <v>910.44</v>
      </c>
      <c r="AS69" s="101"/>
      <c r="AT69" s="101" t="n">
        <v>910.44</v>
      </c>
      <c r="AU69" s="101"/>
      <c r="AV69" s="101"/>
      <c r="AW69" s="101"/>
      <c r="AX69" s="101"/>
      <c r="AY69" s="101"/>
      <c r="AZ69" s="101"/>
      <c r="BA69" s="101"/>
      <c r="BB69" s="101"/>
      <c r="BC69" s="101"/>
      <c r="BD69" s="101"/>
      <c r="BE69" s="101"/>
      <c r="BF69" s="101"/>
      <c r="BG69" s="101"/>
      <c r="BH69" s="101"/>
      <c r="BI69" s="101"/>
      <c r="BJ69" s="101"/>
      <c r="BK69" s="101"/>
      <c r="BL69" s="101"/>
      <c r="BM69" s="101"/>
      <c r="BN69" s="101"/>
    </row>
    <row r="70" customFormat="false" ht="36.55" hidden="false" customHeight="false" outlineLevel="0" collapsed="false">
      <c r="A70" s="77" t="s">
        <v>471</v>
      </c>
      <c r="B70" s="77" t="s">
        <v>530</v>
      </c>
      <c r="C70" s="77" t="s">
        <v>217</v>
      </c>
      <c r="D70" s="77" t="s">
        <v>533</v>
      </c>
      <c r="E70" s="77" t="s">
        <v>474</v>
      </c>
      <c r="F70" s="77" t="n">
        <v>4</v>
      </c>
      <c r="G70" s="77" t="n">
        <v>4</v>
      </c>
      <c r="H70" s="78" t="n">
        <v>1</v>
      </c>
      <c r="I70" s="79" t="n">
        <v>1382.53</v>
      </c>
      <c r="J70" s="80" t="n">
        <v>5530.12</v>
      </c>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t="n">
        <v>1382.53</v>
      </c>
      <c r="AI70" s="101"/>
      <c r="AJ70" s="101"/>
      <c r="AK70" s="101"/>
      <c r="AL70" s="101"/>
      <c r="AM70" s="101" t="n">
        <v>1382.53</v>
      </c>
      <c r="AN70" s="101"/>
      <c r="AO70" s="101"/>
      <c r="AP70" s="101"/>
      <c r="AQ70" s="101" t="n">
        <v>1382.53</v>
      </c>
      <c r="AR70" s="101"/>
      <c r="AS70" s="101"/>
      <c r="AT70" s="101" t="n">
        <v>1382.53</v>
      </c>
      <c r="AU70" s="101"/>
      <c r="AV70" s="101"/>
      <c r="AW70" s="101"/>
      <c r="AX70" s="101"/>
      <c r="AY70" s="101"/>
      <c r="AZ70" s="101"/>
      <c r="BA70" s="101"/>
      <c r="BB70" s="101"/>
      <c r="BC70" s="101"/>
      <c r="BD70" s="101"/>
      <c r="BE70" s="101"/>
      <c r="BF70" s="101"/>
      <c r="BG70" s="101"/>
      <c r="BH70" s="101"/>
      <c r="BI70" s="101"/>
      <c r="BJ70" s="101"/>
      <c r="BK70" s="101"/>
      <c r="BL70" s="101"/>
      <c r="BM70" s="101"/>
      <c r="BN70" s="101"/>
    </row>
    <row r="71" customFormat="false" ht="47.75" hidden="false" customHeight="false" outlineLevel="0" collapsed="false">
      <c r="A71" s="77" t="s">
        <v>471</v>
      </c>
      <c r="B71" s="77" t="s">
        <v>530</v>
      </c>
      <c r="C71" s="77" t="s">
        <v>219</v>
      </c>
      <c r="D71" s="77" t="s">
        <v>534</v>
      </c>
      <c r="E71" s="77" t="s">
        <v>474</v>
      </c>
      <c r="F71" s="77" t="n">
        <v>20</v>
      </c>
      <c r="G71" s="77" t="n">
        <v>4</v>
      </c>
      <c r="H71" s="78" t="n">
        <v>5</v>
      </c>
      <c r="I71" s="79" t="n">
        <v>120.31</v>
      </c>
      <c r="J71" s="80" t="n">
        <v>2406.19</v>
      </c>
      <c r="K71" s="101"/>
      <c r="L71" s="101"/>
      <c r="M71" s="101"/>
      <c r="N71" s="101"/>
      <c r="O71" s="101"/>
      <c r="P71" s="101"/>
      <c r="Q71" s="101"/>
      <c r="R71" s="101"/>
      <c r="S71" s="101"/>
      <c r="T71" s="101"/>
      <c r="U71" s="101"/>
      <c r="V71" s="101"/>
      <c r="W71" s="101"/>
      <c r="X71" s="101"/>
      <c r="Y71" s="101"/>
      <c r="Z71" s="101"/>
      <c r="AA71" s="101"/>
      <c r="AB71" s="101"/>
      <c r="AC71" s="101"/>
      <c r="AD71" s="101"/>
      <c r="AE71" s="101"/>
      <c r="AF71" s="101" t="n">
        <v>601.55</v>
      </c>
      <c r="AG71" s="101"/>
      <c r="AH71" s="101"/>
      <c r="AI71" s="101"/>
      <c r="AJ71" s="101"/>
      <c r="AK71" s="101" t="n">
        <v>601.55</v>
      </c>
      <c r="AL71" s="101"/>
      <c r="AM71" s="101"/>
      <c r="AN71" s="101"/>
      <c r="AO71" s="101" t="n">
        <v>601.55</v>
      </c>
      <c r="AP71" s="101"/>
      <c r="AQ71" s="101"/>
      <c r="AR71" s="101" t="n">
        <v>601.55</v>
      </c>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row>
    <row r="72" customFormat="false" ht="47.75" hidden="false" customHeight="false" outlineLevel="0" collapsed="false">
      <c r="A72" s="77" t="s">
        <v>471</v>
      </c>
      <c r="B72" s="77" t="s">
        <v>530</v>
      </c>
      <c r="C72" s="77" t="s">
        <v>221</v>
      </c>
      <c r="D72" s="77" t="s">
        <v>535</v>
      </c>
      <c r="E72" s="77" t="s">
        <v>474</v>
      </c>
      <c r="F72" s="77" t="n">
        <v>15</v>
      </c>
      <c r="G72" s="77" t="n">
        <v>5</v>
      </c>
      <c r="H72" s="78" t="n">
        <v>3</v>
      </c>
      <c r="I72" s="79" t="n">
        <v>91.02</v>
      </c>
      <c r="J72" s="80" t="n">
        <v>1365.3</v>
      </c>
      <c r="K72" s="101"/>
      <c r="L72" s="101"/>
      <c r="M72" s="101"/>
      <c r="N72" s="101"/>
      <c r="O72" s="101"/>
      <c r="P72" s="101"/>
      <c r="Q72" s="101"/>
      <c r="R72" s="101"/>
      <c r="S72" s="101"/>
      <c r="T72" s="101"/>
      <c r="U72" s="101"/>
      <c r="V72" s="101"/>
      <c r="W72" s="101"/>
      <c r="X72" s="101"/>
      <c r="Y72" s="101"/>
      <c r="Z72" s="101"/>
      <c r="AA72" s="101"/>
      <c r="AB72" s="101"/>
      <c r="AC72" s="101"/>
      <c r="AD72" s="101"/>
      <c r="AE72" s="101"/>
      <c r="AF72" s="101" t="n">
        <v>273.06</v>
      </c>
      <c r="AG72" s="101"/>
      <c r="AH72" s="101"/>
      <c r="AI72" s="101" t="n">
        <v>273.06</v>
      </c>
      <c r="AJ72" s="101"/>
      <c r="AK72" s="101" t="n">
        <v>273.06</v>
      </c>
      <c r="AL72" s="101"/>
      <c r="AM72" s="101"/>
      <c r="AN72" s="101"/>
      <c r="AO72" s="101" t="n">
        <v>273.06</v>
      </c>
      <c r="AP72" s="101"/>
      <c r="AQ72" s="101"/>
      <c r="AR72" s="101" t="n">
        <v>273.06</v>
      </c>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row>
    <row r="73" customFormat="false" ht="36.55" hidden="false" customHeight="false" outlineLevel="0" collapsed="false">
      <c r="A73" s="77" t="s">
        <v>471</v>
      </c>
      <c r="B73" s="77" t="s">
        <v>530</v>
      </c>
      <c r="C73" s="77" t="s">
        <v>223</v>
      </c>
      <c r="D73" s="77" t="s">
        <v>536</v>
      </c>
      <c r="E73" s="77" t="s">
        <v>474</v>
      </c>
      <c r="F73" s="77" t="n">
        <v>3</v>
      </c>
      <c r="G73" s="77" t="n">
        <v>3</v>
      </c>
      <c r="H73" s="78" t="n">
        <v>1</v>
      </c>
      <c r="I73" s="79" t="n">
        <v>49.37</v>
      </c>
      <c r="J73" s="80" t="n">
        <v>148.1</v>
      </c>
      <c r="K73" s="101"/>
      <c r="L73" s="101"/>
      <c r="M73" s="101"/>
      <c r="N73" s="101"/>
      <c r="O73" s="101"/>
      <c r="P73" s="101"/>
      <c r="Q73" s="101"/>
      <c r="R73" s="101"/>
      <c r="S73" s="101"/>
      <c r="T73" s="101"/>
      <c r="U73" s="101"/>
      <c r="V73" s="101"/>
      <c r="W73" s="101"/>
      <c r="X73" s="101"/>
      <c r="Y73" s="101"/>
      <c r="Z73" s="101"/>
      <c r="AA73" s="101"/>
      <c r="AB73" s="101"/>
      <c r="AC73" s="101"/>
      <c r="AD73" s="101"/>
      <c r="AE73" s="101"/>
      <c r="AF73" s="101" t="n">
        <v>49.37</v>
      </c>
      <c r="AG73" s="101"/>
      <c r="AH73" s="101"/>
      <c r="AI73" s="101"/>
      <c r="AJ73" s="101"/>
      <c r="AK73" s="101" t="n">
        <v>49.37</v>
      </c>
      <c r="AL73" s="101"/>
      <c r="AM73" s="101"/>
      <c r="AN73" s="101"/>
      <c r="AO73" s="101" t="n">
        <v>49.37</v>
      </c>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row>
    <row r="74" customFormat="false" ht="126.1" hidden="false" customHeight="false" outlineLevel="0" collapsed="false">
      <c r="A74" s="77" t="s">
        <v>471</v>
      </c>
      <c r="B74" s="77" t="s">
        <v>530</v>
      </c>
      <c r="C74" s="77" t="s">
        <v>225</v>
      </c>
      <c r="D74" s="77" t="s">
        <v>537</v>
      </c>
      <c r="E74" s="77" t="s">
        <v>474</v>
      </c>
      <c r="F74" s="77" t="n">
        <v>1</v>
      </c>
      <c r="G74" s="77" t="n">
        <v>1</v>
      </c>
      <c r="H74" s="78" t="n">
        <v>1</v>
      </c>
      <c r="I74" s="79" t="n">
        <v>6398.87</v>
      </c>
      <c r="J74" s="80" t="n">
        <v>6398.87</v>
      </c>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t="n">
        <v>6398.87</v>
      </c>
      <c r="AZ74" s="101"/>
      <c r="BA74" s="101"/>
      <c r="BB74" s="101"/>
      <c r="BC74" s="101"/>
      <c r="BD74" s="101"/>
      <c r="BE74" s="101"/>
      <c r="BF74" s="101"/>
      <c r="BG74" s="101"/>
      <c r="BH74" s="101"/>
      <c r="BI74" s="101"/>
      <c r="BJ74" s="101"/>
      <c r="BK74" s="101"/>
      <c r="BL74" s="101"/>
      <c r="BM74" s="101"/>
      <c r="BN74" s="101"/>
    </row>
    <row r="75" customFormat="false" ht="36.55" hidden="false" customHeight="false" outlineLevel="0" collapsed="false">
      <c r="A75" s="77" t="s">
        <v>471</v>
      </c>
      <c r="B75" s="77" t="s">
        <v>530</v>
      </c>
      <c r="C75" s="77" t="s">
        <v>227</v>
      </c>
      <c r="D75" s="77" t="s">
        <v>538</v>
      </c>
      <c r="E75" s="77" t="s">
        <v>474</v>
      </c>
      <c r="F75" s="77" t="n">
        <v>5</v>
      </c>
      <c r="G75" s="77" t="n">
        <v>5</v>
      </c>
      <c r="H75" s="78" t="n">
        <v>1</v>
      </c>
      <c r="I75" s="79" t="n">
        <v>5106</v>
      </c>
      <c r="J75" s="80" t="n">
        <v>25530</v>
      </c>
      <c r="K75" s="101"/>
      <c r="L75" s="101"/>
      <c r="M75" s="101"/>
      <c r="N75" s="101"/>
      <c r="O75" s="101"/>
      <c r="P75" s="101"/>
      <c r="Q75" s="101"/>
      <c r="R75" s="101"/>
      <c r="S75" s="101"/>
      <c r="T75" s="101"/>
      <c r="U75" s="101"/>
      <c r="V75" s="101"/>
      <c r="W75" s="101"/>
      <c r="X75" s="101"/>
      <c r="Y75" s="101"/>
      <c r="Z75" s="101"/>
      <c r="AA75" s="101"/>
      <c r="AB75" s="101"/>
      <c r="AC75" s="101"/>
      <c r="AD75" s="101"/>
      <c r="AE75" s="101"/>
      <c r="AF75" s="101" t="n">
        <v>5106</v>
      </c>
      <c r="AG75" s="101"/>
      <c r="AH75" s="101"/>
      <c r="AI75" s="101" t="n">
        <v>5106</v>
      </c>
      <c r="AJ75" s="101"/>
      <c r="AK75" s="101" t="n">
        <v>5106</v>
      </c>
      <c r="AL75" s="101"/>
      <c r="AM75" s="101"/>
      <c r="AN75" s="101"/>
      <c r="AO75" s="101" t="n">
        <v>5106</v>
      </c>
      <c r="AP75" s="101"/>
      <c r="AQ75" s="101"/>
      <c r="AR75" s="101" t="n">
        <v>5106</v>
      </c>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row>
    <row r="76" customFormat="false" ht="36.55" hidden="false" customHeight="false" outlineLevel="0" collapsed="false">
      <c r="A76" s="77" t="s">
        <v>471</v>
      </c>
      <c r="B76" s="77" t="s">
        <v>530</v>
      </c>
      <c r="C76" s="77" t="s">
        <v>229</v>
      </c>
      <c r="D76" s="77" t="s">
        <v>539</v>
      </c>
      <c r="E76" s="77" t="s">
        <v>474</v>
      </c>
      <c r="F76" s="77" t="n">
        <v>5</v>
      </c>
      <c r="G76" s="77" t="n">
        <v>5</v>
      </c>
      <c r="H76" s="78" t="n">
        <v>1</v>
      </c>
      <c r="I76" s="79" t="n">
        <v>188.03</v>
      </c>
      <c r="J76" s="80" t="n">
        <v>940.15</v>
      </c>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t="n">
        <v>188.03</v>
      </c>
      <c r="AI76" s="101"/>
      <c r="AJ76" s="101"/>
      <c r="AK76" s="101" t="n">
        <v>188.03</v>
      </c>
      <c r="AL76" s="101"/>
      <c r="AM76" s="101" t="n">
        <v>188.03</v>
      </c>
      <c r="AN76" s="101"/>
      <c r="AO76" s="101"/>
      <c r="AP76" s="101" t="n">
        <v>188.03</v>
      </c>
      <c r="AQ76" s="101"/>
      <c r="AR76" s="101" t="n">
        <v>188.03</v>
      </c>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row>
    <row r="77" customFormat="false" ht="36.55" hidden="false" customHeight="false" outlineLevel="0" collapsed="false">
      <c r="A77" s="77" t="s">
        <v>471</v>
      </c>
      <c r="B77" s="77" t="s">
        <v>530</v>
      </c>
      <c r="C77" s="77" t="s">
        <v>231</v>
      </c>
      <c r="D77" s="77" t="s">
        <v>540</v>
      </c>
      <c r="E77" s="77" t="s">
        <v>474</v>
      </c>
      <c r="F77" s="77" t="n">
        <v>2</v>
      </c>
      <c r="G77" s="77" t="n">
        <v>2</v>
      </c>
      <c r="H77" s="78" t="n">
        <v>1</v>
      </c>
      <c r="I77" s="79" t="n">
        <v>4009.99</v>
      </c>
      <c r="J77" s="80" t="n">
        <v>8019.98</v>
      </c>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t="n">
        <v>4009.99</v>
      </c>
      <c r="AW77" s="101"/>
      <c r="AX77" s="101" t="n">
        <v>4009.99</v>
      </c>
      <c r="AY77" s="101"/>
      <c r="AZ77" s="101"/>
      <c r="BA77" s="101"/>
      <c r="BB77" s="101"/>
      <c r="BC77" s="101"/>
      <c r="BD77" s="101"/>
      <c r="BE77" s="101"/>
      <c r="BF77" s="101"/>
      <c r="BG77" s="101"/>
      <c r="BH77" s="101"/>
      <c r="BI77" s="101"/>
      <c r="BJ77" s="101"/>
      <c r="BK77" s="101"/>
      <c r="BL77" s="101"/>
      <c r="BM77" s="101"/>
      <c r="BN77" s="101"/>
    </row>
    <row r="78" customFormat="false" ht="36.55" hidden="false" customHeight="false" outlineLevel="0" collapsed="false">
      <c r="A78" s="77" t="s">
        <v>471</v>
      </c>
      <c r="B78" s="77" t="s">
        <v>530</v>
      </c>
      <c r="C78" s="77" t="s">
        <v>233</v>
      </c>
      <c r="D78" s="77" t="s">
        <v>541</v>
      </c>
      <c r="E78" s="77" t="s">
        <v>86</v>
      </c>
      <c r="F78" s="77" t="n">
        <v>80</v>
      </c>
      <c r="G78" s="77" t="n">
        <v>6</v>
      </c>
      <c r="H78" s="78" t="n">
        <v>13.3333</v>
      </c>
      <c r="I78" s="79" t="n">
        <v>81.55</v>
      </c>
      <c r="J78" s="80" t="n">
        <v>6524</v>
      </c>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t="n">
        <v>1087.330615</v>
      </c>
      <c r="AZ78" s="101"/>
      <c r="BA78" s="101" t="n">
        <v>1087.330615</v>
      </c>
      <c r="BB78" s="101" t="n">
        <v>1087.35508</v>
      </c>
      <c r="BC78" s="101" t="n">
        <v>1087.330615</v>
      </c>
      <c r="BD78" s="101" t="n">
        <v>1087.330615</v>
      </c>
      <c r="BE78" s="101" t="n">
        <v>1087.330615</v>
      </c>
      <c r="BF78" s="101"/>
      <c r="BG78" s="101"/>
      <c r="BH78" s="101"/>
      <c r="BI78" s="101"/>
      <c r="BJ78" s="101"/>
      <c r="BK78" s="101"/>
      <c r="BL78" s="101"/>
      <c r="BM78" s="101"/>
      <c r="BN78" s="101"/>
    </row>
    <row r="79" customFormat="false" ht="81.3" hidden="false" customHeight="false" outlineLevel="0" collapsed="false">
      <c r="A79" s="77" t="s">
        <v>471</v>
      </c>
      <c r="B79" s="77" t="s">
        <v>530</v>
      </c>
      <c r="C79" s="77" t="s">
        <v>235</v>
      </c>
      <c r="D79" s="77" t="s">
        <v>542</v>
      </c>
      <c r="E79" s="77" t="s">
        <v>474</v>
      </c>
      <c r="F79" s="77" t="n">
        <v>5</v>
      </c>
      <c r="G79" s="77" t="n">
        <v>5</v>
      </c>
      <c r="H79" s="78" t="n">
        <v>1</v>
      </c>
      <c r="I79" s="79" t="n">
        <v>1252.93</v>
      </c>
      <c r="J79" s="80" t="n">
        <v>6264.65</v>
      </c>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t="n">
        <v>1252.93</v>
      </c>
      <c r="AP79" s="101"/>
      <c r="AQ79" s="101" t="n">
        <v>1252.93</v>
      </c>
      <c r="AR79" s="101" t="n">
        <v>1252.93</v>
      </c>
      <c r="AS79" s="101"/>
      <c r="AT79" s="101"/>
      <c r="AU79" s="101"/>
      <c r="AV79" s="101" t="n">
        <v>1252.93</v>
      </c>
      <c r="AW79" s="101"/>
      <c r="AX79" s="101" t="n">
        <v>1252.93</v>
      </c>
      <c r="AY79" s="101"/>
      <c r="AZ79" s="101"/>
      <c r="BA79" s="101"/>
      <c r="BB79" s="101"/>
      <c r="BC79" s="101"/>
      <c r="BD79" s="101"/>
      <c r="BE79" s="101"/>
      <c r="BF79" s="101"/>
      <c r="BG79" s="101"/>
      <c r="BH79" s="101"/>
      <c r="BI79" s="101"/>
      <c r="BJ79" s="101"/>
      <c r="BK79" s="101"/>
      <c r="BL79" s="101"/>
      <c r="BM79" s="101"/>
      <c r="BN79" s="101"/>
    </row>
    <row r="80" customFormat="false" ht="58.95" hidden="false" customHeight="false" outlineLevel="0" collapsed="false">
      <c r="A80" s="77" t="s">
        <v>471</v>
      </c>
      <c r="B80" s="77" t="s">
        <v>530</v>
      </c>
      <c r="C80" s="77" t="s">
        <v>237</v>
      </c>
      <c r="D80" s="77" t="s">
        <v>543</v>
      </c>
      <c r="E80" s="77" t="s">
        <v>474</v>
      </c>
      <c r="F80" s="77" t="n">
        <v>5</v>
      </c>
      <c r="G80" s="77" t="n">
        <v>5</v>
      </c>
      <c r="H80" s="78" t="n">
        <v>1</v>
      </c>
      <c r="I80" s="79" t="n">
        <v>2511.54</v>
      </c>
      <c r="J80" s="80" t="n">
        <v>12557.7</v>
      </c>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t="n">
        <v>2511.54</v>
      </c>
      <c r="AV80" s="101" t="n">
        <v>2511.54</v>
      </c>
      <c r="AW80" s="101" t="n">
        <v>2511.54</v>
      </c>
      <c r="AX80" s="101" t="n">
        <v>2511.54</v>
      </c>
      <c r="AY80" s="101" t="n">
        <v>2511.54</v>
      </c>
      <c r="AZ80" s="101"/>
      <c r="BA80" s="101"/>
      <c r="BB80" s="101"/>
      <c r="BC80" s="101"/>
      <c r="BD80" s="101"/>
      <c r="BE80" s="101"/>
      <c r="BF80" s="101"/>
      <c r="BG80" s="101"/>
      <c r="BH80" s="101"/>
      <c r="BI80" s="101"/>
      <c r="BJ80" s="101"/>
      <c r="BK80" s="101"/>
      <c r="BL80" s="101"/>
      <c r="BM80" s="101"/>
      <c r="BN80" s="101"/>
    </row>
    <row r="81" customFormat="false" ht="92.5" hidden="false" customHeight="false" outlineLevel="0" collapsed="false">
      <c r="A81" s="77" t="s">
        <v>471</v>
      </c>
      <c r="B81" s="77" t="s">
        <v>544</v>
      </c>
      <c r="C81" s="77" t="s">
        <v>240</v>
      </c>
      <c r="D81" s="77" t="s">
        <v>545</v>
      </c>
      <c r="E81" s="77" t="s">
        <v>474</v>
      </c>
      <c r="F81" s="77" t="n">
        <v>14</v>
      </c>
      <c r="G81" s="77" t="n">
        <v>5</v>
      </c>
      <c r="H81" s="78" t="n">
        <v>2.8</v>
      </c>
      <c r="I81" s="79" t="n">
        <v>715.9</v>
      </c>
      <c r="J81" s="80" t="n">
        <v>10022.6</v>
      </c>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t="n">
        <v>2004.52</v>
      </c>
      <c r="AH81" s="101" t="n">
        <v>2004.52</v>
      </c>
      <c r="AI81" s="101" t="n">
        <v>2004.52</v>
      </c>
      <c r="AJ81" s="101" t="n">
        <v>2004.52</v>
      </c>
      <c r="AK81" s="101" t="n">
        <v>2004.52</v>
      </c>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row>
    <row r="82" customFormat="false" ht="92.5" hidden="false" customHeight="false" outlineLevel="0" collapsed="false">
      <c r="A82" s="77" t="s">
        <v>471</v>
      </c>
      <c r="B82" s="77" t="s">
        <v>544</v>
      </c>
      <c r="C82" s="77" t="s">
        <v>242</v>
      </c>
      <c r="D82" s="77" t="s">
        <v>546</v>
      </c>
      <c r="E82" s="77" t="s">
        <v>474</v>
      </c>
      <c r="F82" s="77" t="n">
        <v>8</v>
      </c>
      <c r="G82" s="77" t="n">
        <v>4</v>
      </c>
      <c r="H82" s="78" t="n">
        <v>2</v>
      </c>
      <c r="I82" s="79" t="n">
        <v>727.08</v>
      </c>
      <c r="J82" s="80" t="n">
        <v>5816.64</v>
      </c>
      <c r="K82" s="101"/>
      <c r="L82" s="101"/>
      <c r="M82" s="101"/>
      <c r="N82" s="101"/>
      <c r="O82" s="101"/>
      <c r="P82" s="101"/>
      <c r="Q82" s="101"/>
      <c r="R82" s="101"/>
      <c r="S82" s="101"/>
      <c r="T82" s="101"/>
      <c r="U82" s="101"/>
      <c r="V82" s="101"/>
      <c r="W82" s="101"/>
      <c r="X82" s="101"/>
      <c r="Y82" s="101"/>
      <c r="Z82" s="101"/>
      <c r="AA82" s="101"/>
      <c r="AB82" s="101"/>
      <c r="AC82" s="101"/>
      <c r="AD82" s="101"/>
      <c r="AE82" s="101"/>
      <c r="AF82" s="101" t="n">
        <v>1454.16</v>
      </c>
      <c r="AG82" s="101" t="n">
        <v>1454.16</v>
      </c>
      <c r="AH82" s="101" t="n">
        <v>1454.16</v>
      </c>
      <c r="AI82" s="101" t="n">
        <v>1454.16</v>
      </c>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row>
    <row r="83" customFormat="false" ht="92.5" hidden="false" customHeight="false" outlineLevel="0" collapsed="false">
      <c r="A83" s="77" t="s">
        <v>471</v>
      </c>
      <c r="B83" s="77" t="s">
        <v>544</v>
      </c>
      <c r="C83" s="77" t="s">
        <v>244</v>
      </c>
      <c r="D83" s="77" t="s">
        <v>547</v>
      </c>
      <c r="E83" s="77" t="s">
        <v>474</v>
      </c>
      <c r="F83" s="77" t="n">
        <v>19</v>
      </c>
      <c r="G83" s="77" t="n">
        <v>6</v>
      </c>
      <c r="H83" s="78" t="n">
        <v>3.1666</v>
      </c>
      <c r="I83" s="79" t="n">
        <v>728.35</v>
      </c>
      <c r="J83" s="80" t="n">
        <v>13838.65</v>
      </c>
      <c r="K83" s="101"/>
      <c r="L83" s="101"/>
      <c r="M83" s="101"/>
      <c r="N83" s="101"/>
      <c r="O83" s="101"/>
      <c r="P83" s="101"/>
      <c r="Q83" s="101"/>
      <c r="R83" s="101"/>
      <c r="S83" s="101"/>
      <c r="T83" s="101"/>
      <c r="U83" s="101"/>
      <c r="V83" s="101"/>
      <c r="W83" s="101"/>
      <c r="X83" s="101"/>
      <c r="Y83" s="101"/>
      <c r="Z83" s="101"/>
      <c r="AA83" s="101"/>
      <c r="AB83" s="101"/>
      <c r="AC83" s="101"/>
      <c r="AD83" s="101"/>
      <c r="AE83" s="101"/>
      <c r="AF83" s="101" t="n">
        <v>2306.39311</v>
      </c>
      <c r="AG83" s="101" t="n">
        <v>2306.39311</v>
      </c>
      <c r="AH83" s="101" t="n">
        <v>2306.39311</v>
      </c>
      <c r="AI83" s="101" t="n">
        <v>2306.757285</v>
      </c>
      <c r="AJ83" s="101" t="n">
        <v>2306.39311</v>
      </c>
      <c r="AK83" s="101" t="n">
        <v>2306.39311</v>
      </c>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row>
    <row r="84" customFormat="false" ht="92.5" hidden="false" customHeight="false" outlineLevel="0" collapsed="false">
      <c r="A84" s="77" t="s">
        <v>471</v>
      </c>
      <c r="B84" s="77" t="s">
        <v>544</v>
      </c>
      <c r="C84" s="77" t="s">
        <v>246</v>
      </c>
      <c r="D84" s="77" t="s">
        <v>548</v>
      </c>
      <c r="E84" s="77" t="s">
        <v>474</v>
      </c>
      <c r="F84" s="77" t="n">
        <v>27</v>
      </c>
      <c r="G84" s="77" t="n">
        <v>6</v>
      </c>
      <c r="H84" s="78" t="n">
        <v>4.5</v>
      </c>
      <c r="I84" s="79" t="n">
        <v>712.76</v>
      </c>
      <c r="J84" s="80" t="n">
        <v>19244.52</v>
      </c>
      <c r="K84" s="101"/>
      <c r="L84" s="101"/>
      <c r="M84" s="101"/>
      <c r="N84" s="101"/>
      <c r="O84" s="101"/>
      <c r="P84" s="101"/>
      <c r="Q84" s="101"/>
      <c r="R84" s="101"/>
      <c r="S84" s="101"/>
      <c r="T84" s="101"/>
      <c r="U84" s="101"/>
      <c r="V84" s="101"/>
      <c r="W84" s="101"/>
      <c r="X84" s="101"/>
      <c r="Y84" s="101"/>
      <c r="Z84" s="101"/>
      <c r="AA84" s="101"/>
      <c r="AB84" s="101"/>
      <c r="AC84" s="101"/>
      <c r="AD84" s="101"/>
      <c r="AE84" s="101"/>
      <c r="AF84" s="101" t="n">
        <v>3207.42</v>
      </c>
      <c r="AG84" s="101" t="n">
        <v>3207.42</v>
      </c>
      <c r="AH84" s="101" t="n">
        <v>3207.42</v>
      </c>
      <c r="AI84" s="101" t="n">
        <v>3207.42</v>
      </c>
      <c r="AJ84" s="101" t="n">
        <v>3207.42</v>
      </c>
      <c r="AK84" s="101" t="n">
        <v>3207.42</v>
      </c>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row>
    <row r="85" customFormat="false" ht="92.5" hidden="false" customHeight="false" outlineLevel="0" collapsed="false">
      <c r="A85" s="77" t="s">
        <v>471</v>
      </c>
      <c r="B85" s="77" t="s">
        <v>544</v>
      </c>
      <c r="C85" s="77" t="s">
        <v>248</v>
      </c>
      <c r="D85" s="77" t="s">
        <v>549</v>
      </c>
      <c r="E85" s="77" t="s">
        <v>474</v>
      </c>
      <c r="F85" s="77" t="n">
        <v>10</v>
      </c>
      <c r="G85" s="77" t="n">
        <v>5</v>
      </c>
      <c r="H85" s="78" t="n">
        <v>2</v>
      </c>
      <c r="I85" s="79" t="n">
        <v>749.74</v>
      </c>
      <c r="J85" s="80" t="n">
        <v>7497.4</v>
      </c>
      <c r="K85" s="101"/>
      <c r="L85" s="101"/>
      <c r="M85" s="101"/>
      <c r="N85" s="101"/>
      <c r="O85" s="101"/>
      <c r="P85" s="101"/>
      <c r="Q85" s="101"/>
      <c r="R85" s="101"/>
      <c r="S85" s="101"/>
      <c r="T85" s="101"/>
      <c r="U85" s="101"/>
      <c r="V85" s="101"/>
      <c r="W85" s="101"/>
      <c r="X85" s="101"/>
      <c r="Y85" s="101"/>
      <c r="Z85" s="101"/>
      <c r="AA85" s="101"/>
      <c r="AB85" s="101"/>
      <c r="AC85" s="101"/>
      <c r="AD85" s="101"/>
      <c r="AE85" s="101"/>
      <c r="AF85" s="101" t="n">
        <v>1499.48</v>
      </c>
      <c r="AG85" s="101" t="n">
        <v>1499.48</v>
      </c>
      <c r="AH85" s="101" t="n">
        <v>1499.48</v>
      </c>
      <c r="AI85" s="101" t="n">
        <v>1499.48</v>
      </c>
      <c r="AJ85" s="101" t="n">
        <v>1499.48</v>
      </c>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row>
    <row r="86" customFormat="false" ht="47.75" hidden="false" customHeight="false" outlineLevel="0" collapsed="false">
      <c r="A86" s="77" t="s">
        <v>471</v>
      </c>
      <c r="B86" s="77" t="s">
        <v>544</v>
      </c>
      <c r="C86" s="77" t="s">
        <v>250</v>
      </c>
      <c r="D86" s="77" t="s">
        <v>550</v>
      </c>
      <c r="E86" s="77" t="s">
        <v>86</v>
      </c>
      <c r="F86" s="77" t="n">
        <v>30</v>
      </c>
      <c r="G86" s="77" t="n">
        <v>5</v>
      </c>
      <c r="H86" s="78" t="n">
        <v>6</v>
      </c>
      <c r="I86" s="79" t="n">
        <v>184.55</v>
      </c>
      <c r="J86" s="80" t="n">
        <v>5536.5</v>
      </c>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t="n">
        <v>1107.3</v>
      </c>
      <c r="BB86" s="101" t="n">
        <v>1107.3</v>
      </c>
      <c r="BC86" s="101" t="n">
        <v>1107.3</v>
      </c>
      <c r="BD86" s="101" t="n">
        <v>1107.3</v>
      </c>
      <c r="BE86" s="101" t="n">
        <v>1107.3</v>
      </c>
      <c r="BF86" s="101"/>
      <c r="BG86" s="101"/>
      <c r="BH86" s="101"/>
      <c r="BI86" s="101"/>
      <c r="BJ86" s="101"/>
      <c r="BK86" s="101"/>
      <c r="BL86" s="101"/>
      <c r="BM86" s="101"/>
      <c r="BN86" s="101"/>
    </row>
    <row r="87" customFormat="false" ht="372.35" hidden="false" customHeight="false" outlineLevel="0" collapsed="false">
      <c r="A87" s="77" t="s">
        <v>468</v>
      </c>
      <c r="B87" s="77" t="s">
        <v>551</v>
      </c>
      <c r="C87" s="77" t="s">
        <v>253</v>
      </c>
      <c r="D87" s="77" t="s">
        <v>552</v>
      </c>
      <c r="E87" s="77" t="s">
        <v>474</v>
      </c>
      <c r="F87" s="77" t="n">
        <v>2</v>
      </c>
      <c r="G87" s="77" t="n">
        <v>2</v>
      </c>
      <c r="H87" s="78" t="n">
        <v>1</v>
      </c>
      <c r="I87" s="79" t="n">
        <v>18760.49</v>
      </c>
      <c r="J87" s="80" t="n">
        <v>37520.98</v>
      </c>
      <c r="K87" s="101"/>
      <c r="L87" s="101"/>
      <c r="M87" s="101"/>
      <c r="N87" s="101"/>
      <c r="O87" s="101"/>
      <c r="P87" s="101" t="n">
        <v>18760.49</v>
      </c>
      <c r="Q87" s="101"/>
      <c r="R87" s="101" t="n">
        <v>18760.49</v>
      </c>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row>
    <row r="88" customFormat="false" ht="70.1" hidden="false" customHeight="false" outlineLevel="0" collapsed="false">
      <c r="A88" s="77" t="s">
        <v>468</v>
      </c>
      <c r="B88" s="77" t="s">
        <v>553</v>
      </c>
      <c r="C88" s="77" t="s">
        <v>256</v>
      </c>
      <c r="D88" s="77" t="s">
        <v>554</v>
      </c>
      <c r="E88" s="77" t="s">
        <v>94</v>
      </c>
      <c r="F88" s="77" t="n">
        <v>17.5</v>
      </c>
      <c r="G88" s="77" t="n">
        <v>1</v>
      </c>
      <c r="H88" s="78" t="n">
        <v>17.5</v>
      </c>
      <c r="I88" s="79" t="n">
        <v>172.02</v>
      </c>
      <c r="J88" s="80" t="n">
        <v>3010.35</v>
      </c>
      <c r="K88" s="101"/>
      <c r="L88" s="101"/>
      <c r="M88" s="101"/>
      <c r="N88" s="101"/>
      <c r="O88" s="101" t="n">
        <v>3010.35</v>
      </c>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row>
    <row r="89" customFormat="false" ht="81.3" hidden="false" customHeight="false" outlineLevel="0" collapsed="false">
      <c r="A89" s="77" t="s">
        <v>468</v>
      </c>
      <c r="B89" s="77" t="s">
        <v>553</v>
      </c>
      <c r="C89" s="77" t="s">
        <v>258</v>
      </c>
      <c r="D89" s="77" t="s">
        <v>555</v>
      </c>
      <c r="E89" s="77" t="s">
        <v>260</v>
      </c>
      <c r="F89" s="77" t="n">
        <v>3.3</v>
      </c>
      <c r="G89" s="77" t="n">
        <v>2</v>
      </c>
      <c r="H89" s="78" t="n">
        <v>1.65</v>
      </c>
      <c r="I89" s="79" t="n">
        <v>312.64</v>
      </c>
      <c r="J89" s="80" t="n">
        <v>1031.71</v>
      </c>
      <c r="K89" s="101"/>
      <c r="L89" s="101"/>
      <c r="M89" s="101"/>
      <c r="N89" s="101"/>
      <c r="O89" s="101" t="n">
        <v>515.856</v>
      </c>
      <c r="P89" s="101" t="n">
        <v>515.856</v>
      </c>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row>
    <row r="90" customFormat="false" ht="58.95" hidden="false" customHeight="false" outlineLevel="0" collapsed="false">
      <c r="A90" s="77" t="s">
        <v>468</v>
      </c>
      <c r="B90" s="77" t="s">
        <v>553</v>
      </c>
      <c r="C90" s="77" t="s">
        <v>261</v>
      </c>
      <c r="D90" s="77" t="s">
        <v>556</v>
      </c>
      <c r="E90" s="77" t="s">
        <v>86</v>
      </c>
      <c r="F90" s="77" t="n">
        <v>33.3</v>
      </c>
      <c r="G90" s="77" t="n">
        <v>3</v>
      </c>
      <c r="H90" s="78" t="n">
        <v>11.1</v>
      </c>
      <c r="I90" s="79" t="n">
        <v>189.58</v>
      </c>
      <c r="J90" s="80" t="n">
        <v>6313.01</v>
      </c>
      <c r="K90" s="101"/>
      <c r="L90" s="101"/>
      <c r="M90" s="101"/>
      <c r="N90" s="101"/>
      <c r="O90" s="101" t="n">
        <v>2104.338</v>
      </c>
      <c r="P90" s="101" t="n">
        <v>2104.338</v>
      </c>
      <c r="Q90" s="101"/>
      <c r="R90" s="101" t="n">
        <v>2104.338</v>
      </c>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row>
    <row r="91" customFormat="false" ht="70.1" hidden="false" customHeight="false" outlineLevel="0" collapsed="false">
      <c r="A91" s="77" t="s">
        <v>468</v>
      </c>
      <c r="B91" s="77" t="s">
        <v>553</v>
      </c>
      <c r="C91" s="77" t="s">
        <v>263</v>
      </c>
      <c r="D91" s="77" t="s">
        <v>557</v>
      </c>
      <c r="E91" s="77" t="s">
        <v>260</v>
      </c>
      <c r="F91" s="77" t="n">
        <v>135.71</v>
      </c>
      <c r="G91" s="77" t="n">
        <v>30</v>
      </c>
      <c r="H91" s="78" t="n">
        <v>4.5236</v>
      </c>
      <c r="I91" s="79" t="n">
        <v>343.49</v>
      </c>
      <c r="J91" s="80" t="n">
        <v>46615.02</v>
      </c>
      <c r="K91" s="101"/>
      <c r="L91" s="101"/>
      <c r="M91" s="101"/>
      <c r="N91" s="101"/>
      <c r="O91" s="101" t="n">
        <v>1553.811364</v>
      </c>
      <c r="P91" s="101" t="n">
        <v>1553.811364</v>
      </c>
      <c r="Q91" s="101"/>
      <c r="R91" s="101" t="n">
        <v>1553.811364</v>
      </c>
      <c r="S91" s="101" t="n">
        <v>1553.811364</v>
      </c>
      <c r="T91" s="101" t="n">
        <v>1554.498344</v>
      </c>
      <c r="U91" s="101" t="n">
        <v>1553.811364</v>
      </c>
      <c r="V91" s="101" t="n">
        <v>1553.811364</v>
      </c>
      <c r="W91" s="101" t="n">
        <v>1553.811364</v>
      </c>
      <c r="X91" s="101"/>
      <c r="Y91" s="101" t="n">
        <v>1553.811364</v>
      </c>
      <c r="Z91" s="101" t="n">
        <v>1553.811364</v>
      </c>
      <c r="AA91" s="101" t="n">
        <v>1553.811364</v>
      </c>
      <c r="AB91" s="101" t="n">
        <v>1553.811364</v>
      </c>
      <c r="AC91" s="101" t="n">
        <v>1553.811364</v>
      </c>
      <c r="AD91" s="101" t="n">
        <v>1553.811364</v>
      </c>
      <c r="AE91" s="101"/>
      <c r="AF91" s="101" t="n">
        <v>1553.811364</v>
      </c>
      <c r="AG91" s="101" t="n">
        <v>1553.811364</v>
      </c>
      <c r="AH91" s="101" t="n">
        <v>1553.811364</v>
      </c>
      <c r="AI91" s="101" t="n">
        <v>1553.811364</v>
      </c>
      <c r="AJ91" s="101" t="n">
        <v>1553.811364</v>
      </c>
      <c r="AK91" s="101" t="n">
        <v>1553.811364</v>
      </c>
      <c r="AL91" s="101"/>
      <c r="AM91" s="101" t="n">
        <v>1553.811364</v>
      </c>
      <c r="AN91" s="101" t="n">
        <v>1553.811364</v>
      </c>
      <c r="AO91" s="101" t="n">
        <v>1553.811364</v>
      </c>
      <c r="AP91" s="101" t="n">
        <v>1553.811364</v>
      </c>
      <c r="AQ91" s="101" t="n">
        <v>1553.811364</v>
      </c>
      <c r="AR91" s="101" t="n">
        <v>1553.811364</v>
      </c>
      <c r="AS91" s="101"/>
      <c r="AT91" s="101" t="n">
        <v>1553.811364</v>
      </c>
      <c r="AU91" s="101" t="n">
        <v>1553.811364</v>
      </c>
      <c r="AV91" s="101" t="n">
        <v>1553.811364</v>
      </c>
      <c r="AW91" s="101" t="n">
        <v>1553.811364</v>
      </c>
      <c r="AX91" s="101"/>
      <c r="AY91" s="101"/>
      <c r="AZ91" s="101"/>
      <c r="BA91" s="101"/>
      <c r="BB91" s="101"/>
      <c r="BC91" s="101"/>
      <c r="BD91" s="101"/>
      <c r="BE91" s="101"/>
      <c r="BF91" s="101"/>
      <c r="BG91" s="101"/>
      <c r="BH91" s="101"/>
      <c r="BI91" s="101"/>
      <c r="BJ91" s="101"/>
      <c r="BK91" s="101"/>
      <c r="BL91" s="101"/>
      <c r="BM91" s="101"/>
      <c r="BN91" s="101"/>
    </row>
    <row r="92" customFormat="false" ht="70.1" hidden="false" customHeight="false" outlineLevel="0" collapsed="false">
      <c r="A92" s="77" t="s">
        <v>468</v>
      </c>
      <c r="B92" s="77" t="s">
        <v>553</v>
      </c>
      <c r="C92" s="77" t="s">
        <v>265</v>
      </c>
      <c r="D92" s="77" t="s">
        <v>558</v>
      </c>
      <c r="E92" s="77" t="s">
        <v>260</v>
      </c>
      <c r="F92" s="77" t="n">
        <v>186.423648</v>
      </c>
      <c r="G92" s="77" t="n">
        <v>12</v>
      </c>
      <c r="H92" s="81" t="n">
        <v>15.5353</v>
      </c>
      <c r="I92" s="79" t="n">
        <v>485.49</v>
      </c>
      <c r="J92" s="80" t="n">
        <v>90506.81</v>
      </c>
      <c r="K92" s="101"/>
      <c r="L92" s="101"/>
      <c r="M92" s="101"/>
      <c r="N92" s="101"/>
      <c r="O92" s="101"/>
      <c r="P92" s="101"/>
      <c r="Q92" s="101"/>
      <c r="R92" s="101" t="n">
        <v>7542.232797</v>
      </c>
      <c r="S92" s="101"/>
      <c r="T92" s="101"/>
      <c r="U92" s="101" t="n">
        <v>7542.232797</v>
      </c>
      <c r="V92" s="101"/>
      <c r="W92" s="101" t="n">
        <v>7542.232797</v>
      </c>
      <c r="X92" s="101"/>
      <c r="Y92" s="101"/>
      <c r="Z92" s="101" t="n">
        <v>7542.232797</v>
      </c>
      <c r="AA92" s="101"/>
      <c r="AB92" s="101" t="n">
        <v>7542.232797</v>
      </c>
      <c r="AC92" s="101"/>
      <c r="AD92" s="101" t="n">
        <v>7542.232797</v>
      </c>
      <c r="AE92" s="101"/>
      <c r="AF92" s="101"/>
      <c r="AG92" s="101" t="n">
        <v>7542.232797</v>
      </c>
      <c r="AH92" s="101"/>
      <c r="AI92" s="101"/>
      <c r="AJ92" s="101"/>
      <c r="AK92" s="101" t="n">
        <v>7542.232797</v>
      </c>
      <c r="AL92" s="101"/>
      <c r="AM92" s="101"/>
      <c r="AN92" s="101" t="n">
        <v>7542.232797</v>
      </c>
      <c r="AO92" s="101"/>
      <c r="AP92" s="101" t="n">
        <v>7542.232797</v>
      </c>
      <c r="AQ92" s="101"/>
      <c r="AR92" s="101"/>
      <c r="AS92" s="101"/>
      <c r="AT92" s="101" t="n">
        <v>7542.232797</v>
      </c>
      <c r="AU92" s="101"/>
      <c r="AV92" s="101"/>
      <c r="AW92" s="101" t="n">
        <v>7542.232797</v>
      </c>
      <c r="AX92" s="101"/>
      <c r="AY92" s="101"/>
      <c r="AZ92" s="101"/>
      <c r="BA92" s="101"/>
      <c r="BB92" s="101"/>
      <c r="BC92" s="101"/>
      <c r="BD92" s="101"/>
      <c r="BE92" s="101"/>
      <c r="BF92" s="101"/>
      <c r="BG92" s="101"/>
      <c r="BH92" s="101"/>
      <c r="BI92" s="101"/>
      <c r="BJ92" s="101"/>
      <c r="BK92" s="101"/>
      <c r="BL92" s="101"/>
      <c r="BM92" s="101"/>
      <c r="BN92" s="101"/>
    </row>
    <row r="93" customFormat="false" ht="47.75" hidden="false" customHeight="false" outlineLevel="0" collapsed="false">
      <c r="A93" s="77" t="s">
        <v>559</v>
      </c>
      <c r="B93" s="77" t="s">
        <v>560</v>
      </c>
      <c r="C93" s="77" t="s">
        <v>269</v>
      </c>
      <c r="D93" s="77" t="s">
        <v>561</v>
      </c>
      <c r="E93" s="77" t="s">
        <v>474</v>
      </c>
      <c r="F93" s="77" t="n">
        <v>2</v>
      </c>
      <c r="G93" s="77" t="n">
        <v>1</v>
      </c>
      <c r="H93" s="78" t="n">
        <v>2</v>
      </c>
      <c r="I93" s="79" t="n">
        <v>3811.01</v>
      </c>
      <c r="J93" s="80" t="n">
        <v>7622.02</v>
      </c>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t="n">
        <v>7622.02</v>
      </c>
      <c r="BF93" s="101"/>
      <c r="BG93" s="101"/>
      <c r="BH93" s="101"/>
      <c r="BI93" s="101"/>
      <c r="BJ93" s="101"/>
      <c r="BK93" s="101"/>
      <c r="BL93" s="101"/>
      <c r="BM93" s="101"/>
      <c r="BN93" s="101"/>
    </row>
    <row r="94" customFormat="false" ht="70.1" hidden="false" customHeight="false" outlineLevel="0" collapsed="false">
      <c r="A94" s="77" t="s">
        <v>496</v>
      </c>
      <c r="B94" s="77" t="s">
        <v>560</v>
      </c>
      <c r="C94" s="77" t="s">
        <v>271</v>
      </c>
      <c r="D94" s="77" t="s">
        <v>562</v>
      </c>
      <c r="E94" s="77" t="s">
        <v>474</v>
      </c>
      <c r="F94" s="77" t="n">
        <v>4</v>
      </c>
      <c r="G94" s="77" t="n">
        <v>4</v>
      </c>
      <c r="H94" s="78" t="n">
        <v>1</v>
      </c>
      <c r="I94" s="79" t="n">
        <v>2194.97</v>
      </c>
      <c r="J94" s="80" t="n">
        <v>8779.87</v>
      </c>
      <c r="K94" s="101"/>
      <c r="L94" s="101"/>
      <c r="M94" s="101"/>
      <c r="N94" s="101"/>
      <c r="O94" s="101"/>
      <c r="P94" s="101"/>
      <c r="Q94" s="101"/>
      <c r="R94" s="101"/>
      <c r="S94" s="101"/>
      <c r="T94" s="101"/>
      <c r="U94" s="101"/>
      <c r="V94" s="101"/>
      <c r="W94" s="101"/>
      <c r="X94" s="101"/>
      <c r="Y94" s="101"/>
      <c r="Z94" s="101"/>
      <c r="AA94" s="101"/>
      <c r="AB94" s="101"/>
      <c r="AC94" s="101"/>
      <c r="AD94" s="101"/>
      <c r="AE94" s="101"/>
      <c r="AF94" s="101" t="n">
        <v>2194.97</v>
      </c>
      <c r="AG94" s="101" t="n">
        <v>2194.97</v>
      </c>
      <c r="AH94" s="101" t="n">
        <v>2194.97</v>
      </c>
      <c r="AI94" s="101" t="n">
        <v>2194.97</v>
      </c>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row>
    <row r="95" customFormat="false" ht="70.1" hidden="false" customHeight="false" outlineLevel="0" collapsed="false">
      <c r="A95" s="77" t="s">
        <v>496</v>
      </c>
      <c r="B95" s="77" t="s">
        <v>560</v>
      </c>
      <c r="C95" s="77" t="s">
        <v>273</v>
      </c>
      <c r="D95" s="77" t="s">
        <v>563</v>
      </c>
      <c r="E95" s="77" t="s">
        <v>474</v>
      </c>
      <c r="F95" s="77" t="n">
        <v>2</v>
      </c>
      <c r="G95" s="77" t="n">
        <v>2</v>
      </c>
      <c r="H95" s="78" t="n">
        <v>1</v>
      </c>
      <c r="I95" s="79" t="n">
        <v>4670</v>
      </c>
      <c r="J95" s="80" t="n">
        <v>9340</v>
      </c>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t="n">
        <v>4670</v>
      </c>
      <c r="AU95" s="101" t="n">
        <v>4670</v>
      </c>
      <c r="AV95" s="101"/>
      <c r="AW95" s="101"/>
      <c r="AX95" s="101"/>
      <c r="AY95" s="101"/>
      <c r="AZ95" s="101"/>
      <c r="BA95" s="101"/>
      <c r="BB95" s="101"/>
      <c r="BC95" s="101"/>
      <c r="BD95" s="101"/>
      <c r="BE95" s="101"/>
      <c r="BF95" s="101"/>
      <c r="BG95" s="101"/>
      <c r="BH95" s="101"/>
      <c r="BI95" s="101"/>
      <c r="BJ95" s="101"/>
      <c r="BK95" s="101"/>
      <c r="BL95" s="101"/>
      <c r="BM95" s="101"/>
      <c r="BN95" s="101"/>
    </row>
    <row r="96" customFormat="false" ht="36.55" hidden="false" customHeight="false" outlineLevel="0" collapsed="false">
      <c r="A96" s="77" t="s">
        <v>559</v>
      </c>
      <c r="B96" s="77" t="s">
        <v>560</v>
      </c>
      <c r="C96" s="77" t="s">
        <v>275</v>
      </c>
      <c r="D96" s="77" t="s">
        <v>564</v>
      </c>
      <c r="E96" s="77" t="s">
        <v>277</v>
      </c>
      <c r="F96" s="77" t="n">
        <v>5294.7</v>
      </c>
      <c r="G96" s="77" t="n">
        <v>3</v>
      </c>
      <c r="H96" s="78" t="n">
        <v>1764.9</v>
      </c>
      <c r="I96" s="79" t="n">
        <v>7.67</v>
      </c>
      <c r="J96" s="80" t="n">
        <v>40610.34</v>
      </c>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t="n">
        <v>13536.783</v>
      </c>
      <c r="AN96" s="101" t="n">
        <v>13536.783</v>
      </c>
      <c r="AO96" s="101" t="n">
        <v>13536.783</v>
      </c>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row>
    <row r="97" customFormat="false" ht="47.75" hidden="false" customHeight="false" outlineLevel="0" collapsed="false">
      <c r="A97" s="77" t="s">
        <v>471</v>
      </c>
      <c r="B97" s="77" t="s">
        <v>565</v>
      </c>
      <c r="C97" s="77" t="s">
        <v>279</v>
      </c>
      <c r="D97" s="77" t="s">
        <v>566</v>
      </c>
      <c r="E97" s="77" t="s">
        <v>94</v>
      </c>
      <c r="F97" s="77" t="n">
        <v>180.88</v>
      </c>
      <c r="G97" s="77" t="n">
        <v>15</v>
      </c>
      <c r="H97" s="78" t="n">
        <v>12.0586</v>
      </c>
      <c r="I97" s="79" t="n">
        <v>49.12</v>
      </c>
      <c r="J97" s="80" t="n">
        <v>8884.82</v>
      </c>
      <c r="K97" s="101"/>
      <c r="L97" s="101"/>
      <c r="M97" s="101"/>
      <c r="N97" s="101"/>
      <c r="O97" s="101"/>
      <c r="P97" s="101"/>
      <c r="Q97" s="101"/>
      <c r="R97" s="101"/>
      <c r="S97" s="101"/>
      <c r="T97" s="101"/>
      <c r="U97" s="101" t="n">
        <v>592.318432</v>
      </c>
      <c r="V97" s="101" t="n">
        <v>592.367552</v>
      </c>
      <c r="W97" s="101" t="n">
        <v>592.318432</v>
      </c>
      <c r="X97" s="101"/>
      <c r="Y97" s="101" t="n">
        <v>592.318432</v>
      </c>
      <c r="Z97" s="101" t="n">
        <v>592.318432</v>
      </c>
      <c r="AA97" s="101" t="n">
        <v>592.318432</v>
      </c>
      <c r="AB97" s="101" t="n">
        <v>592.318432</v>
      </c>
      <c r="AC97" s="101" t="n">
        <v>592.318432</v>
      </c>
      <c r="AD97" s="101" t="n">
        <v>592.318432</v>
      </c>
      <c r="AE97" s="101"/>
      <c r="AF97" s="101" t="n">
        <v>592.318432</v>
      </c>
      <c r="AG97" s="101" t="n">
        <v>592.318432</v>
      </c>
      <c r="AH97" s="101" t="n">
        <v>592.318432</v>
      </c>
      <c r="AI97" s="101" t="n">
        <v>592.318432</v>
      </c>
      <c r="AJ97" s="101" t="n">
        <v>592.318432</v>
      </c>
      <c r="AK97" s="101" t="n">
        <v>592.318432</v>
      </c>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row>
    <row r="98" customFormat="false" ht="47.75" hidden="false" customHeight="false" outlineLevel="0" collapsed="false">
      <c r="A98" s="77" t="s">
        <v>471</v>
      </c>
      <c r="B98" s="77" t="s">
        <v>565</v>
      </c>
      <c r="C98" s="77" t="s">
        <v>281</v>
      </c>
      <c r="D98" s="77" t="s">
        <v>567</v>
      </c>
      <c r="E98" s="77" t="s">
        <v>94</v>
      </c>
      <c r="F98" s="77" t="n">
        <v>266.51</v>
      </c>
      <c r="G98" s="77" t="n">
        <v>15</v>
      </c>
      <c r="H98" s="78" t="n">
        <v>17.7673</v>
      </c>
      <c r="I98" s="79" t="n">
        <v>59.13</v>
      </c>
      <c r="J98" s="80" t="n">
        <v>15758.73</v>
      </c>
      <c r="K98" s="101"/>
      <c r="L98" s="101"/>
      <c r="M98" s="101"/>
      <c r="N98" s="101"/>
      <c r="O98" s="101"/>
      <c r="P98" s="101"/>
      <c r="Q98" s="101"/>
      <c r="R98" s="101" t="n">
        <v>1050.580449</v>
      </c>
      <c r="S98" s="101" t="n">
        <v>1050.580449</v>
      </c>
      <c r="T98" s="101" t="n">
        <v>1050.580449</v>
      </c>
      <c r="U98" s="101" t="n">
        <v>1050.580449</v>
      </c>
      <c r="V98" s="101" t="n">
        <v>1050.610014</v>
      </c>
      <c r="W98" s="101" t="n">
        <v>1050.580449</v>
      </c>
      <c r="X98" s="101"/>
      <c r="Y98" s="101" t="n">
        <v>1050.580449</v>
      </c>
      <c r="Z98" s="101" t="n">
        <v>1050.580449</v>
      </c>
      <c r="AA98" s="101" t="n">
        <v>1050.580449</v>
      </c>
      <c r="AB98" s="101" t="n">
        <v>1050.580449</v>
      </c>
      <c r="AC98" s="101" t="n">
        <v>1050.580449</v>
      </c>
      <c r="AD98" s="101" t="n">
        <v>1050.580449</v>
      </c>
      <c r="AE98" s="101"/>
      <c r="AF98" s="101" t="n">
        <v>1050.580449</v>
      </c>
      <c r="AG98" s="101" t="n">
        <v>1050.580449</v>
      </c>
      <c r="AH98" s="101" t="n">
        <v>1050.580449</v>
      </c>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row>
    <row r="99" customFormat="false" ht="47.75" hidden="false" customHeight="false" outlineLevel="0" collapsed="false">
      <c r="A99" s="77" t="s">
        <v>471</v>
      </c>
      <c r="B99" s="77" t="s">
        <v>565</v>
      </c>
      <c r="C99" s="77" t="s">
        <v>283</v>
      </c>
      <c r="D99" s="77" t="s">
        <v>568</v>
      </c>
      <c r="E99" s="77" t="s">
        <v>94</v>
      </c>
      <c r="F99" s="77" t="n">
        <v>221.64</v>
      </c>
      <c r="G99" s="77" t="n">
        <v>15</v>
      </c>
      <c r="H99" s="78" t="n">
        <v>14.776</v>
      </c>
      <c r="I99" s="79" t="n">
        <v>81.78</v>
      </c>
      <c r="J99" s="80" t="n">
        <v>18125.71</v>
      </c>
      <c r="K99" s="101"/>
      <c r="L99" s="101"/>
      <c r="M99" s="101"/>
      <c r="N99" s="101"/>
      <c r="O99" s="101"/>
      <c r="P99" s="101"/>
      <c r="Q99" s="101"/>
      <c r="R99" s="101" t="n">
        <v>1208.38128</v>
      </c>
      <c r="S99" s="101" t="n">
        <v>1208.38128</v>
      </c>
      <c r="T99" s="101" t="n">
        <v>1208.38128</v>
      </c>
      <c r="U99" s="101" t="n">
        <v>1208.38128</v>
      </c>
      <c r="V99" s="101" t="n">
        <v>1208.38128</v>
      </c>
      <c r="W99" s="101" t="n">
        <v>1208.38128</v>
      </c>
      <c r="X99" s="101"/>
      <c r="Y99" s="101" t="n">
        <v>1208.38128</v>
      </c>
      <c r="Z99" s="101" t="n">
        <v>1208.38128</v>
      </c>
      <c r="AA99" s="101" t="n">
        <v>1208.38128</v>
      </c>
      <c r="AB99" s="101" t="n">
        <v>1208.38128</v>
      </c>
      <c r="AC99" s="101" t="n">
        <v>1208.38128</v>
      </c>
      <c r="AD99" s="101" t="n">
        <v>1208.38128</v>
      </c>
      <c r="AE99" s="101"/>
      <c r="AF99" s="101" t="n">
        <v>1208.38128</v>
      </c>
      <c r="AG99" s="101" t="n">
        <v>1208.38128</v>
      </c>
      <c r="AH99" s="101" t="n">
        <v>1208.38128</v>
      </c>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row>
    <row r="100" customFormat="false" ht="47.75" hidden="false" customHeight="false" outlineLevel="0" collapsed="false">
      <c r="A100" s="77" t="s">
        <v>471</v>
      </c>
      <c r="B100" s="77" t="s">
        <v>565</v>
      </c>
      <c r="C100" s="77" t="s">
        <v>285</v>
      </c>
      <c r="D100" s="77" t="s">
        <v>569</v>
      </c>
      <c r="E100" s="77" t="s">
        <v>94</v>
      </c>
      <c r="F100" s="77" t="n">
        <v>25.7</v>
      </c>
      <c r="G100" s="77" t="n">
        <v>3</v>
      </c>
      <c r="H100" s="78" t="n">
        <v>8.5666</v>
      </c>
      <c r="I100" s="79" t="n">
        <v>29.78</v>
      </c>
      <c r="J100" s="80" t="n">
        <v>765.34</v>
      </c>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t="n">
        <v>255.122282</v>
      </c>
      <c r="AG100" s="101" t="n">
        <v>255.113348</v>
      </c>
      <c r="AH100" s="101" t="n">
        <v>255.113348</v>
      </c>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row>
    <row r="101" customFormat="false" ht="47.75" hidden="false" customHeight="false" outlineLevel="0" collapsed="false">
      <c r="A101" s="77" t="s">
        <v>471</v>
      </c>
      <c r="B101" s="77" t="s">
        <v>565</v>
      </c>
      <c r="C101" s="77" t="s">
        <v>287</v>
      </c>
      <c r="D101" s="77" t="s">
        <v>570</v>
      </c>
      <c r="E101" s="77" t="s">
        <v>474</v>
      </c>
      <c r="F101" s="77" t="n">
        <v>85</v>
      </c>
      <c r="G101" s="77" t="n">
        <v>10</v>
      </c>
      <c r="H101" s="78" t="n">
        <v>8.5</v>
      </c>
      <c r="I101" s="79" t="n">
        <v>37.68</v>
      </c>
      <c r="J101" s="80" t="n">
        <v>3202.8</v>
      </c>
      <c r="K101" s="101"/>
      <c r="L101" s="101"/>
      <c r="M101" s="101"/>
      <c r="N101" s="101"/>
      <c r="O101" s="101"/>
      <c r="P101" s="101"/>
      <c r="Q101" s="101"/>
      <c r="R101" s="101"/>
      <c r="S101" s="101"/>
      <c r="T101" s="101"/>
      <c r="U101" s="101"/>
      <c r="V101" s="101"/>
      <c r="W101" s="101"/>
      <c r="X101" s="101"/>
      <c r="Y101" s="101" t="n">
        <v>320.28</v>
      </c>
      <c r="Z101" s="101" t="n">
        <v>320.28</v>
      </c>
      <c r="AA101" s="101" t="n">
        <v>320.28</v>
      </c>
      <c r="AB101" s="101" t="n">
        <v>320.28</v>
      </c>
      <c r="AC101" s="101" t="n">
        <v>320.28</v>
      </c>
      <c r="AD101" s="101"/>
      <c r="AE101" s="101"/>
      <c r="AF101" s="101" t="n">
        <v>320.28</v>
      </c>
      <c r="AG101" s="101" t="n">
        <v>320.28</v>
      </c>
      <c r="AH101" s="101" t="n">
        <v>320.28</v>
      </c>
      <c r="AI101" s="101" t="n">
        <v>320.28</v>
      </c>
      <c r="AJ101" s="101" t="n">
        <v>320.28</v>
      </c>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row>
    <row r="102" customFormat="false" ht="47.75" hidden="false" customHeight="false" outlineLevel="0" collapsed="false">
      <c r="A102" s="77" t="s">
        <v>471</v>
      </c>
      <c r="B102" s="77" t="s">
        <v>565</v>
      </c>
      <c r="C102" s="77" t="s">
        <v>289</v>
      </c>
      <c r="D102" s="77" t="s">
        <v>571</v>
      </c>
      <c r="E102" s="77" t="s">
        <v>474</v>
      </c>
      <c r="F102" s="77" t="n">
        <v>134</v>
      </c>
      <c r="G102" s="77" t="n">
        <v>10</v>
      </c>
      <c r="H102" s="78" t="n">
        <v>13.4</v>
      </c>
      <c r="I102" s="79" t="n">
        <v>50.06</v>
      </c>
      <c r="J102" s="80" t="n">
        <v>6708.04</v>
      </c>
      <c r="K102" s="101"/>
      <c r="L102" s="101"/>
      <c r="M102" s="101"/>
      <c r="N102" s="101"/>
      <c r="O102" s="101"/>
      <c r="P102" s="101"/>
      <c r="Q102" s="101"/>
      <c r="R102" s="101"/>
      <c r="S102" s="101"/>
      <c r="T102" s="101"/>
      <c r="U102" s="101"/>
      <c r="V102" s="101"/>
      <c r="W102" s="101"/>
      <c r="X102" s="101"/>
      <c r="Y102" s="101" t="n">
        <v>670.804</v>
      </c>
      <c r="Z102" s="101" t="n">
        <v>670.804</v>
      </c>
      <c r="AA102" s="101" t="n">
        <v>670.804</v>
      </c>
      <c r="AB102" s="101" t="n">
        <v>670.804</v>
      </c>
      <c r="AC102" s="101" t="n">
        <v>670.804</v>
      </c>
      <c r="AD102" s="101"/>
      <c r="AE102" s="101"/>
      <c r="AF102" s="101" t="n">
        <v>670.804</v>
      </c>
      <c r="AG102" s="101" t="n">
        <v>670.804</v>
      </c>
      <c r="AH102" s="101" t="n">
        <v>670.804</v>
      </c>
      <c r="AI102" s="101" t="n">
        <v>670.804</v>
      </c>
      <c r="AJ102" s="101" t="n">
        <v>670.804</v>
      </c>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row>
    <row r="103" customFormat="false" ht="47.75" hidden="false" customHeight="false" outlineLevel="0" collapsed="false">
      <c r="A103" s="77" t="s">
        <v>471</v>
      </c>
      <c r="B103" s="77" t="s">
        <v>565</v>
      </c>
      <c r="C103" s="77" t="s">
        <v>291</v>
      </c>
      <c r="D103" s="77" t="s">
        <v>572</v>
      </c>
      <c r="E103" s="77" t="s">
        <v>474</v>
      </c>
      <c r="F103" s="77" t="n">
        <v>21</v>
      </c>
      <c r="G103" s="77" t="n">
        <v>5</v>
      </c>
      <c r="H103" s="78" t="n">
        <v>4.2</v>
      </c>
      <c r="I103" s="79" t="n">
        <v>63.14</v>
      </c>
      <c r="J103" s="80" t="n">
        <v>1325.94</v>
      </c>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t="n">
        <v>265.188</v>
      </c>
      <c r="AG103" s="101" t="n">
        <v>265.188</v>
      </c>
      <c r="AH103" s="101" t="n">
        <v>265.188</v>
      </c>
      <c r="AI103" s="101" t="n">
        <v>265.188</v>
      </c>
      <c r="AJ103" s="101" t="n">
        <v>265.188</v>
      </c>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row>
    <row r="104" customFormat="false" ht="47.75" hidden="false" customHeight="false" outlineLevel="0" collapsed="false">
      <c r="A104" s="77" t="s">
        <v>471</v>
      </c>
      <c r="B104" s="77" t="s">
        <v>565</v>
      </c>
      <c r="C104" s="77" t="s">
        <v>293</v>
      </c>
      <c r="D104" s="77" t="s">
        <v>573</v>
      </c>
      <c r="E104" s="77" t="s">
        <v>474</v>
      </c>
      <c r="F104" s="77" t="n">
        <v>1</v>
      </c>
      <c r="G104" s="77" t="n">
        <v>1</v>
      </c>
      <c r="H104" s="78" t="n">
        <v>1</v>
      </c>
      <c r="I104" s="79" t="n">
        <v>410.43</v>
      </c>
      <c r="J104" s="80" t="n">
        <v>410.43</v>
      </c>
      <c r="K104" s="101"/>
      <c r="L104" s="101"/>
      <c r="M104" s="101"/>
      <c r="N104" s="101"/>
      <c r="O104" s="101"/>
      <c r="P104" s="101"/>
      <c r="Q104" s="101"/>
      <c r="R104" s="101"/>
      <c r="S104" s="101"/>
      <c r="T104" s="101"/>
      <c r="U104" s="101"/>
      <c r="V104" s="101"/>
      <c r="W104" s="101"/>
      <c r="X104" s="101"/>
      <c r="Y104" s="101"/>
      <c r="Z104" s="101"/>
      <c r="AA104" s="101"/>
      <c r="AB104" s="101" t="n">
        <v>410.43</v>
      </c>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row>
    <row r="105" customFormat="false" ht="47.75" hidden="false" customHeight="false" outlineLevel="0" collapsed="false">
      <c r="A105" s="77" t="s">
        <v>471</v>
      </c>
      <c r="B105" s="77" t="s">
        <v>565</v>
      </c>
      <c r="C105" s="77" t="s">
        <v>295</v>
      </c>
      <c r="D105" s="77" t="s">
        <v>574</v>
      </c>
      <c r="E105" s="77" t="s">
        <v>474</v>
      </c>
      <c r="F105" s="77" t="n">
        <v>1</v>
      </c>
      <c r="G105" s="77" t="n">
        <v>1</v>
      </c>
      <c r="H105" s="78" t="n">
        <v>1</v>
      </c>
      <c r="I105" s="79" t="n">
        <v>502.73</v>
      </c>
      <c r="J105" s="80" t="n">
        <v>502.73</v>
      </c>
      <c r="K105" s="101"/>
      <c r="L105" s="101"/>
      <c r="M105" s="101"/>
      <c r="N105" s="101"/>
      <c r="O105" s="101"/>
      <c r="P105" s="101"/>
      <c r="Q105" s="101"/>
      <c r="R105" s="101"/>
      <c r="S105" s="101"/>
      <c r="T105" s="101"/>
      <c r="U105" s="101"/>
      <c r="V105" s="101"/>
      <c r="W105" s="101"/>
      <c r="X105" s="101"/>
      <c r="Y105" s="101"/>
      <c r="Z105" s="101"/>
      <c r="AA105" s="101"/>
      <c r="AB105" s="101" t="n">
        <v>502.73</v>
      </c>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row>
    <row r="106" customFormat="false" ht="47.75" hidden="false" customHeight="false" outlineLevel="0" collapsed="false">
      <c r="A106" s="77" t="s">
        <v>471</v>
      </c>
      <c r="B106" s="77" t="s">
        <v>565</v>
      </c>
      <c r="C106" s="77" t="s">
        <v>297</v>
      </c>
      <c r="D106" s="77" t="s">
        <v>575</v>
      </c>
      <c r="E106" s="77" t="s">
        <v>576</v>
      </c>
      <c r="F106" s="77" t="n">
        <v>432</v>
      </c>
      <c r="G106" s="77" t="n">
        <v>15</v>
      </c>
      <c r="H106" s="78" t="n">
        <v>28.8</v>
      </c>
      <c r="I106" s="79" t="n">
        <v>9.37</v>
      </c>
      <c r="J106" s="80" t="n">
        <v>4047.83</v>
      </c>
      <c r="K106" s="101"/>
      <c r="L106" s="101"/>
      <c r="M106" s="101"/>
      <c r="N106" s="101"/>
      <c r="O106" s="101"/>
      <c r="P106" s="101"/>
      <c r="Q106" s="101"/>
      <c r="R106" s="101" t="n">
        <v>269.856</v>
      </c>
      <c r="S106" s="101" t="n">
        <v>269.856</v>
      </c>
      <c r="T106" s="101" t="n">
        <v>269.856</v>
      </c>
      <c r="U106" s="101" t="n">
        <v>269.856</v>
      </c>
      <c r="V106" s="101" t="n">
        <v>269.856</v>
      </c>
      <c r="W106" s="101" t="n">
        <v>269.856</v>
      </c>
      <c r="X106" s="101"/>
      <c r="Y106" s="101" t="n">
        <v>269.856</v>
      </c>
      <c r="Z106" s="101" t="n">
        <v>269.856</v>
      </c>
      <c r="AA106" s="101" t="n">
        <v>269.856</v>
      </c>
      <c r="AB106" s="101" t="n">
        <v>269.856</v>
      </c>
      <c r="AC106" s="101" t="n">
        <v>269.856</v>
      </c>
      <c r="AD106" s="101" t="n">
        <v>269.856</v>
      </c>
      <c r="AE106" s="101"/>
      <c r="AF106" s="101" t="n">
        <v>269.856</v>
      </c>
      <c r="AG106" s="101" t="n">
        <v>269.856</v>
      </c>
      <c r="AH106" s="101" t="n">
        <v>269.856</v>
      </c>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row>
    <row r="107" customFormat="false" ht="47.75" hidden="false" customHeight="false" outlineLevel="0" collapsed="false">
      <c r="A107" s="77" t="s">
        <v>471</v>
      </c>
      <c r="B107" s="77" t="s">
        <v>565</v>
      </c>
      <c r="C107" s="77" t="s">
        <v>300</v>
      </c>
      <c r="D107" s="77" t="s">
        <v>577</v>
      </c>
      <c r="E107" s="77" t="s">
        <v>576</v>
      </c>
      <c r="F107" s="77" t="n">
        <v>245</v>
      </c>
      <c r="G107" s="77" t="n">
        <v>15</v>
      </c>
      <c r="H107" s="78" t="n">
        <v>16.3333</v>
      </c>
      <c r="I107" s="79" t="n">
        <v>10.62</v>
      </c>
      <c r="J107" s="80" t="n">
        <v>2601.89</v>
      </c>
      <c r="K107" s="101"/>
      <c r="L107" s="101"/>
      <c r="M107" s="101"/>
      <c r="N107" s="101"/>
      <c r="O107" s="101"/>
      <c r="P107" s="101"/>
      <c r="Q107" s="101"/>
      <c r="R107" s="101" t="n">
        <v>173.459646</v>
      </c>
      <c r="S107" s="101" t="n">
        <v>173.459646</v>
      </c>
      <c r="T107" s="101" t="n">
        <v>173.459646</v>
      </c>
      <c r="U107" s="101" t="n">
        <v>173.459646</v>
      </c>
      <c r="V107" s="101" t="n">
        <v>173.464956</v>
      </c>
      <c r="W107" s="101" t="n">
        <v>173.459646</v>
      </c>
      <c r="X107" s="101"/>
      <c r="Y107" s="101" t="n">
        <v>173.459646</v>
      </c>
      <c r="Z107" s="101" t="n">
        <v>173.459646</v>
      </c>
      <c r="AA107" s="101" t="n">
        <v>173.459646</v>
      </c>
      <c r="AB107" s="101" t="n">
        <v>173.459646</v>
      </c>
      <c r="AC107" s="101" t="n">
        <v>173.459646</v>
      </c>
      <c r="AD107" s="101" t="n">
        <v>173.459646</v>
      </c>
      <c r="AE107" s="101"/>
      <c r="AF107" s="101" t="n">
        <v>173.459646</v>
      </c>
      <c r="AG107" s="101" t="n">
        <v>173.459646</v>
      </c>
      <c r="AH107" s="101" t="n">
        <v>173.459646</v>
      </c>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row>
    <row r="108" customFormat="false" ht="47.75" hidden="false" customHeight="false" outlineLevel="0" collapsed="false">
      <c r="A108" s="77" t="s">
        <v>471</v>
      </c>
      <c r="B108" s="77" t="s">
        <v>565</v>
      </c>
      <c r="C108" s="77" t="s">
        <v>302</v>
      </c>
      <c r="D108" s="77" t="s">
        <v>578</v>
      </c>
      <c r="E108" s="77" t="s">
        <v>576</v>
      </c>
      <c r="F108" s="77" t="n">
        <v>65</v>
      </c>
      <c r="G108" s="77" t="n">
        <v>15</v>
      </c>
      <c r="H108" s="78" t="n">
        <v>4.3333</v>
      </c>
      <c r="I108" s="79" t="n">
        <v>14.9</v>
      </c>
      <c r="J108" s="80" t="n">
        <v>968.5</v>
      </c>
      <c r="K108" s="101"/>
      <c r="L108" s="101"/>
      <c r="M108" s="101"/>
      <c r="N108" s="101"/>
      <c r="O108" s="101"/>
      <c r="P108" s="101"/>
      <c r="Q108" s="101"/>
      <c r="R108" s="101" t="n">
        <v>64.56617</v>
      </c>
      <c r="S108" s="101" t="n">
        <v>64.56617</v>
      </c>
      <c r="T108" s="101" t="n">
        <v>64.56617</v>
      </c>
      <c r="U108" s="101" t="n">
        <v>64.56617</v>
      </c>
      <c r="V108" s="101" t="n">
        <v>64.57362</v>
      </c>
      <c r="W108" s="101" t="n">
        <v>64.56617</v>
      </c>
      <c r="X108" s="101"/>
      <c r="Y108" s="101" t="n">
        <v>64.56617</v>
      </c>
      <c r="Z108" s="101" t="n">
        <v>64.56617</v>
      </c>
      <c r="AA108" s="101" t="n">
        <v>64.56617</v>
      </c>
      <c r="AB108" s="101" t="n">
        <v>64.56617</v>
      </c>
      <c r="AC108" s="101" t="n">
        <v>64.56617</v>
      </c>
      <c r="AD108" s="101" t="n">
        <v>64.56617</v>
      </c>
      <c r="AE108" s="101"/>
      <c r="AF108" s="101" t="n">
        <v>64.56617</v>
      </c>
      <c r="AG108" s="101" t="n">
        <v>64.56617</v>
      </c>
      <c r="AH108" s="101" t="n">
        <v>64.56617</v>
      </c>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row>
    <row r="109" customFormat="false" ht="47.75" hidden="false" customHeight="false" outlineLevel="0" collapsed="false">
      <c r="A109" s="77" t="s">
        <v>471</v>
      </c>
      <c r="B109" s="77" t="s">
        <v>565</v>
      </c>
      <c r="C109" s="77" t="s">
        <v>304</v>
      </c>
      <c r="D109" s="77" t="s">
        <v>579</v>
      </c>
      <c r="E109" s="77" t="s">
        <v>94</v>
      </c>
      <c r="F109" s="77" t="n">
        <v>11</v>
      </c>
      <c r="G109" s="77" t="n">
        <v>2</v>
      </c>
      <c r="H109" s="78" t="n">
        <v>5.5</v>
      </c>
      <c r="I109" s="79" t="n">
        <v>26.43</v>
      </c>
      <c r="J109" s="80" t="n">
        <v>290.73</v>
      </c>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t="n">
        <v>145.365</v>
      </c>
      <c r="AG109" s="101" t="n">
        <v>145.365</v>
      </c>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row>
    <row r="110" customFormat="false" ht="47.75" hidden="false" customHeight="false" outlineLevel="0" collapsed="false">
      <c r="A110" s="77" t="s">
        <v>471</v>
      </c>
      <c r="B110" s="77" t="s">
        <v>565</v>
      </c>
      <c r="C110" s="77" t="s">
        <v>306</v>
      </c>
      <c r="D110" s="77" t="s">
        <v>580</v>
      </c>
      <c r="E110" s="77" t="s">
        <v>474</v>
      </c>
      <c r="F110" s="77" t="n">
        <v>11</v>
      </c>
      <c r="G110" s="77" t="n">
        <v>5</v>
      </c>
      <c r="H110" s="78" t="n">
        <v>2.2</v>
      </c>
      <c r="I110" s="79" t="n">
        <v>18.72</v>
      </c>
      <c r="J110" s="80" t="n">
        <v>205.92</v>
      </c>
      <c r="K110" s="101"/>
      <c r="L110" s="101"/>
      <c r="M110" s="101"/>
      <c r="N110" s="101"/>
      <c r="O110" s="101"/>
      <c r="P110" s="101"/>
      <c r="Q110" s="101"/>
      <c r="R110" s="101"/>
      <c r="S110" s="101"/>
      <c r="T110" s="101"/>
      <c r="U110" s="101"/>
      <c r="V110" s="101"/>
      <c r="W110" s="101"/>
      <c r="X110" s="101"/>
      <c r="Y110" s="101"/>
      <c r="Z110" s="101"/>
      <c r="AA110" s="101"/>
      <c r="AB110" s="101" t="n">
        <v>41.184</v>
      </c>
      <c r="AC110" s="101" t="n">
        <v>41.184</v>
      </c>
      <c r="AD110" s="101" t="n">
        <v>41.184</v>
      </c>
      <c r="AE110" s="101"/>
      <c r="AF110" s="101" t="n">
        <v>41.184</v>
      </c>
      <c r="AG110" s="101" t="n">
        <v>41.184</v>
      </c>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row>
    <row r="111" customFormat="false" ht="47.75" hidden="false" customHeight="false" outlineLevel="0" collapsed="false">
      <c r="A111" s="77" t="s">
        <v>471</v>
      </c>
      <c r="B111" s="77" t="s">
        <v>565</v>
      </c>
      <c r="C111" s="77" t="s">
        <v>308</v>
      </c>
      <c r="D111" s="77" t="s">
        <v>581</v>
      </c>
      <c r="E111" s="77" t="s">
        <v>474</v>
      </c>
      <c r="F111" s="77" t="n">
        <v>27</v>
      </c>
      <c r="G111" s="77" t="n">
        <v>15</v>
      </c>
      <c r="H111" s="78" t="n">
        <v>1.8</v>
      </c>
      <c r="I111" s="79" t="n">
        <v>25.29</v>
      </c>
      <c r="J111" s="80" t="n">
        <v>682.83</v>
      </c>
      <c r="K111" s="101"/>
      <c r="L111" s="101"/>
      <c r="M111" s="101"/>
      <c r="N111" s="101"/>
      <c r="O111" s="101"/>
      <c r="P111" s="101"/>
      <c r="Q111" s="101"/>
      <c r="R111" s="101" t="n">
        <v>45.522</v>
      </c>
      <c r="S111" s="101" t="n">
        <v>45.522</v>
      </c>
      <c r="T111" s="101" t="n">
        <v>45.522</v>
      </c>
      <c r="U111" s="101" t="n">
        <v>45.522</v>
      </c>
      <c r="V111" s="101" t="n">
        <v>45.522</v>
      </c>
      <c r="W111" s="101" t="n">
        <v>45.522</v>
      </c>
      <c r="X111" s="101"/>
      <c r="Y111" s="101" t="n">
        <v>45.522</v>
      </c>
      <c r="Z111" s="101" t="n">
        <v>45.522</v>
      </c>
      <c r="AA111" s="101" t="n">
        <v>45.522</v>
      </c>
      <c r="AB111" s="101" t="n">
        <v>45.522</v>
      </c>
      <c r="AC111" s="101" t="n">
        <v>45.522</v>
      </c>
      <c r="AD111" s="101" t="n">
        <v>45.522</v>
      </c>
      <c r="AE111" s="101"/>
      <c r="AF111" s="101" t="n">
        <v>45.522</v>
      </c>
      <c r="AG111" s="101" t="n">
        <v>45.522</v>
      </c>
      <c r="AH111" s="101" t="n">
        <v>45.522</v>
      </c>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row>
    <row r="112" customFormat="false" ht="47.75" hidden="false" customHeight="false" outlineLevel="0" collapsed="false">
      <c r="A112" s="77" t="s">
        <v>471</v>
      </c>
      <c r="B112" s="77" t="s">
        <v>565</v>
      </c>
      <c r="C112" s="77" t="s">
        <v>310</v>
      </c>
      <c r="D112" s="77" t="s">
        <v>582</v>
      </c>
      <c r="E112" s="77" t="s">
        <v>474</v>
      </c>
      <c r="F112" s="77" t="n">
        <v>37</v>
      </c>
      <c r="G112" s="77" t="n">
        <v>15</v>
      </c>
      <c r="H112" s="78" t="n">
        <v>2.4666</v>
      </c>
      <c r="I112" s="79" t="n">
        <v>32.2</v>
      </c>
      <c r="J112" s="80" t="n">
        <v>1191.4</v>
      </c>
      <c r="K112" s="101"/>
      <c r="L112" s="101"/>
      <c r="M112" s="101"/>
      <c r="N112" s="101"/>
      <c r="O112" s="101"/>
      <c r="P112" s="101"/>
      <c r="Q112" s="101"/>
      <c r="R112" s="101" t="n">
        <v>79.42452</v>
      </c>
      <c r="S112" s="101" t="n">
        <v>79.42452</v>
      </c>
      <c r="T112" s="101" t="n">
        <v>79.42452</v>
      </c>
      <c r="U112" s="101" t="n">
        <v>79.42452</v>
      </c>
      <c r="V112" s="101" t="n">
        <v>79.45672</v>
      </c>
      <c r="W112" s="101" t="n">
        <v>79.42452</v>
      </c>
      <c r="X112" s="101"/>
      <c r="Y112" s="101" t="n">
        <v>79.42452</v>
      </c>
      <c r="Z112" s="101" t="n">
        <v>79.42452</v>
      </c>
      <c r="AA112" s="101" t="n">
        <v>79.42452</v>
      </c>
      <c r="AB112" s="101" t="n">
        <v>79.42452</v>
      </c>
      <c r="AC112" s="101" t="n">
        <v>79.42452</v>
      </c>
      <c r="AD112" s="101" t="n">
        <v>79.42452</v>
      </c>
      <c r="AE112" s="101"/>
      <c r="AF112" s="101" t="n">
        <v>79.42452</v>
      </c>
      <c r="AG112" s="101" t="n">
        <v>79.42452</v>
      </c>
      <c r="AH112" s="101" t="n">
        <v>79.42452</v>
      </c>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row>
    <row r="113" customFormat="false" ht="47.75" hidden="false" customHeight="false" outlineLevel="0" collapsed="false">
      <c r="A113" s="77" t="s">
        <v>471</v>
      </c>
      <c r="B113" s="77" t="s">
        <v>565</v>
      </c>
      <c r="C113" s="77" t="s">
        <v>312</v>
      </c>
      <c r="D113" s="77" t="s">
        <v>583</v>
      </c>
      <c r="E113" s="77" t="s">
        <v>474</v>
      </c>
      <c r="F113" s="77" t="n">
        <v>40</v>
      </c>
      <c r="G113" s="77" t="n">
        <v>15</v>
      </c>
      <c r="H113" s="78" t="n">
        <v>2.6666</v>
      </c>
      <c r="I113" s="79" t="n">
        <v>51.18</v>
      </c>
      <c r="J113" s="80" t="n">
        <v>2047.2</v>
      </c>
      <c r="K113" s="101"/>
      <c r="L113" s="101"/>
      <c r="M113" s="101"/>
      <c r="N113" s="101"/>
      <c r="O113" s="101"/>
      <c r="P113" s="101"/>
      <c r="Q113" s="101"/>
      <c r="R113" s="101" t="n">
        <v>136.476588</v>
      </c>
      <c r="S113" s="101" t="n">
        <v>136.476588</v>
      </c>
      <c r="T113" s="101" t="n">
        <v>136.476588</v>
      </c>
      <c r="U113" s="101" t="n">
        <v>136.532886</v>
      </c>
      <c r="V113" s="101" t="n">
        <v>136.476588</v>
      </c>
      <c r="W113" s="101" t="n">
        <v>136.476588</v>
      </c>
      <c r="X113" s="101"/>
      <c r="Y113" s="101" t="n">
        <v>136.476588</v>
      </c>
      <c r="Z113" s="101" t="n">
        <v>136.476588</v>
      </c>
      <c r="AA113" s="101" t="n">
        <v>136.476588</v>
      </c>
      <c r="AB113" s="101" t="n">
        <v>136.476588</v>
      </c>
      <c r="AC113" s="101" t="n">
        <v>136.476588</v>
      </c>
      <c r="AD113" s="101" t="n">
        <v>136.476588</v>
      </c>
      <c r="AE113" s="101"/>
      <c r="AF113" s="101" t="n">
        <v>136.476588</v>
      </c>
      <c r="AG113" s="101" t="n">
        <v>136.476588</v>
      </c>
      <c r="AH113" s="101" t="n">
        <v>136.476588</v>
      </c>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row>
    <row r="114" customFormat="false" ht="47.75" hidden="false" customHeight="false" outlineLevel="0" collapsed="false">
      <c r="A114" s="77" t="s">
        <v>471</v>
      </c>
      <c r="B114" s="77" t="s">
        <v>565</v>
      </c>
      <c r="C114" s="77" t="s">
        <v>314</v>
      </c>
      <c r="D114" s="77" t="s">
        <v>584</v>
      </c>
      <c r="E114" s="77" t="s">
        <v>474</v>
      </c>
      <c r="F114" s="77" t="n">
        <v>68</v>
      </c>
      <c r="G114" s="77" t="n">
        <v>15</v>
      </c>
      <c r="H114" s="78" t="n">
        <v>4.5333</v>
      </c>
      <c r="I114" s="79" t="n">
        <v>17.46</v>
      </c>
      <c r="J114" s="80" t="n">
        <v>1187.28</v>
      </c>
      <c r="K114" s="101"/>
      <c r="L114" s="101"/>
      <c r="M114" s="101"/>
      <c r="N114" s="101"/>
      <c r="O114" s="101"/>
      <c r="P114" s="101"/>
      <c r="Q114" s="101"/>
      <c r="R114" s="101" t="n">
        <v>79.151418</v>
      </c>
      <c r="S114" s="101" t="n">
        <v>79.151418</v>
      </c>
      <c r="T114" s="101" t="n">
        <v>79.151418</v>
      </c>
      <c r="U114" s="101" t="n">
        <v>79.161894</v>
      </c>
      <c r="V114" s="101" t="n">
        <v>79.151418</v>
      </c>
      <c r="W114" s="101" t="n">
        <v>79.151418</v>
      </c>
      <c r="X114" s="101"/>
      <c r="Y114" s="101" t="n">
        <v>79.151418</v>
      </c>
      <c r="Z114" s="101" t="n">
        <v>79.151418</v>
      </c>
      <c r="AA114" s="101" t="n">
        <v>79.151418</v>
      </c>
      <c r="AB114" s="101" t="n">
        <v>79.151418</v>
      </c>
      <c r="AC114" s="101" t="n">
        <v>79.151418</v>
      </c>
      <c r="AD114" s="101" t="n">
        <v>79.151418</v>
      </c>
      <c r="AE114" s="101"/>
      <c r="AF114" s="101" t="n">
        <v>79.151418</v>
      </c>
      <c r="AG114" s="101" t="n">
        <v>79.151418</v>
      </c>
      <c r="AH114" s="101" t="n">
        <v>79.151418</v>
      </c>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row>
    <row r="115" customFormat="false" ht="47.75" hidden="false" customHeight="false" outlineLevel="0" collapsed="false">
      <c r="A115" s="77" t="s">
        <v>471</v>
      </c>
      <c r="B115" s="77" t="s">
        <v>565</v>
      </c>
      <c r="C115" s="77" t="s">
        <v>316</v>
      </c>
      <c r="D115" s="77" t="s">
        <v>585</v>
      </c>
      <c r="E115" s="77" t="s">
        <v>474</v>
      </c>
      <c r="F115" s="77" t="n">
        <v>133</v>
      </c>
      <c r="G115" s="77" t="n">
        <v>15</v>
      </c>
      <c r="H115" s="78" t="n">
        <v>8.8666</v>
      </c>
      <c r="I115" s="79" t="n">
        <v>18.88</v>
      </c>
      <c r="J115" s="80" t="n">
        <v>2511.04</v>
      </c>
      <c r="K115" s="101"/>
      <c r="L115" s="101"/>
      <c r="M115" s="101"/>
      <c r="N115" s="101"/>
      <c r="O115" s="101"/>
      <c r="P115" s="101"/>
      <c r="Q115" s="101"/>
      <c r="R115" s="101" t="n">
        <v>167.401408</v>
      </c>
      <c r="S115" s="101" t="n">
        <v>167.401408</v>
      </c>
      <c r="T115" s="101" t="n">
        <v>167.401408</v>
      </c>
      <c r="U115" s="101" t="n">
        <v>167.420288</v>
      </c>
      <c r="V115" s="101" t="n">
        <v>167.401408</v>
      </c>
      <c r="W115" s="101" t="n">
        <v>167.401408</v>
      </c>
      <c r="X115" s="101"/>
      <c r="Y115" s="101" t="n">
        <v>167.401408</v>
      </c>
      <c r="Z115" s="101" t="n">
        <v>167.401408</v>
      </c>
      <c r="AA115" s="101" t="n">
        <v>167.401408</v>
      </c>
      <c r="AB115" s="101" t="n">
        <v>167.401408</v>
      </c>
      <c r="AC115" s="101" t="n">
        <v>167.401408</v>
      </c>
      <c r="AD115" s="101" t="n">
        <v>167.401408</v>
      </c>
      <c r="AE115" s="101"/>
      <c r="AF115" s="101" t="n">
        <v>167.401408</v>
      </c>
      <c r="AG115" s="101" t="n">
        <v>167.401408</v>
      </c>
      <c r="AH115" s="101" t="n">
        <v>167.401408</v>
      </c>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row>
    <row r="116" customFormat="false" ht="47.75" hidden="false" customHeight="false" outlineLevel="0" collapsed="false">
      <c r="A116" s="77" t="s">
        <v>471</v>
      </c>
      <c r="B116" s="77" t="s">
        <v>565</v>
      </c>
      <c r="C116" s="77" t="s">
        <v>318</v>
      </c>
      <c r="D116" s="77" t="s">
        <v>586</v>
      </c>
      <c r="E116" s="77" t="s">
        <v>474</v>
      </c>
      <c r="F116" s="77" t="n">
        <v>80</v>
      </c>
      <c r="G116" s="77" t="n">
        <v>15</v>
      </c>
      <c r="H116" s="78" t="n">
        <v>5.3333</v>
      </c>
      <c r="I116" s="79" t="n">
        <v>23.86</v>
      </c>
      <c r="J116" s="80" t="n">
        <v>1908.8</v>
      </c>
      <c r="K116" s="101"/>
      <c r="L116" s="101"/>
      <c r="M116" s="101"/>
      <c r="N116" s="101"/>
      <c r="O116" s="101"/>
      <c r="P116" s="101"/>
      <c r="Q116" s="101"/>
      <c r="R116" s="101" t="n">
        <v>127.252538</v>
      </c>
      <c r="S116" s="101" t="n">
        <v>127.252538</v>
      </c>
      <c r="T116" s="101" t="n">
        <v>127.252538</v>
      </c>
      <c r="U116" s="101" t="n">
        <v>127.264468</v>
      </c>
      <c r="V116" s="101" t="n">
        <v>127.252538</v>
      </c>
      <c r="W116" s="101" t="n">
        <v>127.252538</v>
      </c>
      <c r="X116" s="101"/>
      <c r="Y116" s="101" t="n">
        <v>127.252538</v>
      </c>
      <c r="Z116" s="101" t="n">
        <v>127.252538</v>
      </c>
      <c r="AA116" s="101" t="n">
        <v>127.252538</v>
      </c>
      <c r="AB116" s="101" t="n">
        <v>127.252538</v>
      </c>
      <c r="AC116" s="101" t="n">
        <v>127.252538</v>
      </c>
      <c r="AD116" s="101" t="n">
        <v>127.252538</v>
      </c>
      <c r="AE116" s="101"/>
      <c r="AF116" s="101" t="n">
        <v>127.252538</v>
      </c>
      <c r="AG116" s="101" t="n">
        <v>127.252538</v>
      </c>
      <c r="AH116" s="101" t="n">
        <v>127.252538</v>
      </c>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row>
    <row r="117" customFormat="false" ht="47.75" hidden="false" customHeight="false" outlineLevel="0" collapsed="false">
      <c r="A117" s="77" t="s">
        <v>471</v>
      </c>
      <c r="B117" s="77" t="s">
        <v>565</v>
      </c>
      <c r="C117" s="77" t="s">
        <v>320</v>
      </c>
      <c r="D117" s="77" t="s">
        <v>587</v>
      </c>
      <c r="E117" s="77" t="s">
        <v>474</v>
      </c>
      <c r="F117" s="77" t="n">
        <v>14</v>
      </c>
      <c r="G117" s="77" t="n">
        <v>2</v>
      </c>
      <c r="H117" s="78" t="n">
        <v>7</v>
      </c>
      <c r="I117" s="79" t="n">
        <v>25.2</v>
      </c>
      <c r="J117" s="80" t="n">
        <v>352.8</v>
      </c>
      <c r="K117" s="101"/>
      <c r="L117" s="101"/>
      <c r="M117" s="101"/>
      <c r="N117" s="101"/>
      <c r="O117" s="101"/>
      <c r="P117" s="101"/>
      <c r="Q117" s="101"/>
      <c r="R117" s="101"/>
      <c r="S117" s="101"/>
      <c r="T117" s="101"/>
      <c r="U117" s="101"/>
      <c r="V117" s="101"/>
      <c r="W117" s="101"/>
      <c r="X117" s="101"/>
      <c r="Y117" s="101"/>
      <c r="Z117" s="101"/>
      <c r="AA117" s="101"/>
      <c r="AB117" s="101"/>
      <c r="AC117" s="101" t="n">
        <v>176.4</v>
      </c>
      <c r="AD117" s="101"/>
      <c r="AE117" s="101"/>
      <c r="AF117" s="101" t="n">
        <v>176.4</v>
      </c>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row>
    <row r="118" customFormat="false" ht="47.75" hidden="false" customHeight="false" outlineLevel="0" collapsed="false">
      <c r="A118" s="77" t="s">
        <v>471</v>
      </c>
      <c r="B118" s="77" t="s">
        <v>565</v>
      </c>
      <c r="C118" s="77" t="s">
        <v>322</v>
      </c>
      <c r="D118" s="77" t="s">
        <v>588</v>
      </c>
      <c r="E118" s="77" t="s">
        <v>474</v>
      </c>
      <c r="F118" s="77" t="n">
        <v>8</v>
      </c>
      <c r="G118" s="77" t="n">
        <v>2</v>
      </c>
      <c r="H118" s="78" t="n">
        <v>4</v>
      </c>
      <c r="I118" s="79" t="n">
        <v>28.76</v>
      </c>
      <c r="J118" s="80" t="n">
        <v>230.08</v>
      </c>
      <c r="K118" s="101"/>
      <c r="L118" s="101"/>
      <c r="M118" s="101"/>
      <c r="N118" s="101"/>
      <c r="O118" s="101"/>
      <c r="P118" s="101"/>
      <c r="Q118" s="101"/>
      <c r="R118" s="101"/>
      <c r="S118" s="101"/>
      <c r="T118" s="101"/>
      <c r="U118" s="101"/>
      <c r="V118" s="101"/>
      <c r="W118" s="101"/>
      <c r="X118" s="101"/>
      <c r="Y118" s="101"/>
      <c r="Z118" s="101"/>
      <c r="AA118" s="101"/>
      <c r="AB118" s="101"/>
      <c r="AC118" s="101"/>
      <c r="AD118" s="101" t="n">
        <v>115.04</v>
      </c>
      <c r="AE118" s="101"/>
      <c r="AF118" s="101" t="n">
        <v>115.04</v>
      </c>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row>
    <row r="119" customFormat="false" ht="58.95" hidden="false" customHeight="false" outlineLevel="0" collapsed="false">
      <c r="A119" s="77" t="s">
        <v>471</v>
      </c>
      <c r="B119" s="77" t="s">
        <v>565</v>
      </c>
      <c r="C119" s="77" t="s">
        <v>324</v>
      </c>
      <c r="D119" s="77" t="s">
        <v>589</v>
      </c>
      <c r="E119" s="77" t="s">
        <v>94</v>
      </c>
      <c r="F119" s="77" t="n">
        <v>1437.28</v>
      </c>
      <c r="G119" s="77" t="n">
        <v>15</v>
      </c>
      <c r="H119" s="78" t="n">
        <v>95.8186</v>
      </c>
      <c r="I119" s="79" t="n">
        <v>11.54</v>
      </c>
      <c r="J119" s="80" t="n">
        <v>16586.21</v>
      </c>
      <c r="K119" s="101"/>
      <c r="L119" s="101"/>
      <c r="M119" s="101"/>
      <c r="N119" s="101"/>
      <c r="O119" s="101"/>
      <c r="P119" s="101"/>
      <c r="Q119" s="101"/>
      <c r="R119" s="101"/>
      <c r="S119" s="101"/>
      <c r="T119" s="101"/>
      <c r="U119" s="101"/>
      <c r="V119" s="101"/>
      <c r="W119" s="101"/>
      <c r="X119" s="101"/>
      <c r="Y119" s="101"/>
      <c r="Z119" s="101"/>
      <c r="AA119" s="101"/>
      <c r="AB119" s="101" t="n">
        <v>1105.758184</v>
      </c>
      <c r="AC119" s="101" t="n">
        <v>1105.746644</v>
      </c>
      <c r="AD119" s="101" t="n">
        <v>1105.746644</v>
      </c>
      <c r="AE119" s="101"/>
      <c r="AF119" s="101" t="n">
        <v>1105.746644</v>
      </c>
      <c r="AG119" s="101" t="n">
        <v>1105.746644</v>
      </c>
      <c r="AH119" s="101" t="n">
        <v>1105.746644</v>
      </c>
      <c r="AI119" s="101" t="n">
        <v>1105.746644</v>
      </c>
      <c r="AJ119" s="101" t="n">
        <v>1105.746644</v>
      </c>
      <c r="AK119" s="101" t="n">
        <v>1105.746644</v>
      </c>
      <c r="AL119" s="101"/>
      <c r="AM119" s="101" t="n">
        <v>1105.746644</v>
      </c>
      <c r="AN119" s="101" t="n">
        <v>1105.746644</v>
      </c>
      <c r="AO119" s="101" t="n">
        <v>1105.746644</v>
      </c>
      <c r="AP119" s="101" t="n">
        <v>1105.746644</v>
      </c>
      <c r="AQ119" s="101" t="n">
        <v>1105.746644</v>
      </c>
      <c r="AR119" s="101" t="n">
        <v>1105.746644</v>
      </c>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row>
    <row r="120" customFormat="false" ht="47.75" hidden="false" customHeight="false" outlineLevel="0" collapsed="false">
      <c r="A120" s="77" t="s">
        <v>471</v>
      </c>
      <c r="B120" s="77" t="s">
        <v>565</v>
      </c>
      <c r="C120" s="77" t="s">
        <v>326</v>
      </c>
      <c r="D120" s="77" t="s">
        <v>590</v>
      </c>
      <c r="E120" s="77" t="s">
        <v>94</v>
      </c>
      <c r="F120" s="77" t="n">
        <v>1892.75</v>
      </c>
      <c r="G120" s="77" t="n">
        <v>15</v>
      </c>
      <c r="H120" s="78" t="n">
        <v>126.1833</v>
      </c>
      <c r="I120" s="79" t="n">
        <v>16.67</v>
      </c>
      <c r="J120" s="80" t="n">
        <v>31552.14</v>
      </c>
      <c r="K120" s="101"/>
      <c r="L120" s="101"/>
      <c r="M120" s="101"/>
      <c r="N120" s="101"/>
      <c r="O120" s="101"/>
      <c r="P120" s="101"/>
      <c r="Q120" s="101"/>
      <c r="R120" s="101"/>
      <c r="S120" s="101"/>
      <c r="T120" s="101"/>
      <c r="U120" s="101"/>
      <c r="V120" s="101"/>
      <c r="W120" s="101"/>
      <c r="X120" s="101"/>
      <c r="Y120" s="101"/>
      <c r="Z120" s="101"/>
      <c r="AA120" s="101"/>
      <c r="AB120" s="101" t="n">
        <v>2103.475611</v>
      </c>
      <c r="AC120" s="101" t="n">
        <v>2103.485613</v>
      </c>
      <c r="AD120" s="101" t="n">
        <v>2103.475611</v>
      </c>
      <c r="AE120" s="101"/>
      <c r="AF120" s="101" t="n">
        <v>2103.475611</v>
      </c>
      <c r="AG120" s="101" t="n">
        <v>2103.475611</v>
      </c>
      <c r="AH120" s="101" t="n">
        <v>2103.475611</v>
      </c>
      <c r="AI120" s="101" t="n">
        <v>2103.475611</v>
      </c>
      <c r="AJ120" s="101" t="n">
        <v>2103.475611</v>
      </c>
      <c r="AK120" s="101" t="n">
        <v>2103.475611</v>
      </c>
      <c r="AL120" s="101"/>
      <c r="AM120" s="101" t="n">
        <v>2103.475611</v>
      </c>
      <c r="AN120" s="101" t="n">
        <v>2103.475611</v>
      </c>
      <c r="AO120" s="101" t="n">
        <v>2103.475611</v>
      </c>
      <c r="AP120" s="101" t="n">
        <v>2103.475611</v>
      </c>
      <c r="AQ120" s="101" t="n">
        <v>2103.475611</v>
      </c>
      <c r="AR120" s="101" t="n">
        <v>2103.475611</v>
      </c>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row>
    <row r="121" customFormat="false" ht="47.75" hidden="false" customHeight="false" outlineLevel="0" collapsed="false">
      <c r="A121" s="77" t="s">
        <v>471</v>
      </c>
      <c r="B121" s="77" t="s">
        <v>565</v>
      </c>
      <c r="C121" s="77" t="s">
        <v>328</v>
      </c>
      <c r="D121" s="77" t="s">
        <v>591</v>
      </c>
      <c r="E121" s="77" t="s">
        <v>94</v>
      </c>
      <c r="F121" s="77" t="n">
        <v>865.11</v>
      </c>
      <c r="G121" s="77" t="n">
        <v>15</v>
      </c>
      <c r="H121" s="78" t="n">
        <v>57.674</v>
      </c>
      <c r="I121" s="79" t="n">
        <v>9.79</v>
      </c>
      <c r="J121" s="80" t="n">
        <v>8469.42</v>
      </c>
      <c r="K121" s="101"/>
      <c r="L121" s="101"/>
      <c r="M121" s="101"/>
      <c r="N121" s="101"/>
      <c r="O121" s="101"/>
      <c r="P121" s="101"/>
      <c r="Q121" s="101"/>
      <c r="R121" s="101"/>
      <c r="S121" s="101"/>
      <c r="T121" s="101"/>
      <c r="U121" s="101"/>
      <c r="V121" s="101"/>
      <c r="W121" s="101"/>
      <c r="X121" s="101"/>
      <c r="Y121" s="101"/>
      <c r="Z121" s="101"/>
      <c r="AA121" s="101"/>
      <c r="AB121" s="101" t="n">
        <v>564.62846</v>
      </c>
      <c r="AC121" s="101" t="n">
        <v>564.62846</v>
      </c>
      <c r="AD121" s="101" t="n">
        <v>564.62846</v>
      </c>
      <c r="AE121" s="101"/>
      <c r="AF121" s="101" t="n">
        <v>564.62846</v>
      </c>
      <c r="AG121" s="101" t="n">
        <v>564.62846</v>
      </c>
      <c r="AH121" s="101" t="n">
        <v>564.62846</v>
      </c>
      <c r="AI121" s="101" t="n">
        <v>564.62846</v>
      </c>
      <c r="AJ121" s="101" t="n">
        <v>564.62846</v>
      </c>
      <c r="AK121" s="101" t="n">
        <v>564.62846</v>
      </c>
      <c r="AL121" s="101"/>
      <c r="AM121" s="101" t="n">
        <v>564.62846</v>
      </c>
      <c r="AN121" s="101" t="n">
        <v>564.62846</v>
      </c>
      <c r="AO121" s="101" t="n">
        <v>564.62846</v>
      </c>
      <c r="AP121" s="101" t="n">
        <v>564.62846</v>
      </c>
      <c r="AQ121" s="101" t="n">
        <v>564.62846</v>
      </c>
      <c r="AR121" s="101" t="n">
        <v>564.62846</v>
      </c>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row>
    <row r="122" customFormat="false" ht="58.95" hidden="false" customHeight="false" outlineLevel="0" collapsed="false">
      <c r="A122" s="77" t="s">
        <v>471</v>
      </c>
      <c r="B122" s="77" t="s">
        <v>565</v>
      </c>
      <c r="C122" s="77" t="s">
        <v>330</v>
      </c>
      <c r="D122" s="77" t="s">
        <v>592</v>
      </c>
      <c r="E122" s="77" t="s">
        <v>94</v>
      </c>
      <c r="F122" s="77" t="n">
        <v>118.81</v>
      </c>
      <c r="G122" s="77" t="n">
        <v>15</v>
      </c>
      <c r="H122" s="78" t="n">
        <v>7.9206</v>
      </c>
      <c r="I122" s="79" t="n">
        <v>26.72</v>
      </c>
      <c r="J122" s="80" t="n">
        <v>3174.6</v>
      </c>
      <c r="K122" s="101"/>
      <c r="L122" s="101"/>
      <c r="M122" s="101"/>
      <c r="N122" s="101"/>
      <c r="O122" s="101"/>
      <c r="P122" s="101"/>
      <c r="Q122" s="101"/>
      <c r="R122" s="101"/>
      <c r="S122" s="101"/>
      <c r="T122" s="101"/>
      <c r="U122" s="101"/>
      <c r="V122" s="101"/>
      <c r="W122" s="101"/>
      <c r="X122" s="101"/>
      <c r="Y122" s="101"/>
      <c r="Z122" s="101"/>
      <c r="AA122" s="101"/>
      <c r="AB122" s="101" t="n">
        <v>211.638432</v>
      </c>
      <c r="AC122" s="101" t="n">
        <v>211.665152</v>
      </c>
      <c r="AD122" s="101" t="n">
        <v>211.638432</v>
      </c>
      <c r="AE122" s="101"/>
      <c r="AF122" s="101" t="n">
        <v>211.638432</v>
      </c>
      <c r="AG122" s="101" t="n">
        <v>211.638432</v>
      </c>
      <c r="AH122" s="101" t="n">
        <v>211.638432</v>
      </c>
      <c r="AI122" s="101" t="n">
        <v>211.638432</v>
      </c>
      <c r="AJ122" s="101" t="n">
        <v>211.638432</v>
      </c>
      <c r="AK122" s="101" t="n">
        <v>211.638432</v>
      </c>
      <c r="AL122" s="101"/>
      <c r="AM122" s="101" t="n">
        <v>211.638432</v>
      </c>
      <c r="AN122" s="101" t="n">
        <v>211.638432</v>
      </c>
      <c r="AO122" s="101" t="n">
        <v>211.638432</v>
      </c>
      <c r="AP122" s="101" t="n">
        <v>211.638432</v>
      </c>
      <c r="AQ122" s="101" t="n">
        <v>211.638432</v>
      </c>
      <c r="AR122" s="101" t="n">
        <v>211.638432</v>
      </c>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row>
    <row r="123" customFormat="false" ht="58.95" hidden="false" customHeight="false" outlineLevel="0" collapsed="false">
      <c r="A123" s="77" t="s">
        <v>471</v>
      </c>
      <c r="B123" s="77" t="s">
        <v>565</v>
      </c>
      <c r="C123" s="77" t="s">
        <v>332</v>
      </c>
      <c r="D123" s="77" t="s">
        <v>593</v>
      </c>
      <c r="E123" s="77" t="s">
        <v>94</v>
      </c>
      <c r="F123" s="77" t="n">
        <v>51.48</v>
      </c>
      <c r="G123" s="77" t="n">
        <v>15</v>
      </c>
      <c r="H123" s="78" t="n">
        <v>3.432</v>
      </c>
      <c r="I123" s="79" t="n">
        <v>13.66</v>
      </c>
      <c r="J123" s="80" t="n">
        <v>703.21</v>
      </c>
      <c r="K123" s="101"/>
      <c r="L123" s="101"/>
      <c r="M123" s="101"/>
      <c r="N123" s="101"/>
      <c r="O123" s="101"/>
      <c r="P123" s="101"/>
      <c r="Q123" s="101"/>
      <c r="R123" s="101"/>
      <c r="S123" s="101"/>
      <c r="T123" s="101"/>
      <c r="U123" s="101"/>
      <c r="V123" s="101"/>
      <c r="W123" s="101"/>
      <c r="X123" s="101"/>
      <c r="Y123" s="101"/>
      <c r="Z123" s="101"/>
      <c r="AA123" s="101"/>
      <c r="AB123" s="101" t="n">
        <v>46.88112</v>
      </c>
      <c r="AC123" s="101" t="n">
        <v>46.88112</v>
      </c>
      <c r="AD123" s="101" t="n">
        <v>46.88112</v>
      </c>
      <c r="AE123" s="101"/>
      <c r="AF123" s="101" t="n">
        <v>46.88112</v>
      </c>
      <c r="AG123" s="101" t="n">
        <v>46.88112</v>
      </c>
      <c r="AH123" s="101" t="n">
        <v>46.88112</v>
      </c>
      <c r="AI123" s="101" t="n">
        <v>46.88112</v>
      </c>
      <c r="AJ123" s="101" t="n">
        <v>46.88112</v>
      </c>
      <c r="AK123" s="101" t="n">
        <v>46.88112</v>
      </c>
      <c r="AL123" s="101"/>
      <c r="AM123" s="101" t="n">
        <v>46.88112</v>
      </c>
      <c r="AN123" s="101" t="n">
        <v>46.88112</v>
      </c>
      <c r="AO123" s="101" t="n">
        <v>46.88112</v>
      </c>
      <c r="AP123" s="101" t="n">
        <v>46.88112</v>
      </c>
      <c r="AQ123" s="101" t="n">
        <v>46.88112</v>
      </c>
      <c r="AR123" s="101" t="n">
        <v>46.88112</v>
      </c>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row>
    <row r="124" customFormat="false" ht="47.75" hidden="false" customHeight="false" outlineLevel="0" collapsed="false">
      <c r="A124" s="77" t="s">
        <v>559</v>
      </c>
      <c r="B124" s="77" t="s">
        <v>594</v>
      </c>
      <c r="C124" s="77" t="s">
        <v>335</v>
      </c>
      <c r="D124" s="77" t="s">
        <v>595</v>
      </c>
      <c r="E124" s="77" t="s">
        <v>94</v>
      </c>
      <c r="F124" s="77" t="n">
        <v>6</v>
      </c>
      <c r="G124" s="77" t="n">
        <v>3</v>
      </c>
      <c r="H124" s="78" t="n">
        <v>2</v>
      </c>
      <c r="I124" s="79" t="n">
        <v>1450</v>
      </c>
      <c r="J124" s="80" t="n">
        <v>8700</v>
      </c>
      <c r="K124" s="101"/>
      <c r="L124" s="101"/>
      <c r="M124" s="101"/>
      <c r="N124" s="101"/>
      <c r="O124" s="101" t="n">
        <v>2900</v>
      </c>
      <c r="P124" s="101" t="n">
        <v>2900</v>
      </c>
      <c r="Q124" s="101"/>
      <c r="R124" s="101" t="n">
        <v>2900</v>
      </c>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row>
    <row r="125" customFormat="false" ht="47.75" hidden="false" customHeight="false" outlineLevel="0" collapsed="false">
      <c r="A125" s="77" t="s">
        <v>559</v>
      </c>
      <c r="B125" s="77" t="s">
        <v>594</v>
      </c>
      <c r="C125" s="77" t="s">
        <v>337</v>
      </c>
      <c r="D125" s="77" t="s">
        <v>596</v>
      </c>
      <c r="E125" s="77" t="s">
        <v>86</v>
      </c>
      <c r="F125" s="77" t="n">
        <v>11.4</v>
      </c>
      <c r="G125" s="77" t="n">
        <v>2</v>
      </c>
      <c r="H125" s="78" t="n">
        <v>5.7</v>
      </c>
      <c r="I125" s="79" t="n">
        <v>89</v>
      </c>
      <c r="J125" s="80" t="n">
        <v>1014.6</v>
      </c>
      <c r="K125" s="101"/>
      <c r="L125" s="101"/>
      <c r="M125" s="101"/>
      <c r="N125" s="101"/>
      <c r="O125" s="101"/>
      <c r="P125" s="101" t="n">
        <v>507.3</v>
      </c>
      <c r="Q125" s="101"/>
      <c r="R125" s="101" t="n">
        <v>507.3</v>
      </c>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row>
    <row r="126" customFormat="false" ht="126.1" hidden="false" customHeight="false" outlineLevel="0" collapsed="false">
      <c r="A126" s="77" t="s">
        <v>559</v>
      </c>
      <c r="B126" s="77" t="s">
        <v>594</v>
      </c>
      <c r="C126" s="77" t="s">
        <v>339</v>
      </c>
      <c r="D126" s="77" t="s">
        <v>597</v>
      </c>
      <c r="E126" s="77" t="s">
        <v>277</v>
      </c>
      <c r="F126" s="77" t="n">
        <v>350</v>
      </c>
      <c r="G126" s="77" t="n">
        <v>3</v>
      </c>
      <c r="H126" s="78" t="n">
        <v>116.6666</v>
      </c>
      <c r="I126" s="79" t="n">
        <v>26.43</v>
      </c>
      <c r="J126" s="80" t="n">
        <v>9250.5</v>
      </c>
      <c r="K126" s="101"/>
      <c r="L126" s="101"/>
      <c r="M126" s="101"/>
      <c r="N126" s="101"/>
      <c r="O126" s="101" t="n">
        <v>3083.498238</v>
      </c>
      <c r="P126" s="101" t="n">
        <v>3083.498238</v>
      </c>
      <c r="Q126" s="101"/>
      <c r="R126" s="101" t="n">
        <v>3083.503524</v>
      </c>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row>
    <row r="127" customFormat="false" ht="126.1" hidden="false" customHeight="false" outlineLevel="0" collapsed="false">
      <c r="A127" s="77" t="s">
        <v>559</v>
      </c>
      <c r="B127" s="77" t="s">
        <v>594</v>
      </c>
      <c r="C127" s="77" t="s">
        <v>341</v>
      </c>
      <c r="D127" s="77" t="s">
        <v>598</v>
      </c>
      <c r="E127" s="77" t="s">
        <v>277</v>
      </c>
      <c r="F127" s="77" t="n">
        <v>350</v>
      </c>
      <c r="G127" s="77" t="n">
        <v>3</v>
      </c>
      <c r="H127" s="78" t="n">
        <v>116.6666</v>
      </c>
      <c r="I127" s="79" t="n">
        <v>5.17</v>
      </c>
      <c r="J127" s="80" t="n">
        <v>1809.5</v>
      </c>
      <c r="K127" s="101"/>
      <c r="L127" s="101"/>
      <c r="M127" s="101"/>
      <c r="N127" s="101"/>
      <c r="O127" s="101" t="n">
        <v>603.166322</v>
      </c>
      <c r="P127" s="101" t="n">
        <v>603.166322</v>
      </c>
      <c r="Q127" s="101"/>
      <c r="R127" s="101" t="n">
        <v>603.167356</v>
      </c>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row>
    <row r="128" customFormat="false" ht="126.1" hidden="false" customHeight="false" outlineLevel="0" collapsed="false">
      <c r="A128" s="77" t="s">
        <v>559</v>
      </c>
      <c r="B128" s="77" t="s">
        <v>594</v>
      </c>
      <c r="C128" s="77" t="s">
        <v>343</v>
      </c>
      <c r="D128" s="77" t="s">
        <v>599</v>
      </c>
      <c r="E128" s="77" t="s">
        <v>277</v>
      </c>
      <c r="F128" s="77" t="n">
        <v>92.63</v>
      </c>
      <c r="G128" s="77" t="n">
        <v>3</v>
      </c>
      <c r="H128" s="78" t="n">
        <v>30.8766</v>
      </c>
      <c r="I128" s="79" t="n">
        <v>20.72</v>
      </c>
      <c r="J128" s="80" t="n">
        <v>1919.29</v>
      </c>
      <c r="K128" s="101"/>
      <c r="L128" s="101"/>
      <c r="M128" s="101"/>
      <c r="N128" s="101"/>
      <c r="O128" s="101"/>
      <c r="P128" s="101"/>
      <c r="Q128" s="101"/>
      <c r="R128" s="101" t="n">
        <v>639.763152</v>
      </c>
      <c r="S128" s="101" t="n">
        <v>639.767296</v>
      </c>
      <c r="T128" s="101" t="n">
        <v>639.763152</v>
      </c>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row>
    <row r="129" customFormat="false" ht="58.95" hidden="false" customHeight="false" outlineLevel="0" collapsed="false">
      <c r="A129" s="77" t="s">
        <v>559</v>
      </c>
      <c r="B129" s="77" t="s">
        <v>594</v>
      </c>
      <c r="C129" s="77" t="s">
        <v>345</v>
      </c>
      <c r="D129" s="77" t="s">
        <v>600</v>
      </c>
      <c r="E129" s="77" t="s">
        <v>86</v>
      </c>
      <c r="F129" s="77" t="n">
        <v>11.4</v>
      </c>
      <c r="G129" s="77" t="n">
        <v>2</v>
      </c>
      <c r="H129" s="81" t="n">
        <v>5.7</v>
      </c>
      <c r="I129" s="79" t="n">
        <v>552.3</v>
      </c>
      <c r="J129" s="80" t="n">
        <v>6296.21</v>
      </c>
      <c r="K129" s="101"/>
      <c r="L129" s="101"/>
      <c r="M129" s="101"/>
      <c r="N129" s="101"/>
      <c r="O129" s="101"/>
      <c r="P129" s="101"/>
      <c r="Q129" s="101"/>
      <c r="R129" s="101"/>
      <c r="S129" s="101"/>
      <c r="T129" s="101" t="n">
        <v>3148.11</v>
      </c>
      <c r="U129" s="101" t="n">
        <v>3148.11</v>
      </c>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row>
    <row r="130" customFormat="false" ht="126.1" hidden="false" customHeight="false" outlineLevel="0" collapsed="false">
      <c r="A130" s="77" t="s">
        <v>559</v>
      </c>
      <c r="B130" s="77" t="s">
        <v>594</v>
      </c>
      <c r="C130" s="77" t="s">
        <v>347</v>
      </c>
      <c r="D130" s="77" t="s">
        <v>601</v>
      </c>
      <c r="E130" s="77" t="s">
        <v>260</v>
      </c>
      <c r="F130" s="77" t="n">
        <v>1.13</v>
      </c>
      <c r="G130" s="77" t="n">
        <v>1</v>
      </c>
      <c r="H130" s="78" t="n">
        <v>1.1299</v>
      </c>
      <c r="I130" s="79" t="n">
        <v>2109.12</v>
      </c>
      <c r="J130" s="80" t="n">
        <v>2383.3</v>
      </c>
      <c r="K130" s="101"/>
      <c r="L130" s="101"/>
      <c r="M130" s="101"/>
      <c r="N130" s="101"/>
      <c r="O130" s="101"/>
      <c r="P130" s="101"/>
      <c r="Q130" s="101"/>
      <c r="R130" s="101"/>
      <c r="S130" s="101"/>
      <c r="T130" s="101"/>
      <c r="U130" s="101" t="n">
        <v>2383.3056</v>
      </c>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row>
    <row r="131" customFormat="false" ht="137.3" hidden="false" customHeight="false" outlineLevel="0" collapsed="false">
      <c r="A131" s="77" t="s">
        <v>559</v>
      </c>
      <c r="B131" s="77" t="s">
        <v>594</v>
      </c>
      <c r="C131" s="77" t="s">
        <v>349</v>
      </c>
      <c r="D131" s="77" t="s">
        <v>602</v>
      </c>
      <c r="E131" s="77" t="s">
        <v>86</v>
      </c>
      <c r="F131" s="77" t="n">
        <v>7.6</v>
      </c>
      <c r="G131" s="77" t="n">
        <v>2</v>
      </c>
      <c r="H131" s="78" t="n">
        <v>3.8</v>
      </c>
      <c r="I131" s="79" t="n">
        <v>379.39</v>
      </c>
      <c r="J131" s="80" t="n">
        <v>2883.36</v>
      </c>
      <c r="K131" s="101"/>
      <c r="L131" s="101"/>
      <c r="M131" s="101"/>
      <c r="N131" s="101"/>
      <c r="O131" s="101"/>
      <c r="P131" s="101"/>
      <c r="Q131" s="101"/>
      <c r="R131" s="101"/>
      <c r="S131" s="101" t="n">
        <v>1441.682</v>
      </c>
      <c r="T131" s="101" t="n">
        <v>1441.682</v>
      </c>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row>
    <row r="132" customFormat="false" ht="58.95" hidden="false" customHeight="false" outlineLevel="0" collapsed="false">
      <c r="A132" s="77" t="s">
        <v>468</v>
      </c>
      <c r="B132" s="77" t="s">
        <v>603</v>
      </c>
      <c r="C132" s="77" t="s">
        <v>352</v>
      </c>
      <c r="D132" s="77" t="s">
        <v>604</v>
      </c>
      <c r="E132" s="77" t="s">
        <v>260</v>
      </c>
      <c r="F132" s="77" t="n">
        <v>22.95</v>
      </c>
      <c r="G132" s="77" t="n">
        <v>6</v>
      </c>
      <c r="H132" s="78" t="n">
        <v>3.825</v>
      </c>
      <c r="I132" s="79" t="n">
        <v>485.49</v>
      </c>
      <c r="J132" s="80" t="n">
        <v>11141.99</v>
      </c>
      <c r="K132" s="101"/>
      <c r="L132" s="101"/>
      <c r="M132" s="101"/>
      <c r="N132" s="101"/>
      <c r="O132" s="101"/>
      <c r="P132" s="101"/>
      <c r="Q132" s="101"/>
      <c r="R132" s="101" t="n">
        <v>1856.99925</v>
      </c>
      <c r="S132" s="101" t="n">
        <v>1856.99925</v>
      </c>
      <c r="T132" s="101" t="n">
        <v>1856.99925</v>
      </c>
      <c r="U132" s="101" t="n">
        <v>1856.99925</v>
      </c>
      <c r="V132" s="101" t="n">
        <v>1856.99925</v>
      </c>
      <c r="W132" s="101" t="n">
        <v>1856.99925</v>
      </c>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row>
    <row r="133" customFormat="false" ht="70.1" hidden="false" customHeight="false" outlineLevel="0" collapsed="false">
      <c r="A133" s="77" t="s">
        <v>468</v>
      </c>
      <c r="B133" s="77" t="s">
        <v>603</v>
      </c>
      <c r="C133" s="77" t="s">
        <v>354</v>
      </c>
      <c r="D133" s="77" t="s">
        <v>605</v>
      </c>
      <c r="E133" s="77" t="s">
        <v>260</v>
      </c>
      <c r="F133" s="77" t="n">
        <v>32.13</v>
      </c>
      <c r="G133" s="77" t="n">
        <v>2</v>
      </c>
      <c r="H133" s="78" t="n">
        <v>16.065</v>
      </c>
      <c r="I133" s="79" t="n">
        <v>485.49</v>
      </c>
      <c r="J133" s="80" t="n">
        <v>15598.79</v>
      </c>
      <c r="K133" s="101"/>
      <c r="L133" s="101"/>
      <c r="M133" s="101"/>
      <c r="N133" s="101"/>
      <c r="O133" s="101"/>
      <c r="P133" s="101"/>
      <c r="Q133" s="101"/>
      <c r="R133" s="101"/>
      <c r="S133" s="101"/>
      <c r="T133" s="101"/>
      <c r="U133" s="101"/>
      <c r="V133" s="101" t="n">
        <v>7799.39685</v>
      </c>
      <c r="W133" s="101" t="n">
        <v>7799.39685</v>
      </c>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row>
    <row r="134" customFormat="false" ht="114.9" hidden="false" customHeight="false" outlineLevel="0" collapsed="false">
      <c r="A134" s="77" t="s">
        <v>481</v>
      </c>
      <c r="B134" s="77" t="s">
        <v>603</v>
      </c>
      <c r="C134" s="77" t="s">
        <v>356</v>
      </c>
      <c r="D134" s="77" t="s">
        <v>606</v>
      </c>
      <c r="E134" s="77" t="s">
        <v>260</v>
      </c>
      <c r="F134" s="77" t="n">
        <v>22.95</v>
      </c>
      <c r="G134" s="77" t="n">
        <v>6</v>
      </c>
      <c r="H134" s="78" t="n">
        <v>3.825</v>
      </c>
      <c r="I134" s="79" t="n">
        <v>783.2</v>
      </c>
      <c r="J134" s="80" t="n">
        <v>17974.43</v>
      </c>
      <c r="K134" s="101"/>
      <c r="L134" s="101"/>
      <c r="M134" s="101"/>
      <c r="N134" s="101"/>
      <c r="O134" s="101"/>
      <c r="P134" s="101"/>
      <c r="Q134" s="101"/>
      <c r="R134" s="101"/>
      <c r="S134" s="101"/>
      <c r="T134" s="101"/>
      <c r="U134" s="101"/>
      <c r="V134" s="101" t="n">
        <v>2995.74</v>
      </c>
      <c r="W134" s="101" t="n">
        <v>2995.74</v>
      </c>
      <c r="X134" s="101"/>
      <c r="Y134" s="101" t="n">
        <v>2995.74</v>
      </c>
      <c r="Z134" s="101" t="n">
        <v>2995.74</v>
      </c>
      <c r="AA134" s="101" t="n">
        <v>2995.74</v>
      </c>
      <c r="AB134" s="101" t="n">
        <v>2995.74</v>
      </c>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row>
    <row r="135" customFormat="false" ht="126.1" hidden="false" customHeight="false" outlineLevel="0" collapsed="false">
      <c r="A135" s="77" t="s">
        <v>607</v>
      </c>
      <c r="B135" s="77" t="s">
        <v>608</v>
      </c>
      <c r="C135" s="77" t="s">
        <v>360</v>
      </c>
      <c r="D135" s="77" t="s">
        <v>609</v>
      </c>
      <c r="E135" s="77" t="s">
        <v>260</v>
      </c>
      <c r="F135" s="77" t="n">
        <v>13</v>
      </c>
      <c r="G135" s="77" t="n">
        <v>4</v>
      </c>
      <c r="H135" s="78" t="n">
        <v>3.25</v>
      </c>
      <c r="I135" s="79" t="n">
        <v>209.03</v>
      </c>
      <c r="J135" s="80" t="n">
        <v>2717.39</v>
      </c>
      <c r="K135" s="101"/>
      <c r="L135" s="101"/>
      <c r="M135" s="101"/>
      <c r="N135" s="101"/>
      <c r="O135" s="101"/>
      <c r="P135" s="101"/>
      <c r="Q135" s="101"/>
      <c r="R135" s="101"/>
      <c r="S135" s="101"/>
      <c r="T135" s="101"/>
      <c r="U135" s="101"/>
      <c r="V135" s="101"/>
      <c r="W135" s="101"/>
      <c r="X135" s="101"/>
      <c r="Y135" s="101" t="n">
        <v>679.3475</v>
      </c>
      <c r="Z135" s="101" t="n">
        <v>679.3475</v>
      </c>
      <c r="AA135" s="101" t="n">
        <v>679.3475</v>
      </c>
      <c r="AB135" s="101" t="n">
        <v>679.3475</v>
      </c>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row>
    <row r="136" customFormat="false" ht="58.95" hidden="false" customHeight="false" outlineLevel="0" collapsed="false">
      <c r="A136" s="77" t="s">
        <v>607</v>
      </c>
      <c r="B136" s="77" t="s">
        <v>608</v>
      </c>
      <c r="C136" s="77" t="s">
        <v>362</v>
      </c>
      <c r="D136" s="77" t="s">
        <v>610</v>
      </c>
      <c r="E136" s="77" t="s">
        <v>147</v>
      </c>
      <c r="F136" s="77" t="n">
        <v>13</v>
      </c>
      <c r="G136" s="77" t="n">
        <v>2</v>
      </c>
      <c r="H136" s="78" t="n">
        <v>6.5</v>
      </c>
      <c r="I136" s="79" t="n">
        <v>84.46</v>
      </c>
      <c r="J136" s="80" t="n">
        <v>1097.98</v>
      </c>
      <c r="K136" s="101"/>
      <c r="L136" s="101"/>
      <c r="M136" s="101"/>
      <c r="N136" s="101"/>
      <c r="O136" s="101"/>
      <c r="P136" s="101"/>
      <c r="Q136" s="101"/>
      <c r="R136" s="101"/>
      <c r="S136" s="101"/>
      <c r="T136" s="101"/>
      <c r="U136" s="101"/>
      <c r="V136" s="101"/>
      <c r="W136" s="101"/>
      <c r="X136" s="101"/>
      <c r="Y136" s="101"/>
      <c r="Z136" s="101"/>
      <c r="AA136" s="101"/>
      <c r="AB136" s="101" t="n">
        <v>548.99</v>
      </c>
      <c r="AC136" s="101" t="n">
        <v>548.99</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row>
    <row r="137" customFormat="false" ht="70.1" hidden="false" customHeight="false" outlineLevel="0" collapsed="false">
      <c r="A137" s="77" t="s">
        <v>607</v>
      </c>
      <c r="B137" s="77" t="s">
        <v>608</v>
      </c>
      <c r="C137" s="77" t="s">
        <v>364</v>
      </c>
      <c r="D137" s="77" t="s">
        <v>611</v>
      </c>
      <c r="E137" s="77" t="s">
        <v>86</v>
      </c>
      <c r="F137" s="77" t="n">
        <v>44.65</v>
      </c>
      <c r="G137" s="77" t="n">
        <v>2</v>
      </c>
      <c r="H137" s="81" t="n">
        <v>22.325</v>
      </c>
      <c r="I137" s="79" t="n">
        <v>459.04</v>
      </c>
      <c r="J137" s="80" t="n">
        <v>20496.13</v>
      </c>
      <c r="K137" s="101"/>
      <c r="L137" s="101"/>
      <c r="M137" s="101"/>
      <c r="N137" s="101"/>
      <c r="O137" s="101"/>
      <c r="P137" s="101"/>
      <c r="Q137" s="101"/>
      <c r="R137" s="101"/>
      <c r="S137" s="101"/>
      <c r="T137" s="101"/>
      <c r="U137" s="101"/>
      <c r="V137" s="101"/>
      <c r="W137" s="101"/>
      <c r="X137" s="101"/>
      <c r="Y137" s="101"/>
      <c r="Z137" s="101"/>
      <c r="AA137" s="101"/>
      <c r="AB137" s="101" t="n">
        <v>10248.068</v>
      </c>
      <c r="AC137" s="101" t="n">
        <v>10248.068</v>
      </c>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row>
    <row r="138" customFormat="false" ht="70.1" hidden="false" customHeight="false" outlineLevel="0" collapsed="false">
      <c r="A138" s="77" t="s">
        <v>607</v>
      </c>
      <c r="B138" s="77" t="s">
        <v>608</v>
      </c>
      <c r="C138" s="77" t="s">
        <v>366</v>
      </c>
      <c r="D138" s="77" t="s">
        <v>612</v>
      </c>
      <c r="E138" s="77" t="s">
        <v>474</v>
      </c>
      <c r="F138" s="77" t="n">
        <v>160</v>
      </c>
      <c r="G138" s="77" t="n">
        <v>3</v>
      </c>
      <c r="H138" s="78" t="n">
        <v>53.3333</v>
      </c>
      <c r="I138" s="79" t="n">
        <v>104.51</v>
      </c>
      <c r="J138" s="80" t="n">
        <v>16721.6</v>
      </c>
      <c r="K138" s="101"/>
      <c r="L138" s="101"/>
      <c r="M138" s="101"/>
      <c r="N138" s="101"/>
      <c r="O138" s="101"/>
      <c r="P138" s="101"/>
      <c r="Q138" s="101"/>
      <c r="R138" s="101"/>
      <c r="S138" s="101"/>
      <c r="T138" s="101"/>
      <c r="U138" s="101"/>
      <c r="V138" s="101"/>
      <c r="W138" s="101"/>
      <c r="X138" s="101"/>
      <c r="Y138" s="101" t="n">
        <v>5573.863183</v>
      </c>
      <c r="Z138" s="101" t="n">
        <v>5573.863183</v>
      </c>
      <c r="AA138" s="101" t="n">
        <v>5573.863183</v>
      </c>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row>
    <row r="139" customFormat="false" ht="70.1" hidden="false" customHeight="false" outlineLevel="0" collapsed="false">
      <c r="A139" s="77" t="s">
        <v>607</v>
      </c>
      <c r="B139" s="77" t="s">
        <v>608</v>
      </c>
      <c r="C139" s="77" t="s">
        <v>613</v>
      </c>
      <c r="D139" s="77" t="s">
        <v>614</v>
      </c>
      <c r="E139" s="77" t="s">
        <v>474</v>
      </c>
      <c r="F139" s="77" t="n">
        <v>90</v>
      </c>
      <c r="G139" s="77" t="n">
        <v>3</v>
      </c>
      <c r="H139" s="78" t="n">
        <v>30</v>
      </c>
      <c r="I139" s="79" t="n">
        <v>139.34</v>
      </c>
      <c r="J139" s="80" t="n">
        <v>12540.6</v>
      </c>
      <c r="K139" s="101"/>
      <c r="L139" s="101"/>
      <c r="M139" s="101"/>
      <c r="N139" s="101"/>
      <c r="O139" s="101"/>
      <c r="P139" s="101"/>
      <c r="Q139" s="101"/>
      <c r="R139" s="101"/>
      <c r="S139" s="101"/>
      <c r="T139" s="101"/>
      <c r="U139" s="101"/>
      <c r="V139" s="101"/>
      <c r="W139" s="101"/>
      <c r="X139" s="101"/>
      <c r="Y139" s="101"/>
      <c r="Z139" s="101" t="n">
        <v>4180.2</v>
      </c>
      <c r="AA139" s="101" t="n">
        <v>4180.2</v>
      </c>
      <c r="AB139" s="101" t="n">
        <v>4180.2</v>
      </c>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row>
    <row r="140" customFormat="false" ht="81.3" hidden="false" customHeight="false" outlineLevel="0" collapsed="false">
      <c r="A140" s="77" t="s">
        <v>607</v>
      </c>
      <c r="B140" s="77" t="s">
        <v>608</v>
      </c>
      <c r="C140" s="77" t="s">
        <v>370</v>
      </c>
      <c r="D140" s="77" t="s">
        <v>615</v>
      </c>
      <c r="E140" s="77" t="s">
        <v>260</v>
      </c>
      <c r="F140" s="77" t="n">
        <v>43.56</v>
      </c>
      <c r="G140" s="77" t="n">
        <v>10</v>
      </c>
      <c r="H140" s="81" t="n">
        <v>4.356</v>
      </c>
      <c r="I140" s="79" t="n">
        <v>209.03</v>
      </c>
      <c r="J140" s="80" t="n">
        <v>9105.34</v>
      </c>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t="n">
        <v>910.53468</v>
      </c>
      <c r="AG140" s="101" t="n">
        <v>910.53468</v>
      </c>
      <c r="AH140" s="101" t="n">
        <v>910.53468</v>
      </c>
      <c r="AI140" s="101" t="n">
        <v>910.53468</v>
      </c>
      <c r="AJ140" s="101" t="n">
        <v>910.53468</v>
      </c>
      <c r="AK140" s="101"/>
      <c r="AL140" s="101"/>
      <c r="AM140" s="101" t="n">
        <v>910.53468</v>
      </c>
      <c r="AN140" s="101" t="n">
        <v>910.53468</v>
      </c>
      <c r="AO140" s="101" t="n">
        <v>910.53468</v>
      </c>
      <c r="AP140" s="101" t="n">
        <v>910.53468</v>
      </c>
      <c r="AQ140" s="101" t="n">
        <v>910.53468</v>
      </c>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row>
    <row r="141" customFormat="false" ht="81.3" hidden="false" customHeight="false" outlineLevel="0" collapsed="false">
      <c r="A141" s="77" t="s">
        <v>607</v>
      </c>
      <c r="B141" s="77" t="s">
        <v>608</v>
      </c>
      <c r="C141" s="77" t="s">
        <v>372</v>
      </c>
      <c r="D141" s="77" t="s">
        <v>616</v>
      </c>
      <c r="E141" s="77" t="s">
        <v>260</v>
      </c>
      <c r="F141" s="77" t="n">
        <v>1.5</v>
      </c>
      <c r="G141" s="77" t="n">
        <v>1</v>
      </c>
      <c r="H141" s="78" t="n">
        <v>1.5</v>
      </c>
      <c r="I141" s="79" t="n">
        <v>836.07</v>
      </c>
      <c r="J141" s="80" t="n">
        <v>1254.1</v>
      </c>
      <c r="K141" s="101"/>
      <c r="L141" s="101"/>
      <c r="M141" s="101"/>
      <c r="N141" s="101"/>
      <c r="O141" s="101"/>
      <c r="P141" s="101"/>
      <c r="Q141" s="101"/>
      <c r="R141" s="101"/>
      <c r="S141" s="101"/>
      <c r="T141" s="101"/>
      <c r="U141" s="101"/>
      <c r="V141" s="101"/>
      <c r="W141" s="101"/>
      <c r="X141" s="101"/>
      <c r="Y141" s="101"/>
      <c r="Z141" s="101"/>
      <c r="AA141" s="101"/>
      <c r="AB141" s="101"/>
      <c r="AC141" s="101" t="n">
        <v>1254.105</v>
      </c>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row>
    <row r="142" customFormat="false" ht="81.3" hidden="false" customHeight="false" outlineLevel="0" collapsed="false">
      <c r="A142" s="77" t="s">
        <v>607</v>
      </c>
      <c r="B142" s="77" t="s">
        <v>608</v>
      </c>
      <c r="C142" s="77" t="s">
        <v>374</v>
      </c>
      <c r="D142" s="77" t="s">
        <v>617</v>
      </c>
      <c r="E142" s="77" t="s">
        <v>260</v>
      </c>
      <c r="F142" s="77" t="n">
        <v>64</v>
      </c>
      <c r="G142" s="77" t="n">
        <v>4</v>
      </c>
      <c r="H142" s="78" t="n">
        <v>16</v>
      </c>
      <c r="I142" s="79" t="n">
        <v>485.49</v>
      </c>
      <c r="J142" s="80" t="n">
        <v>31071.36</v>
      </c>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t="n">
        <v>7767.84</v>
      </c>
      <c r="AI142" s="101"/>
      <c r="AJ142" s="101"/>
      <c r="AK142" s="101"/>
      <c r="AL142" s="101"/>
      <c r="AM142" s="101" t="n">
        <v>7767.84</v>
      </c>
      <c r="AN142" s="101"/>
      <c r="AO142" s="101" t="n">
        <v>7767.84</v>
      </c>
      <c r="AP142" s="101"/>
      <c r="AQ142" s="101"/>
      <c r="AR142" s="101" t="n">
        <v>7767.84</v>
      </c>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row>
    <row r="143" customFormat="false" ht="81.3" hidden="false" customHeight="false" outlineLevel="0" collapsed="false">
      <c r="A143" s="77" t="s">
        <v>607</v>
      </c>
      <c r="B143" s="77" t="s">
        <v>618</v>
      </c>
      <c r="C143" s="77" t="s">
        <v>377</v>
      </c>
      <c r="D143" s="77" t="s">
        <v>619</v>
      </c>
      <c r="E143" s="77" t="s">
        <v>147</v>
      </c>
      <c r="F143" s="77" t="n">
        <v>42</v>
      </c>
      <c r="G143" s="77" t="n">
        <v>4</v>
      </c>
      <c r="H143" s="78" t="n">
        <v>10.5</v>
      </c>
      <c r="I143" s="79" t="n">
        <v>33.36</v>
      </c>
      <c r="J143" s="80" t="n">
        <v>1401.12</v>
      </c>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t="n">
        <v>350.28</v>
      </c>
      <c r="AP143" s="101" t="n">
        <v>350.28</v>
      </c>
      <c r="AQ143" s="101" t="n">
        <v>350.28</v>
      </c>
      <c r="AR143" s="101" t="n">
        <v>350.28</v>
      </c>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row>
    <row r="144" customFormat="false" ht="70.1" hidden="false" customHeight="false" outlineLevel="0" collapsed="false">
      <c r="A144" s="77" t="s">
        <v>607</v>
      </c>
      <c r="B144" s="77" t="s">
        <v>618</v>
      </c>
      <c r="C144" s="77" t="s">
        <v>379</v>
      </c>
      <c r="D144" s="77" t="s">
        <v>620</v>
      </c>
      <c r="E144" s="77" t="s">
        <v>147</v>
      </c>
      <c r="F144" s="77" t="n">
        <v>42</v>
      </c>
      <c r="G144" s="77" t="n">
        <v>6</v>
      </c>
      <c r="H144" s="78" t="n">
        <v>7</v>
      </c>
      <c r="I144" s="79" t="n">
        <v>797.34</v>
      </c>
      <c r="J144" s="80" t="n">
        <v>33488.28</v>
      </c>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t="n">
        <v>5581.38</v>
      </c>
      <c r="AU144" s="101" t="n">
        <v>5581.38</v>
      </c>
      <c r="AV144" s="101" t="n">
        <v>5581.38</v>
      </c>
      <c r="AW144" s="101" t="n">
        <v>5581.38</v>
      </c>
      <c r="AX144" s="101" t="n">
        <v>5581.38</v>
      </c>
      <c r="AY144" s="101" t="n">
        <v>5581.38</v>
      </c>
      <c r="AZ144" s="101"/>
      <c r="BA144" s="101"/>
      <c r="BB144" s="101"/>
      <c r="BC144" s="101"/>
      <c r="BD144" s="101"/>
      <c r="BE144" s="101"/>
      <c r="BF144" s="101"/>
      <c r="BG144" s="101"/>
      <c r="BH144" s="101"/>
      <c r="BI144" s="101"/>
      <c r="BJ144" s="101"/>
      <c r="BK144" s="101"/>
      <c r="BL144" s="101"/>
      <c r="BM144" s="101"/>
      <c r="BN144" s="101"/>
    </row>
    <row r="145" customFormat="false" ht="58.95" hidden="false" customHeight="false" outlineLevel="0" collapsed="false">
      <c r="A145" s="77" t="s">
        <v>607</v>
      </c>
      <c r="B145" s="77" t="s">
        <v>618</v>
      </c>
      <c r="C145" s="77" t="s">
        <v>381</v>
      </c>
      <c r="D145" s="77" t="s">
        <v>621</v>
      </c>
      <c r="E145" s="77" t="s">
        <v>474</v>
      </c>
      <c r="F145" s="77" t="n">
        <v>10</v>
      </c>
      <c r="G145" s="77" t="n">
        <v>5</v>
      </c>
      <c r="H145" s="78" t="n">
        <v>2</v>
      </c>
      <c r="I145" s="79" t="n">
        <v>77.09</v>
      </c>
      <c r="J145" s="80" t="n">
        <v>770.9</v>
      </c>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t="n">
        <v>154.18</v>
      </c>
      <c r="AU145" s="101" t="n">
        <v>154.18</v>
      </c>
      <c r="AV145" s="101" t="n">
        <v>154.18</v>
      </c>
      <c r="AW145" s="101" t="n">
        <v>154.18</v>
      </c>
      <c r="AX145" s="101" t="n">
        <v>154.18</v>
      </c>
      <c r="AY145" s="101"/>
      <c r="AZ145" s="101"/>
      <c r="BA145" s="101"/>
      <c r="BB145" s="101"/>
      <c r="BC145" s="101"/>
      <c r="BD145" s="101"/>
      <c r="BE145" s="101"/>
      <c r="BF145" s="101"/>
      <c r="BG145" s="101"/>
      <c r="BH145" s="101"/>
      <c r="BI145" s="101"/>
      <c r="BJ145" s="101"/>
      <c r="BK145" s="101"/>
      <c r="BL145" s="101"/>
      <c r="BM145" s="101"/>
      <c r="BN145" s="101"/>
    </row>
    <row r="146" customFormat="false" ht="58.95" hidden="false" customHeight="false" outlineLevel="0" collapsed="false">
      <c r="A146" s="77" t="s">
        <v>607</v>
      </c>
      <c r="B146" s="77" t="s">
        <v>618</v>
      </c>
      <c r="C146" s="77" t="s">
        <v>383</v>
      </c>
      <c r="D146" s="77" t="s">
        <v>622</v>
      </c>
      <c r="E146" s="77" t="s">
        <v>474</v>
      </c>
      <c r="F146" s="77" t="n">
        <v>10</v>
      </c>
      <c r="G146" s="77" t="n">
        <v>5</v>
      </c>
      <c r="H146" s="78" t="n">
        <v>2</v>
      </c>
      <c r="I146" s="79" t="n">
        <v>77.09</v>
      </c>
      <c r="J146" s="80" t="n">
        <v>770.9</v>
      </c>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t="n">
        <v>154.18</v>
      </c>
      <c r="AU146" s="101" t="n">
        <v>154.18</v>
      </c>
      <c r="AV146" s="101" t="n">
        <v>154.18</v>
      </c>
      <c r="AW146" s="101" t="n">
        <v>154.18</v>
      </c>
      <c r="AX146" s="101" t="n">
        <v>154.18</v>
      </c>
      <c r="AY146" s="101"/>
      <c r="AZ146" s="101"/>
      <c r="BA146" s="101"/>
      <c r="BB146" s="101"/>
      <c r="BC146" s="101"/>
      <c r="BD146" s="101"/>
      <c r="BE146" s="101"/>
      <c r="BF146" s="101"/>
      <c r="BG146" s="101"/>
      <c r="BH146" s="101"/>
      <c r="BI146" s="101"/>
      <c r="BJ146" s="101"/>
      <c r="BK146" s="101"/>
      <c r="BL146" s="101"/>
      <c r="BM146" s="101"/>
      <c r="BN146" s="101"/>
    </row>
    <row r="147" customFormat="false" ht="47.75" hidden="false" customHeight="false" outlineLevel="0" collapsed="false">
      <c r="A147" s="77" t="s">
        <v>607</v>
      </c>
      <c r="B147" s="77" t="s">
        <v>618</v>
      </c>
      <c r="C147" s="77" t="s">
        <v>385</v>
      </c>
      <c r="D147" s="77" t="s">
        <v>623</v>
      </c>
      <c r="E147" s="77" t="s">
        <v>147</v>
      </c>
      <c r="F147" s="77" t="n">
        <v>12</v>
      </c>
      <c r="G147" s="77" t="n">
        <v>6</v>
      </c>
      <c r="H147" s="78" t="n">
        <v>2</v>
      </c>
      <c r="I147" s="79" t="n">
        <v>89.88</v>
      </c>
      <c r="J147" s="80" t="n">
        <v>1078.56</v>
      </c>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t="n">
        <v>179.76</v>
      </c>
      <c r="AU147" s="101" t="n">
        <v>179.76</v>
      </c>
      <c r="AV147" s="101" t="n">
        <v>179.76</v>
      </c>
      <c r="AW147" s="101" t="n">
        <v>179.76</v>
      </c>
      <c r="AX147" s="101" t="n">
        <v>179.76</v>
      </c>
      <c r="AY147" s="101" t="n">
        <v>179.76</v>
      </c>
      <c r="AZ147" s="101"/>
      <c r="BA147" s="101"/>
      <c r="BB147" s="101"/>
      <c r="BC147" s="101"/>
      <c r="BD147" s="101"/>
      <c r="BE147" s="101"/>
      <c r="BF147" s="101"/>
      <c r="BG147" s="101"/>
      <c r="BH147" s="101"/>
      <c r="BI147" s="101"/>
      <c r="BJ147" s="101"/>
      <c r="BK147" s="101"/>
      <c r="BL147" s="101"/>
      <c r="BM147" s="101"/>
      <c r="BN147" s="101"/>
    </row>
    <row r="148" customFormat="false" ht="58.95" hidden="false" customHeight="false" outlineLevel="0" collapsed="false">
      <c r="A148" s="77" t="s">
        <v>607</v>
      </c>
      <c r="B148" s="77" t="s">
        <v>618</v>
      </c>
      <c r="C148" s="77" t="s">
        <v>387</v>
      </c>
      <c r="D148" s="77" t="s">
        <v>624</v>
      </c>
      <c r="E148" s="77" t="s">
        <v>147</v>
      </c>
      <c r="F148" s="77" t="n">
        <v>45</v>
      </c>
      <c r="G148" s="77" t="n">
        <v>6</v>
      </c>
      <c r="H148" s="78" t="n">
        <v>7.5</v>
      </c>
      <c r="I148" s="79" t="n">
        <v>164.83</v>
      </c>
      <c r="J148" s="80" t="n">
        <v>7417.35</v>
      </c>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t="n">
        <v>1236.225</v>
      </c>
      <c r="AU148" s="101" t="n">
        <v>1236.225</v>
      </c>
      <c r="AV148" s="101" t="n">
        <v>1236.225</v>
      </c>
      <c r="AW148" s="101" t="n">
        <v>1236.225</v>
      </c>
      <c r="AX148" s="101" t="n">
        <v>1236.225</v>
      </c>
      <c r="AY148" s="101" t="n">
        <v>1236.225</v>
      </c>
      <c r="AZ148" s="101"/>
      <c r="BA148" s="101"/>
      <c r="BB148" s="101"/>
      <c r="BC148" s="101"/>
      <c r="BD148" s="101"/>
      <c r="BE148" s="101"/>
      <c r="BF148" s="101"/>
      <c r="BG148" s="101"/>
      <c r="BH148" s="101"/>
      <c r="BI148" s="101"/>
      <c r="BJ148" s="101"/>
      <c r="BK148" s="101"/>
      <c r="BL148" s="101"/>
      <c r="BM148" s="101"/>
      <c r="BN148" s="101"/>
    </row>
    <row r="149" customFormat="false" ht="47.75" hidden="false" customHeight="false" outlineLevel="0" collapsed="false">
      <c r="A149" s="77" t="s">
        <v>607</v>
      </c>
      <c r="B149" s="77" t="s">
        <v>618</v>
      </c>
      <c r="C149" s="77" t="s">
        <v>389</v>
      </c>
      <c r="D149" s="77" t="s">
        <v>625</v>
      </c>
      <c r="E149" s="77" t="s">
        <v>474</v>
      </c>
      <c r="F149" s="77" t="n">
        <v>7</v>
      </c>
      <c r="G149" s="77" t="n">
        <v>6</v>
      </c>
      <c r="H149" s="78" t="n">
        <v>1.1666</v>
      </c>
      <c r="I149" s="79" t="n">
        <v>2780.93</v>
      </c>
      <c r="J149" s="80" t="n">
        <v>19466.5</v>
      </c>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t="n">
        <v>3244.232938</v>
      </c>
      <c r="AU149" s="101" t="n">
        <v>3244.232938</v>
      </c>
      <c r="AV149" s="101" t="n">
        <v>3244.232938</v>
      </c>
      <c r="AW149" s="101" t="n">
        <v>3245.34531</v>
      </c>
      <c r="AX149" s="101" t="n">
        <v>3244.232938</v>
      </c>
      <c r="AY149" s="101" t="n">
        <v>3244.232938</v>
      </c>
      <c r="AZ149" s="101"/>
      <c r="BA149" s="101"/>
      <c r="BB149" s="101"/>
      <c r="BC149" s="101"/>
      <c r="BD149" s="101"/>
      <c r="BE149" s="101"/>
      <c r="BF149" s="101"/>
      <c r="BG149" s="101"/>
      <c r="BH149" s="101"/>
      <c r="BI149" s="101"/>
      <c r="BJ149" s="101"/>
      <c r="BK149" s="101"/>
      <c r="BL149" s="101"/>
      <c r="BM149" s="101"/>
      <c r="BN149" s="101"/>
    </row>
    <row r="150" customFormat="false" ht="58.95" hidden="false" customHeight="false" outlineLevel="0" collapsed="false">
      <c r="A150" s="77" t="s">
        <v>607</v>
      </c>
      <c r="B150" s="77" t="s">
        <v>618</v>
      </c>
      <c r="C150" s="77" t="s">
        <v>391</v>
      </c>
      <c r="D150" s="77" t="s">
        <v>626</v>
      </c>
      <c r="E150" s="77" t="s">
        <v>260</v>
      </c>
      <c r="F150" s="77" t="n">
        <v>16</v>
      </c>
      <c r="G150" s="77" t="n">
        <v>6</v>
      </c>
      <c r="H150" s="78" t="n">
        <v>2.6666</v>
      </c>
      <c r="I150" s="79" t="n">
        <v>649.44</v>
      </c>
      <c r="J150" s="80" t="n">
        <v>10391.04</v>
      </c>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t="n">
        <v>1731.796704</v>
      </c>
      <c r="AW150" s="101" t="n">
        <v>1732.121424</v>
      </c>
      <c r="AX150" s="101" t="n">
        <v>1731.796704</v>
      </c>
      <c r="AY150" s="101" t="n">
        <v>1731.796704</v>
      </c>
      <c r="AZ150" s="101"/>
      <c r="BA150" s="101" t="n">
        <v>1731.796704</v>
      </c>
      <c r="BB150" s="101" t="n">
        <v>1731.796704</v>
      </c>
      <c r="BC150" s="101"/>
      <c r="BD150" s="101"/>
      <c r="BE150" s="101"/>
      <c r="BF150" s="101"/>
      <c r="BG150" s="101"/>
      <c r="BH150" s="101"/>
      <c r="BI150" s="101"/>
      <c r="BJ150" s="101"/>
      <c r="BK150" s="101"/>
      <c r="BL150" s="101"/>
      <c r="BM150" s="101"/>
      <c r="BN150" s="101"/>
    </row>
    <row r="151" customFormat="false" ht="92.5" hidden="false" customHeight="false" outlineLevel="0" collapsed="false">
      <c r="A151" s="77" t="s">
        <v>607</v>
      </c>
      <c r="B151" s="77" t="s">
        <v>618</v>
      </c>
      <c r="C151" s="77" t="s">
        <v>393</v>
      </c>
      <c r="D151" s="77" t="s">
        <v>627</v>
      </c>
      <c r="E151" s="77" t="s">
        <v>86</v>
      </c>
      <c r="F151" s="77" t="n">
        <v>45</v>
      </c>
      <c r="G151" s="77" t="n">
        <v>6</v>
      </c>
      <c r="H151" s="78" t="n">
        <v>7.5</v>
      </c>
      <c r="I151" s="79" t="n">
        <v>38.67</v>
      </c>
      <c r="J151" s="80" t="n">
        <v>1740.15</v>
      </c>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t="n">
        <v>290.025</v>
      </c>
      <c r="AX151" s="101" t="n">
        <v>290.025</v>
      </c>
      <c r="AY151" s="101" t="n">
        <v>290.025</v>
      </c>
      <c r="AZ151" s="101"/>
      <c r="BA151" s="101" t="n">
        <v>290.025</v>
      </c>
      <c r="BB151" s="101" t="n">
        <v>290.025</v>
      </c>
      <c r="BC151" s="101" t="n">
        <v>290.025</v>
      </c>
      <c r="BD151" s="101"/>
      <c r="BE151" s="101"/>
      <c r="BF151" s="101"/>
      <c r="BG151" s="101"/>
      <c r="BH151" s="101"/>
      <c r="BI151" s="101"/>
      <c r="BJ151" s="101"/>
      <c r="BK151" s="101"/>
      <c r="BL151" s="101"/>
      <c r="BM151" s="101"/>
      <c r="BN151" s="101"/>
    </row>
    <row r="152" customFormat="false" ht="58.95" hidden="false" customHeight="false" outlineLevel="0" collapsed="false">
      <c r="A152" s="77" t="s">
        <v>607</v>
      </c>
      <c r="B152" s="77" t="s">
        <v>618</v>
      </c>
      <c r="C152" s="77" t="s">
        <v>395</v>
      </c>
      <c r="D152" s="77" t="s">
        <v>628</v>
      </c>
      <c r="E152" s="77" t="s">
        <v>260</v>
      </c>
      <c r="F152" s="77" t="n">
        <v>4</v>
      </c>
      <c r="G152" s="77" t="n">
        <v>1</v>
      </c>
      <c r="H152" s="78" t="n">
        <v>4</v>
      </c>
      <c r="I152" s="79" t="n">
        <v>1897.7</v>
      </c>
      <c r="J152" s="80" t="n">
        <v>7590.8</v>
      </c>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t="n">
        <v>7590.8</v>
      </c>
      <c r="BD152" s="101"/>
      <c r="BE152" s="101"/>
      <c r="BF152" s="101"/>
      <c r="BG152" s="101"/>
      <c r="BH152" s="101"/>
      <c r="BI152" s="101"/>
      <c r="BJ152" s="101"/>
      <c r="BK152" s="101"/>
      <c r="BL152" s="101"/>
      <c r="BM152" s="101"/>
      <c r="BN152" s="101"/>
    </row>
    <row r="153" customFormat="false" ht="81.3" hidden="false" customHeight="false" outlineLevel="0" collapsed="false">
      <c r="A153" s="77" t="s">
        <v>607</v>
      </c>
      <c r="B153" s="77" t="s">
        <v>618</v>
      </c>
      <c r="C153" s="77" t="s">
        <v>397</v>
      </c>
      <c r="D153" s="77" t="s">
        <v>629</v>
      </c>
      <c r="E153" s="77" t="s">
        <v>147</v>
      </c>
      <c r="F153" s="77" t="n">
        <v>229.6</v>
      </c>
      <c r="G153" s="77" t="n">
        <v>6</v>
      </c>
      <c r="H153" s="78" t="n">
        <v>38.2666</v>
      </c>
      <c r="I153" s="79" t="n">
        <v>146.86</v>
      </c>
      <c r="J153" s="80" t="n">
        <v>33719.05</v>
      </c>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t="n">
        <v>5619.832876</v>
      </c>
      <c r="AU153" s="101" t="n">
        <v>5619.832876</v>
      </c>
      <c r="AV153" s="101" t="n">
        <v>5619.906306</v>
      </c>
      <c r="AW153" s="101" t="n">
        <v>5619.832876</v>
      </c>
      <c r="AX153" s="101" t="n">
        <v>5619.832876</v>
      </c>
      <c r="AY153" s="101" t="n">
        <v>5619.832876</v>
      </c>
      <c r="AZ153" s="101"/>
      <c r="BA153" s="101"/>
      <c r="BB153" s="101"/>
      <c r="BC153" s="101"/>
      <c r="BD153" s="101"/>
      <c r="BE153" s="101"/>
      <c r="BF153" s="101"/>
      <c r="BG153" s="101"/>
      <c r="BH153" s="101"/>
      <c r="BI153" s="101"/>
      <c r="BJ153" s="101"/>
      <c r="BK153" s="101"/>
      <c r="BL153" s="101"/>
      <c r="BM153" s="101"/>
      <c r="BN153" s="101"/>
    </row>
    <row r="154" customFormat="false" ht="70.1" hidden="false" customHeight="false" outlineLevel="0" collapsed="false">
      <c r="A154" s="77" t="s">
        <v>607</v>
      </c>
      <c r="B154" s="77" t="s">
        <v>618</v>
      </c>
      <c r="C154" s="77" t="s">
        <v>399</v>
      </c>
      <c r="D154" s="77" t="s">
        <v>630</v>
      </c>
      <c r="E154" s="77" t="s">
        <v>474</v>
      </c>
      <c r="F154" s="77" t="n">
        <v>1</v>
      </c>
      <c r="G154" s="77" t="n">
        <v>5</v>
      </c>
      <c r="H154" s="78" t="n">
        <v>0.2</v>
      </c>
      <c r="I154" s="79" t="n">
        <v>50257.5</v>
      </c>
      <c r="J154" s="80" t="n">
        <v>50257.5</v>
      </c>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t="n">
        <v>10051.5</v>
      </c>
      <c r="AY154" s="101" t="n">
        <v>10051.5</v>
      </c>
      <c r="AZ154" s="101"/>
      <c r="BA154" s="101" t="n">
        <v>10051.5</v>
      </c>
      <c r="BB154" s="101" t="n">
        <v>10051.5</v>
      </c>
      <c r="BC154" s="101" t="n">
        <v>10051.5</v>
      </c>
      <c r="BD154" s="101"/>
      <c r="BE154" s="101"/>
      <c r="BF154" s="101"/>
      <c r="BG154" s="101"/>
      <c r="BH154" s="101"/>
      <c r="BI154" s="101"/>
      <c r="BJ154" s="101"/>
      <c r="BK154" s="101"/>
      <c r="BL154" s="101"/>
      <c r="BM154" s="101"/>
      <c r="BN154" s="101"/>
    </row>
    <row r="155" customFormat="false" ht="58.95" hidden="false" customHeight="false" outlineLevel="0" collapsed="false">
      <c r="A155" s="77" t="s">
        <v>607</v>
      </c>
      <c r="B155" s="77" t="s">
        <v>618</v>
      </c>
      <c r="C155" s="77" t="s">
        <v>401</v>
      </c>
      <c r="D155" s="77" t="s">
        <v>631</v>
      </c>
      <c r="E155" s="77" t="s">
        <v>147</v>
      </c>
      <c r="F155" s="77" t="n">
        <v>20</v>
      </c>
      <c r="G155" s="77" t="n">
        <v>1</v>
      </c>
      <c r="H155" s="78" t="n">
        <v>20</v>
      </c>
      <c r="I155" s="79" t="n">
        <v>139.15</v>
      </c>
      <c r="J155" s="80" t="n">
        <v>2783</v>
      </c>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t="n">
        <v>2783</v>
      </c>
      <c r="BE155" s="101"/>
      <c r="BF155" s="101"/>
      <c r="BG155" s="101"/>
      <c r="BH155" s="101"/>
      <c r="BI155" s="101"/>
      <c r="BJ155" s="101"/>
      <c r="BK155" s="101"/>
      <c r="BL155" s="101"/>
      <c r="BM155" s="101"/>
      <c r="BN155" s="101"/>
    </row>
    <row r="156" customFormat="false" ht="70.1" hidden="false" customHeight="false" outlineLevel="0" collapsed="false">
      <c r="A156" s="77" t="s">
        <v>607</v>
      </c>
      <c r="B156" s="77" t="s">
        <v>618</v>
      </c>
      <c r="C156" s="77" t="s">
        <v>403</v>
      </c>
      <c r="D156" s="77" t="s">
        <v>632</v>
      </c>
      <c r="E156" s="77" t="s">
        <v>474</v>
      </c>
      <c r="F156" s="77" t="n">
        <v>4</v>
      </c>
      <c r="G156" s="77" t="n">
        <v>1</v>
      </c>
      <c r="H156" s="78" t="n">
        <v>4</v>
      </c>
      <c r="I156" s="79" t="n">
        <v>85.56</v>
      </c>
      <c r="J156" s="80" t="n">
        <v>342.24</v>
      </c>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t="n">
        <v>342.24</v>
      </c>
      <c r="BE156" s="101"/>
      <c r="BF156" s="101"/>
      <c r="BG156" s="101"/>
      <c r="BH156" s="101"/>
      <c r="BI156" s="101"/>
      <c r="BJ156" s="101"/>
      <c r="BK156" s="101"/>
      <c r="BL156" s="101"/>
      <c r="BM156" s="101"/>
      <c r="BN156" s="101"/>
    </row>
    <row r="157" customFormat="false" ht="58.95" hidden="false" customHeight="false" outlineLevel="0" collapsed="false">
      <c r="A157" s="77" t="s">
        <v>607</v>
      </c>
      <c r="B157" s="77" t="s">
        <v>618</v>
      </c>
      <c r="C157" s="77" t="s">
        <v>405</v>
      </c>
      <c r="D157" s="77" t="s">
        <v>633</v>
      </c>
      <c r="E157" s="77" t="s">
        <v>474</v>
      </c>
      <c r="F157" s="77" t="n">
        <v>1</v>
      </c>
      <c r="G157" s="77" t="n">
        <v>1</v>
      </c>
      <c r="H157" s="78" t="n">
        <v>1</v>
      </c>
      <c r="I157" s="79" t="n">
        <v>37.8</v>
      </c>
      <c r="J157" s="80" t="n">
        <v>37.79</v>
      </c>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t="n">
        <v>37.8</v>
      </c>
      <c r="BE157" s="101"/>
      <c r="BF157" s="101"/>
      <c r="BG157" s="101"/>
      <c r="BH157" s="101"/>
      <c r="BI157" s="101"/>
      <c r="BJ157" s="101"/>
      <c r="BK157" s="101"/>
      <c r="BL157" s="101"/>
      <c r="BM157" s="101"/>
      <c r="BN157" s="101"/>
    </row>
    <row r="158" customFormat="false" ht="47.75" hidden="false" customHeight="false" outlineLevel="0" collapsed="false">
      <c r="A158" s="77" t="s">
        <v>607</v>
      </c>
      <c r="B158" s="77" t="s">
        <v>618</v>
      </c>
      <c r="C158" s="77" t="s">
        <v>407</v>
      </c>
      <c r="D158" s="77" t="s">
        <v>634</v>
      </c>
      <c r="E158" s="77" t="s">
        <v>474</v>
      </c>
      <c r="F158" s="77" t="n">
        <v>10</v>
      </c>
      <c r="G158" s="77" t="n">
        <v>1</v>
      </c>
      <c r="H158" s="78" t="n">
        <v>10</v>
      </c>
      <c r="I158" s="79" t="n">
        <v>36.51</v>
      </c>
      <c r="J158" s="80" t="n">
        <v>365.1</v>
      </c>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t="n">
        <v>365.1</v>
      </c>
      <c r="BE158" s="101"/>
      <c r="BF158" s="101"/>
      <c r="BG158" s="101"/>
      <c r="BH158" s="101"/>
      <c r="BI158" s="101"/>
      <c r="BJ158" s="101"/>
      <c r="BK158" s="101"/>
      <c r="BL158" s="101"/>
      <c r="BM158" s="101"/>
      <c r="BN158" s="101"/>
    </row>
    <row r="159" customFormat="false" ht="47.75" hidden="false" customHeight="false" outlineLevel="0" collapsed="false">
      <c r="A159" s="77" t="s">
        <v>607</v>
      </c>
      <c r="B159" s="77" t="s">
        <v>618</v>
      </c>
      <c r="C159" s="77" t="s">
        <v>409</v>
      </c>
      <c r="D159" s="77" t="s">
        <v>635</v>
      </c>
      <c r="E159" s="77" t="s">
        <v>411</v>
      </c>
      <c r="F159" s="77" t="n">
        <v>3</v>
      </c>
      <c r="G159" s="77" t="n">
        <v>1</v>
      </c>
      <c r="H159" s="78" t="n">
        <v>3</v>
      </c>
      <c r="I159" s="79" t="n">
        <v>42.29</v>
      </c>
      <c r="J159" s="80" t="n">
        <v>126.87</v>
      </c>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t="n">
        <v>126.87</v>
      </c>
      <c r="BE159" s="101"/>
      <c r="BF159" s="101"/>
      <c r="BG159" s="101"/>
      <c r="BH159" s="101"/>
      <c r="BI159" s="101"/>
      <c r="BJ159" s="101"/>
      <c r="BK159" s="101"/>
      <c r="BL159" s="101"/>
      <c r="BM159" s="101"/>
      <c r="BN159" s="101"/>
    </row>
    <row r="160" customFormat="false" ht="58.95" hidden="false" customHeight="false" outlineLevel="0" collapsed="false">
      <c r="A160" s="77" t="s">
        <v>607</v>
      </c>
      <c r="B160" s="77" t="s">
        <v>618</v>
      </c>
      <c r="C160" s="77" t="s">
        <v>412</v>
      </c>
      <c r="D160" s="77" t="s">
        <v>636</v>
      </c>
      <c r="E160" s="77" t="s">
        <v>474</v>
      </c>
      <c r="F160" s="77" t="n">
        <v>5</v>
      </c>
      <c r="G160" s="77" t="n">
        <v>1</v>
      </c>
      <c r="H160" s="78" t="n">
        <v>5</v>
      </c>
      <c r="I160" s="79" t="n">
        <v>16.56</v>
      </c>
      <c r="J160" s="80" t="n">
        <v>82.8</v>
      </c>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t="n">
        <v>82.8</v>
      </c>
      <c r="BE160" s="101"/>
      <c r="BF160" s="101"/>
      <c r="BG160" s="101"/>
      <c r="BH160" s="101"/>
      <c r="BI160" s="101"/>
      <c r="BJ160" s="101"/>
      <c r="BK160" s="101"/>
      <c r="BL160" s="101"/>
      <c r="BM160" s="101"/>
      <c r="BN160" s="101"/>
    </row>
    <row r="161" customFormat="false" ht="58.95" hidden="false" customHeight="false" outlineLevel="0" collapsed="false">
      <c r="A161" s="77" t="s">
        <v>607</v>
      </c>
      <c r="B161" s="77" t="s">
        <v>618</v>
      </c>
      <c r="C161" s="77" t="s">
        <v>414</v>
      </c>
      <c r="D161" s="77" t="s">
        <v>637</v>
      </c>
      <c r="E161" s="77" t="s">
        <v>147</v>
      </c>
      <c r="F161" s="77" t="n">
        <v>45</v>
      </c>
      <c r="G161" s="77" t="n">
        <v>1</v>
      </c>
      <c r="H161" s="78" t="n">
        <v>45</v>
      </c>
      <c r="I161" s="79" t="n">
        <v>38.27</v>
      </c>
      <c r="J161" s="80" t="n">
        <v>1722.15</v>
      </c>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t="n">
        <v>1722.15</v>
      </c>
      <c r="BF161" s="101"/>
      <c r="BG161" s="101"/>
      <c r="BH161" s="101"/>
      <c r="BI161" s="101"/>
      <c r="BJ161" s="101"/>
      <c r="BK161" s="101"/>
      <c r="BL161" s="101"/>
      <c r="BM161" s="101"/>
      <c r="BN161" s="101"/>
    </row>
    <row r="162" customFormat="false" ht="70.1" hidden="false" customHeight="false" outlineLevel="0" collapsed="false">
      <c r="A162" s="77" t="s">
        <v>607</v>
      </c>
      <c r="B162" s="77" t="s">
        <v>618</v>
      </c>
      <c r="C162" s="77" t="s">
        <v>416</v>
      </c>
      <c r="D162" s="77" t="s">
        <v>638</v>
      </c>
      <c r="E162" s="77" t="s">
        <v>147</v>
      </c>
      <c r="F162" s="77" t="n">
        <v>21</v>
      </c>
      <c r="G162" s="77" t="n">
        <v>1</v>
      </c>
      <c r="H162" s="78" t="n">
        <v>21</v>
      </c>
      <c r="I162" s="79" t="n">
        <v>29.6</v>
      </c>
      <c r="J162" s="80" t="n">
        <v>621.6</v>
      </c>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t="n">
        <v>621.6</v>
      </c>
      <c r="BF162" s="101"/>
      <c r="BG162" s="101"/>
      <c r="BH162" s="101"/>
      <c r="BI162" s="101"/>
      <c r="BJ162" s="101"/>
      <c r="BK162" s="101"/>
      <c r="BL162" s="101"/>
      <c r="BM162" s="101"/>
      <c r="BN162" s="101"/>
    </row>
    <row r="163" customFormat="false" ht="47.75" hidden="false" customHeight="false" outlineLevel="0" collapsed="false">
      <c r="A163" s="77" t="s">
        <v>607</v>
      </c>
      <c r="B163" s="77" t="s">
        <v>618</v>
      </c>
      <c r="C163" s="77" t="s">
        <v>418</v>
      </c>
      <c r="D163" s="77" t="s">
        <v>639</v>
      </c>
      <c r="E163" s="77" t="s">
        <v>474</v>
      </c>
      <c r="F163" s="77" t="n">
        <v>1</v>
      </c>
      <c r="G163" s="77" t="n">
        <v>1</v>
      </c>
      <c r="H163" s="78" t="n">
        <v>1</v>
      </c>
      <c r="I163" s="79" t="n">
        <v>8080.1</v>
      </c>
      <c r="J163" s="80" t="n">
        <v>8080.1</v>
      </c>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t="n">
        <v>8080.1</v>
      </c>
      <c r="BF163" s="101"/>
      <c r="BG163" s="101"/>
      <c r="BH163" s="101"/>
      <c r="BI163" s="101"/>
      <c r="BJ163" s="101"/>
      <c r="BK163" s="101"/>
      <c r="BL163" s="101"/>
      <c r="BM163" s="101"/>
      <c r="BN163" s="101"/>
    </row>
    <row r="164" customFormat="false" ht="47.75" hidden="false" customHeight="false" outlineLevel="0" collapsed="false">
      <c r="A164" s="77" t="s">
        <v>607</v>
      </c>
      <c r="B164" s="77" t="s">
        <v>618</v>
      </c>
      <c r="C164" s="77" t="s">
        <v>420</v>
      </c>
      <c r="D164" s="77" t="s">
        <v>640</v>
      </c>
      <c r="E164" s="77" t="s">
        <v>474</v>
      </c>
      <c r="F164" s="77" t="n">
        <v>1</v>
      </c>
      <c r="G164" s="77" t="n">
        <v>1</v>
      </c>
      <c r="H164" s="78" t="n">
        <v>1</v>
      </c>
      <c r="I164" s="79" t="n">
        <v>5969.92</v>
      </c>
      <c r="J164" s="80" t="n">
        <v>5969.92</v>
      </c>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t="n">
        <v>5969.92</v>
      </c>
      <c r="BF164" s="101"/>
      <c r="BG164" s="101"/>
      <c r="BH164" s="101"/>
      <c r="BI164" s="101"/>
      <c r="BJ164" s="101"/>
      <c r="BK164" s="101"/>
      <c r="BL164" s="101"/>
      <c r="BM164" s="101"/>
      <c r="BN164" s="101"/>
    </row>
    <row r="165" customFormat="false" ht="103.7" hidden="false" customHeight="false" outlineLevel="0" collapsed="false">
      <c r="A165" s="77" t="s">
        <v>607</v>
      </c>
      <c r="B165" s="77" t="s">
        <v>618</v>
      </c>
      <c r="C165" s="77" t="s">
        <v>422</v>
      </c>
      <c r="D165" s="77" t="s">
        <v>641</v>
      </c>
      <c r="E165" s="77" t="s">
        <v>474</v>
      </c>
      <c r="F165" s="77" t="n">
        <v>5</v>
      </c>
      <c r="G165" s="77" t="n">
        <v>1</v>
      </c>
      <c r="H165" s="81" t="n">
        <v>5</v>
      </c>
      <c r="I165" s="79" t="n">
        <v>1398.23</v>
      </c>
      <c r="J165" s="80" t="n">
        <v>6991.15</v>
      </c>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t="n">
        <v>6991.15</v>
      </c>
      <c r="BE165" s="101"/>
      <c r="BF165" s="101"/>
      <c r="BG165" s="101"/>
      <c r="BH165" s="101"/>
      <c r="BI165" s="101"/>
      <c r="BJ165" s="101"/>
      <c r="BK165" s="101"/>
      <c r="BL165" s="101"/>
      <c r="BM165" s="101"/>
      <c r="BN165" s="101"/>
    </row>
    <row r="166" customFormat="false" ht="81.3" hidden="false" customHeight="false" outlineLevel="0" collapsed="false">
      <c r="A166" s="77" t="s">
        <v>607</v>
      </c>
      <c r="B166" s="77" t="s">
        <v>618</v>
      </c>
      <c r="C166" s="77" t="s">
        <v>424</v>
      </c>
      <c r="D166" s="77" t="s">
        <v>642</v>
      </c>
      <c r="E166" s="77" t="s">
        <v>474</v>
      </c>
      <c r="F166" s="77" t="n">
        <v>160</v>
      </c>
      <c r="G166" s="77" t="n">
        <v>6</v>
      </c>
      <c r="H166" s="78" t="n">
        <v>26.6666</v>
      </c>
      <c r="I166" s="79" t="n">
        <v>104.51</v>
      </c>
      <c r="J166" s="80" t="n">
        <v>16721.6</v>
      </c>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t="n">
        <v>2786.926366</v>
      </c>
      <c r="BB166" s="101" t="n">
        <v>2786.926366</v>
      </c>
      <c r="BC166" s="101" t="n">
        <v>2786.978621</v>
      </c>
      <c r="BD166" s="101" t="n">
        <v>2786.926366</v>
      </c>
      <c r="BE166" s="101" t="n">
        <v>2786.926366</v>
      </c>
      <c r="BF166" s="101" t="n">
        <v>2786.926366</v>
      </c>
      <c r="BG166" s="101"/>
      <c r="BH166" s="101"/>
      <c r="BI166" s="101"/>
      <c r="BJ166" s="101"/>
      <c r="BK166" s="101"/>
      <c r="BL166" s="101"/>
      <c r="BM166" s="101"/>
      <c r="BN166" s="101"/>
    </row>
    <row r="167" customFormat="false" ht="81.3" hidden="false" customHeight="false" outlineLevel="0" collapsed="false">
      <c r="A167" s="77" t="s">
        <v>607</v>
      </c>
      <c r="B167" s="77" t="s">
        <v>618</v>
      </c>
      <c r="C167" s="77" t="s">
        <v>426</v>
      </c>
      <c r="D167" s="77" t="s">
        <v>643</v>
      </c>
      <c r="E167" s="77" t="s">
        <v>474</v>
      </c>
      <c r="F167" s="77" t="n">
        <v>90</v>
      </c>
      <c r="G167" s="77" t="n">
        <v>6</v>
      </c>
      <c r="H167" s="78" t="n">
        <v>15</v>
      </c>
      <c r="I167" s="79" t="n">
        <v>139.34</v>
      </c>
      <c r="J167" s="80" t="n">
        <v>12540.6</v>
      </c>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t="n">
        <v>2090.1</v>
      </c>
      <c r="BB167" s="101" t="n">
        <v>2090.1</v>
      </c>
      <c r="BC167" s="101" t="n">
        <v>2090.1</v>
      </c>
      <c r="BD167" s="101" t="n">
        <v>2090.1</v>
      </c>
      <c r="BE167" s="101" t="n">
        <v>2090.1</v>
      </c>
      <c r="BF167" s="101" t="n">
        <v>2090.1</v>
      </c>
      <c r="BG167" s="101"/>
      <c r="BH167" s="101"/>
      <c r="BI167" s="101"/>
      <c r="BJ167" s="101"/>
      <c r="BK167" s="101"/>
      <c r="BL167" s="101"/>
      <c r="BM167" s="101"/>
      <c r="BN167" s="101"/>
    </row>
    <row r="168" customFormat="false" ht="81.3" hidden="false" customHeight="false" outlineLevel="0" collapsed="false">
      <c r="A168" s="77" t="s">
        <v>559</v>
      </c>
      <c r="B168" s="77" t="s">
        <v>644</v>
      </c>
      <c r="C168" s="77" t="s">
        <v>429</v>
      </c>
      <c r="D168" s="77" t="s">
        <v>645</v>
      </c>
      <c r="E168" s="77" t="s">
        <v>474</v>
      </c>
      <c r="F168" s="77" t="n">
        <v>13</v>
      </c>
      <c r="G168" s="77" t="n">
        <v>2</v>
      </c>
      <c r="H168" s="78" t="n">
        <v>6.5</v>
      </c>
      <c r="I168" s="79" t="n">
        <v>348.73</v>
      </c>
      <c r="J168" s="80" t="n">
        <v>4533.49</v>
      </c>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t="n">
        <v>2266.745</v>
      </c>
      <c r="BF168" s="101" t="n">
        <v>2266.745</v>
      </c>
      <c r="BG168" s="101"/>
      <c r="BH168" s="101"/>
      <c r="BI168" s="101"/>
      <c r="BJ168" s="101"/>
      <c r="BK168" s="101"/>
      <c r="BL168" s="101"/>
      <c r="BM168" s="101"/>
      <c r="BN168" s="101"/>
    </row>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sheetProtection sheet="true" password="c71f" objects="true" scenarios="true"/>
  <mergeCells count="30">
    <mergeCell ref="A1:C2"/>
    <mergeCell ref="D1:H1"/>
    <mergeCell ref="D2:H3"/>
    <mergeCell ref="A3:C3"/>
    <mergeCell ref="G5:H5"/>
    <mergeCell ref="K7:Q7"/>
    <mergeCell ref="R7:X7"/>
    <mergeCell ref="Y7:AE7"/>
    <mergeCell ref="AF7:AL7"/>
    <mergeCell ref="AM7:AS7"/>
    <mergeCell ref="AT7:AZ7"/>
    <mergeCell ref="BA7:BG7"/>
    <mergeCell ref="BH7:BN7"/>
    <mergeCell ref="K8:Q8"/>
    <mergeCell ref="R8:X8"/>
    <mergeCell ref="Y8:AE8"/>
    <mergeCell ref="AF8:AL8"/>
    <mergeCell ref="AM8:AS8"/>
    <mergeCell ref="AT8:AZ8"/>
    <mergeCell ref="BA8:BG8"/>
    <mergeCell ref="BH8:BN8"/>
    <mergeCell ref="A9:A10"/>
    <mergeCell ref="B9:B10"/>
    <mergeCell ref="C9:D9"/>
    <mergeCell ref="E9:E10"/>
    <mergeCell ref="F9:F10"/>
    <mergeCell ref="G9:G10"/>
    <mergeCell ref="H9:H10"/>
    <mergeCell ref="I9:I10"/>
    <mergeCell ref="J9:J10"/>
  </mergeCells>
  <conditionalFormatting sqref="K11:BN11">
    <cfRule type="cellIs" priority="2" operator="greaterThan" aboveAverage="0" equalAverage="0" bottom="0" percent="0" rank="0" text="" dxfId="0">
      <formula>0</formula>
    </cfRule>
  </conditionalFormatting>
  <conditionalFormatting sqref="K12:BN12">
    <cfRule type="cellIs" priority="3" operator="greaterThan" aboveAverage="0" equalAverage="0" bottom="0" percent="0" rank="0" text="" dxfId="0">
      <formula>0</formula>
    </cfRule>
  </conditionalFormatting>
  <conditionalFormatting sqref="K13:BN13">
    <cfRule type="cellIs" priority="4" operator="greaterThan" aboveAverage="0" equalAverage="0" bottom="0" percent="0" rank="0" text="" dxfId="0">
      <formula>0</formula>
    </cfRule>
  </conditionalFormatting>
  <conditionalFormatting sqref="K14:BN14">
    <cfRule type="cellIs" priority="5" operator="greaterThan" aboveAverage="0" equalAverage="0" bottom="0" percent="0" rank="0" text="" dxfId="0">
      <formula>0</formula>
    </cfRule>
  </conditionalFormatting>
  <conditionalFormatting sqref="K15:BN15">
    <cfRule type="cellIs" priority="6" operator="greaterThan" aboveAverage="0" equalAverage="0" bottom="0" percent="0" rank="0" text="" dxfId="0">
      <formula>0</formula>
    </cfRule>
  </conditionalFormatting>
  <conditionalFormatting sqref="K16:BN16">
    <cfRule type="cellIs" priority="7" operator="greaterThan" aboveAverage="0" equalAverage="0" bottom="0" percent="0" rank="0" text="" dxfId="0">
      <formula>0</formula>
    </cfRule>
  </conditionalFormatting>
  <conditionalFormatting sqref="K17:BN17">
    <cfRule type="cellIs" priority="8" operator="greaterThan" aboveAverage="0" equalAverage="0" bottom="0" percent="0" rank="0" text="" dxfId="0">
      <formula>0</formula>
    </cfRule>
  </conditionalFormatting>
  <conditionalFormatting sqref="K16:BN16">
    <cfRule type="cellIs" priority="9" operator="greaterThan" aboveAverage="0" equalAverage="0" bottom="0" percent="0" rank="0" text="" dxfId="0">
      <formula>0</formula>
    </cfRule>
  </conditionalFormatting>
  <conditionalFormatting sqref="K18:BN18">
    <cfRule type="cellIs" priority="10" operator="greaterThan" aboveAverage="0" equalAverage="0" bottom="0" percent="0" rank="0" text="" dxfId="0">
      <formula>0</formula>
    </cfRule>
  </conditionalFormatting>
  <conditionalFormatting sqref="K19:BN19">
    <cfRule type="cellIs" priority="11" operator="greaterThan" aboveAverage="0" equalAverage="0" bottom="0" percent="0" rank="0" text="" dxfId="0">
      <formula>0</formula>
    </cfRule>
  </conditionalFormatting>
  <conditionalFormatting sqref="K18:BN18">
    <cfRule type="cellIs" priority="12" operator="greaterThan" aboveAverage="0" equalAverage="0" bottom="0" percent="0" rank="0" text="" dxfId="0">
      <formula>0</formula>
    </cfRule>
  </conditionalFormatting>
  <conditionalFormatting sqref="K20:BN20">
    <cfRule type="cellIs" priority="13" operator="greaterThan" aboveAverage="0" equalAverage="0" bottom="0" percent="0" rank="0" text="" dxfId="0">
      <formula>0</formula>
    </cfRule>
  </conditionalFormatting>
  <conditionalFormatting sqref="K21:BN21">
    <cfRule type="cellIs" priority="14" operator="greaterThan" aboveAverage="0" equalAverage="0" bottom="0" percent="0" rank="0" text="" dxfId="0">
      <formula>0</formula>
    </cfRule>
  </conditionalFormatting>
  <conditionalFormatting sqref="K22:BN22">
    <cfRule type="cellIs" priority="15" operator="greaterThan" aboveAverage="0" equalAverage="0" bottom="0" percent="0" rank="0" text="" dxfId="0">
      <formula>0</formula>
    </cfRule>
  </conditionalFormatting>
  <conditionalFormatting sqref="K23:BN23">
    <cfRule type="cellIs" priority="16" operator="greaterThan" aboveAverage="0" equalAverage="0" bottom="0" percent="0" rank="0" text="" dxfId="0">
      <formula>0</formula>
    </cfRule>
  </conditionalFormatting>
  <conditionalFormatting sqref="K24:BN24">
    <cfRule type="cellIs" priority="17" operator="greaterThan" aboveAverage="0" equalAverage="0" bottom="0" percent="0" rank="0" text="" dxfId="0">
      <formula>0</formula>
    </cfRule>
  </conditionalFormatting>
  <conditionalFormatting sqref="K25:BN25">
    <cfRule type="cellIs" priority="18" operator="greaterThan" aboveAverage="0" equalAverage="0" bottom="0" percent="0" rank="0" text="" dxfId="0">
      <formula>0</formula>
    </cfRule>
  </conditionalFormatting>
  <conditionalFormatting sqref="K26:BN26">
    <cfRule type="cellIs" priority="19" operator="greaterThan" aboveAverage="0" equalAverage="0" bottom="0" percent="0" rank="0" text="" dxfId="0">
      <formula>0</formula>
    </cfRule>
  </conditionalFormatting>
  <conditionalFormatting sqref="K27:BN27">
    <cfRule type="cellIs" priority="20" operator="greaterThan" aboveAverage="0" equalAverage="0" bottom="0" percent="0" rank="0" text="" dxfId="0">
      <formula>0</formula>
    </cfRule>
  </conditionalFormatting>
  <conditionalFormatting sqref="K28:BN28">
    <cfRule type="cellIs" priority="21" operator="greaterThan" aboveAverage="0" equalAverage="0" bottom="0" percent="0" rank="0" text="" dxfId="0">
      <formula>0</formula>
    </cfRule>
  </conditionalFormatting>
  <conditionalFormatting sqref="K29:BN29">
    <cfRule type="cellIs" priority="22" operator="greaterThan" aboveAverage="0" equalAverage="0" bottom="0" percent="0" rank="0" text="" dxfId="0">
      <formula>0</formula>
    </cfRule>
  </conditionalFormatting>
  <conditionalFormatting sqref="K30:BN30">
    <cfRule type="cellIs" priority="23" operator="greaterThan" aboveAverage="0" equalAverage="0" bottom="0" percent="0" rank="0" text="" dxfId="0">
      <formula>0</formula>
    </cfRule>
  </conditionalFormatting>
  <conditionalFormatting sqref="K31:BN31">
    <cfRule type="cellIs" priority="24" operator="greaterThan" aboveAverage="0" equalAverage="0" bottom="0" percent="0" rank="0" text="" dxfId="0">
      <formula>0</formula>
    </cfRule>
  </conditionalFormatting>
  <conditionalFormatting sqref="K32:BN32">
    <cfRule type="cellIs" priority="25" operator="greaterThan" aboveAverage="0" equalAverage="0" bottom="0" percent="0" rank="0" text="" dxfId="0">
      <formula>0</formula>
    </cfRule>
  </conditionalFormatting>
  <conditionalFormatting sqref="K33:BN33">
    <cfRule type="cellIs" priority="26" operator="greaterThan" aboveAverage="0" equalAverage="0" bottom="0" percent="0" rank="0" text="" dxfId="0">
      <formula>0</formula>
    </cfRule>
  </conditionalFormatting>
  <conditionalFormatting sqref="K34:BN34">
    <cfRule type="cellIs" priority="27" operator="greaterThan" aboveAverage="0" equalAverage="0" bottom="0" percent="0" rank="0" text="" dxfId="0">
      <formula>0</formula>
    </cfRule>
  </conditionalFormatting>
  <conditionalFormatting sqref="K35:BN35">
    <cfRule type="cellIs" priority="28" operator="greaterThan" aboveAverage="0" equalAverage="0" bottom="0" percent="0" rank="0" text="" dxfId="0">
      <formula>0</formula>
    </cfRule>
  </conditionalFormatting>
  <conditionalFormatting sqref="K36:BN36">
    <cfRule type="cellIs" priority="29" operator="greaterThan" aboveAverage="0" equalAverage="0" bottom="0" percent="0" rank="0" text="" dxfId="0">
      <formula>0</formula>
    </cfRule>
  </conditionalFormatting>
  <conditionalFormatting sqref="K35:BN35">
    <cfRule type="cellIs" priority="30" operator="greaterThan" aboveAverage="0" equalAverage="0" bottom="0" percent="0" rank="0" text="" dxfId="0">
      <formula>0</formula>
    </cfRule>
  </conditionalFormatting>
  <conditionalFormatting sqref="K37:BN37">
    <cfRule type="cellIs" priority="31" operator="greaterThan" aboveAverage="0" equalAverage="0" bottom="0" percent="0" rank="0" text="" dxfId="0">
      <formula>0</formula>
    </cfRule>
  </conditionalFormatting>
  <conditionalFormatting sqref="K38:BN38">
    <cfRule type="cellIs" priority="32" operator="greaterThan" aboveAverage="0" equalAverage="0" bottom="0" percent="0" rank="0" text="" dxfId="0">
      <formula>0</formula>
    </cfRule>
  </conditionalFormatting>
  <conditionalFormatting sqref="K39:BN39">
    <cfRule type="cellIs" priority="33" operator="greaterThan" aboveAverage="0" equalAverage="0" bottom="0" percent="0" rank="0" text="" dxfId="0">
      <formula>0</formula>
    </cfRule>
  </conditionalFormatting>
  <conditionalFormatting sqref="K40:BN40">
    <cfRule type="cellIs" priority="34" operator="greaterThan" aboveAverage="0" equalAverage="0" bottom="0" percent="0" rank="0" text="" dxfId="0">
      <formula>0</formula>
    </cfRule>
  </conditionalFormatting>
  <conditionalFormatting sqref="K41:BN41">
    <cfRule type="cellIs" priority="35" operator="greaterThan" aboveAverage="0" equalAverage="0" bottom="0" percent="0" rank="0" text="" dxfId="0">
      <formula>0</formula>
    </cfRule>
  </conditionalFormatting>
  <conditionalFormatting sqref="K42:BN42">
    <cfRule type="cellIs" priority="36" operator="greaterThan" aboveAverage="0" equalAverage="0" bottom="0" percent="0" rank="0" text="" dxfId="0">
      <formula>0</formula>
    </cfRule>
  </conditionalFormatting>
  <conditionalFormatting sqref="K41:BN41">
    <cfRule type="cellIs" priority="37" operator="greaterThan" aboveAverage="0" equalAverage="0" bottom="0" percent="0" rank="0" text="" dxfId="0">
      <formula>0</formula>
    </cfRule>
  </conditionalFormatting>
  <conditionalFormatting sqref="K43:BN43">
    <cfRule type="cellIs" priority="38" operator="greaterThan" aboveAverage="0" equalAverage="0" bottom="0" percent="0" rank="0" text="" dxfId="0">
      <formula>0</formula>
    </cfRule>
  </conditionalFormatting>
  <conditionalFormatting sqref="K44:BN44">
    <cfRule type="cellIs" priority="39" operator="greaterThan" aboveAverage="0" equalAverage="0" bottom="0" percent="0" rank="0" text="" dxfId="0">
      <formula>0</formula>
    </cfRule>
  </conditionalFormatting>
  <conditionalFormatting sqref="K45:BN45">
    <cfRule type="cellIs" priority="40" operator="greaterThan" aboveAverage="0" equalAverage="0" bottom="0" percent="0" rank="0" text="" dxfId="0">
      <formula>0</formula>
    </cfRule>
  </conditionalFormatting>
  <conditionalFormatting sqref="K46:BN46">
    <cfRule type="cellIs" priority="41" operator="greaterThan" aboveAverage="0" equalAverage="0" bottom="0" percent="0" rank="0" text="" dxfId="0">
      <formula>0</formula>
    </cfRule>
  </conditionalFormatting>
  <conditionalFormatting sqref="K47:BN47">
    <cfRule type="cellIs" priority="42" operator="greaterThan" aboveAverage="0" equalAverage="0" bottom="0" percent="0" rank="0" text="" dxfId="0">
      <formula>0</formula>
    </cfRule>
  </conditionalFormatting>
  <conditionalFormatting sqref="K48:BN48">
    <cfRule type="cellIs" priority="43" operator="greaterThan" aboveAverage="0" equalAverage="0" bottom="0" percent="0" rank="0" text="" dxfId="0">
      <formula>0</formula>
    </cfRule>
  </conditionalFormatting>
  <conditionalFormatting sqref="K49:BN49">
    <cfRule type="cellIs" priority="44" operator="greaterThan" aboveAverage="0" equalAverage="0" bottom="0" percent="0" rank="0" text="" dxfId="0">
      <formula>0</formula>
    </cfRule>
  </conditionalFormatting>
  <conditionalFormatting sqref="K50:BN50">
    <cfRule type="cellIs" priority="45" operator="greaterThan" aboveAverage="0" equalAverage="0" bottom="0" percent="0" rank="0" text="" dxfId="0">
      <formula>0</formula>
    </cfRule>
  </conditionalFormatting>
  <conditionalFormatting sqref="K51:BN51">
    <cfRule type="cellIs" priority="46" operator="greaterThan" aboveAverage="0" equalAverage="0" bottom="0" percent="0" rank="0" text="" dxfId="0">
      <formula>0</formula>
    </cfRule>
  </conditionalFormatting>
  <conditionalFormatting sqref="K52:BN52">
    <cfRule type="cellIs" priority="47" operator="greaterThan" aboveAverage="0" equalAverage="0" bottom="0" percent="0" rank="0" text="" dxfId="0">
      <formula>0</formula>
    </cfRule>
  </conditionalFormatting>
  <conditionalFormatting sqref="K53:BN53">
    <cfRule type="cellIs" priority="48" operator="greaterThan" aboveAverage="0" equalAverage="0" bottom="0" percent="0" rank="0" text="" dxfId="0">
      <formula>0</formula>
    </cfRule>
  </conditionalFormatting>
  <conditionalFormatting sqref="K54:BN54">
    <cfRule type="cellIs" priority="49" operator="greaterThan" aboveAverage="0" equalAverage="0" bottom="0" percent="0" rank="0" text="" dxfId="0">
      <formula>0</formula>
    </cfRule>
  </conditionalFormatting>
  <conditionalFormatting sqref="K55:BN55">
    <cfRule type="cellIs" priority="50" operator="greaterThan" aboveAverage="0" equalAverage="0" bottom="0" percent="0" rank="0" text="" dxfId="0">
      <formula>0</formula>
    </cfRule>
  </conditionalFormatting>
  <conditionalFormatting sqref="K56:BN56">
    <cfRule type="cellIs" priority="51" operator="greaterThan" aboveAverage="0" equalAverage="0" bottom="0" percent="0" rank="0" text="" dxfId="0">
      <formula>0</formula>
    </cfRule>
  </conditionalFormatting>
  <conditionalFormatting sqref="K57:BN57">
    <cfRule type="cellIs" priority="52" operator="greaterThan" aboveAverage="0" equalAverage="0" bottom="0" percent="0" rank="0" text="" dxfId="0">
      <formula>0</formula>
    </cfRule>
  </conditionalFormatting>
  <conditionalFormatting sqref="K58:BN58">
    <cfRule type="cellIs" priority="53" operator="greaterThan" aboveAverage="0" equalAverage="0" bottom="0" percent="0" rank="0" text="" dxfId="0">
      <formula>0</formula>
    </cfRule>
  </conditionalFormatting>
  <conditionalFormatting sqref="K59:BN59">
    <cfRule type="cellIs" priority="54" operator="greaterThan" aboveAverage="0" equalAverage="0" bottom="0" percent="0" rank="0" text="" dxfId="0">
      <formula>0</formula>
    </cfRule>
  </conditionalFormatting>
  <conditionalFormatting sqref="K60:BN60">
    <cfRule type="cellIs" priority="55" operator="greaterThan" aboveAverage="0" equalAverage="0" bottom="0" percent="0" rank="0" text="" dxfId="0">
      <formula>0</formula>
    </cfRule>
  </conditionalFormatting>
  <conditionalFormatting sqref="K61:BN61">
    <cfRule type="cellIs" priority="56" operator="greaterThan" aboveAverage="0" equalAverage="0" bottom="0" percent="0" rank="0" text="" dxfId="0">
      <formula>0</formula>
    </cfRule>
  </conditionalFormatting>
  <conditionalFormatting sqref="K62:BN62">
    <cfRule type="cellIs" priority="57" operator="greaterThan" aboveAverage="0" equalAverage="0" bottom="0" percent="0" rank="0" text="" dxfId="0">
      <formula>0</formula>
    </cfRule>
  </conditionalFormatting>
  <conditionalFormatting sqref="K63:BN63">
    <cfRule type="cellIs" priority="58" operator="greaterThan" aboveAverage="0" equalAverage="0" bottom="0" percent="0" rank="0" text="" dxfId="0">
      <formula>0</formula>
    </cfRule>
  </conditionalFormatting>
  <conditionalFormatting sqref="K64:BN64">
    <cfRule type="cellIs" priority="59" operator="greaterThan" aboveAverage="0" equalAverage="0" bottom="0" percent="0" rank="0" text="" dxfId="0">
      <formula>0</formula>
    </cfRule>
  </conditionalFormatting>
  <conditionalFormatting sqref="K65:BN65">
    <cfRule type="cellIs" priority="60" operator="greaterThan" aboveAverage="0" equalAverage="0" bottom="0" percent="0" rank="0" text="" dxfId="0">
      <formula>0</formula>
    </cfRule>
  </conditionalFormatting>
  <conditionalFormatting sqref="K66:BN66">
    <cfRule type="cellIs" priority="61" operator="greaterThan" aboveAverage="0" equalAverage="0" bottom="0" percent="0" rank="0" text="" dxfId="0">
      <formula>0</formula>
    </cfRule>
  </conditionalFormatting>
  <conditionalFormatting sqref="K67:BN67">
    <cfRule type="cellIs" priority="62" operator="greaterThan" aboveAverage="0" equalAverage="0" bottom="0" percent="0" rank="0" text="" dxfId="0">
      <formula>0</formula>
    </cfRule>
  </conditionalFormatting>
  <conditionalFormatting sqref="K68:BN68">
    <cfRule type="cellIs" priority="63" operator="greaterThan" aboveAverage="0" equalAverage="0" bottom="0" percent="0" rank="0" text="" dxfId="0">
      <formula>0</formula>
    </cfRule>
  </conditionalFormatting>
  <conditionalFormatting sqref="K69:BN69">
    <cfRule type="cellIs" priority="64" operator="greaterThan" aboveAverage="0" equalAverage="0" bottom="0" percent="0" rank="0" text="" dxfId="0">
      <formula>0</formula>
    </cfRule>
  </conditionalFormatting>
  <conditionalFormatting sqref="K70:BN70">
    <cfRule type="cellIs" priority="65" operator="greaterThan" aboveAverage="0" equalAverage="0" bottom="0" percent="0" rank="0" text="" dxfId="0">
      <formula>0</formula>
    </cfRule>
  </conditionalFormatting>
  <conditionalFormatting sqref="K71:BN71">
    <cfRule type="cellIs" priority="66" operator="greaterThan" aboveAverage="0" equalAverage="0" bottom="0" percent="0" rank="0" text="" dxfId="0">
      <formula>0</formula>
    </cfRule>
  </conditionalFormatting>
  <conditionalFormatting sqref="K72:BN72">
    <cfRule type="cellIs" priority="67" operator="greaterThan" aboveAverage="0" equalAverage="0" bottom="0" percent="0" rank="0" text="" dxfId="0">
      <formula>0</formula>
    </cfRule>
  </conditionalFormatting>
  <conditionalFormatting sqref="K73:BN73">
    <cfRule type="cellIs" priority="68" operator="greaterThan" aboveAverage="0" equalAverage="0" bottom="0" percent="0" rank="0" text="" dxfId="0">
      <formula>0</formula>
    </cfRule>
  </conditionalFormatting>
  <conditionalFormatting sqref="K74:BN74">
    <cfRule type="cellIs" priority="69" operator="greaterThan" aboveAverage="0" equalAverage="0" bottom="0" percent="0" rank="0" text="" dxfId="0">
      <formula>0</formula>
    </cfRule>
  </conditionalFormatting>
  <conditionalFormatting sqref="K75:BN75">
    <cfRule type="cellIs" priority="70" operator="greaterThan" aboveAverage="0" equalAverage="0" bottom="0" percent="0" rank="0" text="" dxfId="0">
      <formula>0</formula>
    </cfRule>
  </conditionalFormatting>
  <conditionalFormatting sqref="K76:BN76">
    <cfRule type="cellIs" priority="71" operator="greaterThan" aboveAverage="0" equalAverage="0" bottom="0" percent="0" rank="0" text="" dxfId="0">
      <formula>0</formula>
    </cfRule>
  </conditionalFormatting>
  <conditionalFormatting sqref="K77:BN77">
    <cfRule type="cellIs" priority="72" operator="greaterThan" aboveAverage="0" equalAverage="0" bottom="0" percent="0" rank="0" text="" dxfId="0">
      <formula>0</formula>
    </cfRule>
  </conditionalFormatting>
  <conditionalFormatting sqref="K78:BN78">
    <cfRule type="cellIs" priority="73" operator="greaterThan" aboveAverage="0" equalAverage="0" bottom="0" percent="0" rank="0" text="" dxfId="0">
      <formula>0</formula>
    </cfRule>
  </conditionalFormatting>
  <conditionalFormatting sqref="K79:BN79">
    <cfRule type="cellIs" priority="74" operator="greaterThan" aboveAverage="0" equalAverage="0" bottom="0" percent="0" rank="0" text="" dxfId="0">
      <formula>0</formula>
    </cfRule>
  </conditionalFormatting>
  <conditionalFormatting sqref="K80:BN80">
    <cfRule type="cellIs" priority="75" operator="greaterThan" aboveAverage="0" equalAverage="0" bottom="0" percent="0" rank="0" text="" dxfId="0">
      <formula>0</formula>
    </cfRule>
  </conditionalFormatting>
  <conditionalFormatting sqref="K81:BN81">
    <cfRule type="cellIs" priority="76" operator="greaterThan" aboveAverage="0" equalAverage="0" bottom="0" percent="0" rank="0" text="" dxfId="0">
      <formula>0</formula>
    </cfRule>
  </conditionalFormatting>
  <conditionalFormatting sqref="K82:BN82">
    <cfRule type="cellIs" priority="77" operator="greaterThan" aboveAverage="0" equalAverage="0" bottom="0" percent="0" rank="0" text="" dxfId="0">
      <formula>0</formula>
    </cfRule>
  </conditionalFormatting>
  <conditionalFormatting sqref="K83:BN83">
    <cfRule type="cellIs" priority="78" operator="greaterThan" aboveAverage="0" equalAverage="0" bottom="0" percent="0" rank="0" text="" dxfId="0">
      <formula>0</formula>
    </cfRule>
  </conditionalFormatting>
  <conditionalFormatting sqref="K84:BN84">
    <cfRule type="cellIs" priority="79" operator="greaterThan" aboveAverage="0" equalAverage="0" bottom="0" percent="0" rank="0" text="" dxfId="0">
      <formula>0</formula>
    </cfRule>
  </conditionalFormatting>
  <conditionalFormatting sqref="K85:BN85">
    <cfRule type="cellIs" priority="80" operator="greaterThan" aboveAverage="0" equalAverage="0" bottom="0" percent="0" rank="0" text="" dxfId="0">
      <formula>0</formula>
    </cfRule>
  </conditionalFormatting>
  <conditionalFormatting sqref="K86:BN86">
    <cfRule type="cellIs" priority="81" operator="greaterThan" aboveAverage="0" equalAverage="0" bottom="0" percent="0" rank="0" text="" dxfId="0">
      <formula>0</formula>
    </cfRule>
  </conditionalFormatting>
  <conditionalFormatting sqref="K87:BN87">
    <cfRule type="cellIs" priority="82" operator="greaterThan" aboveAverage="0" equalAverage="0" bottom="0" percent="0" rank="0" text="" dxfId="0">
      <formula>0</formula>
    </cfRule>
  </conditionalFormatting>
  <conditionalFormatting sqref="K88:BN88">
    <cfRule type="cellIs" priority="83" operator="greaterThan" aboveAverage="0" equalAverage="0" bottom="0" percent="0" rank="0" text="" dxfId="0">
      <formula>0</formula>
    </cfRule>
  </conditionalFormatting>
  <conditionalFormatting sqref="K89:BN89">
    <cfRule type="cellIs" priority="84" operator="greaterThan" aboveAverage="0" equalAverage="0" bottom="0" percent="0" rank="0" text="" dxfId="0">
      <formula>0</formula>
    </cfRule>
  </conditionalFormatting>
  <conditionalFormatting sqref="K90:BN90">
    <cfRule type="cellIs" priority="85" operator="greaterThan" aboveAverage="0" equalAverage="0" bottom="0" percent="0" rank="0" text="" dxfId="0">
      <formula>0</formula>
    </cfRule>
  </conditionalFormatting>
  <conditionalFormatting sqref="K91:BN91">
    <cfRule type="cellIs" priority="86" operator="greaterThan" aboveAverage="0" equalAverage="0" bottom="0" percent="0" rank="0" text="" dxfId="0">
      <formula>0</formula>
    </cfRule>
  </conditionalFormatting>
  <conditionalFormatting sqref="K89:BN89">
    <cfRule type="cellIs" priority="87" operator="greaterThan" aboveAverage="0" equalAverage="0" bottom="0" percent="0" rank="0" text="" dxfId="0">
      <formula>0</formula>
    </cfRule>
  </conditionalFormatting>
  <conditionalFormatting sqref="K92:BN92">
    <cfRule type="cellIs" priority="88" operator="greaterThan" aboveAverage="0" equalAverage="0" bottom="0" percent="0" rank="0" text="" dxfId="0">
      <formula>0</formula>
    </cfRule>
  </conditionalFormatting>
  <conditionalFormatting sqref="K93:BN93">
    <cfRule type="cellIs" priority="89" operator="greaterThan" aboveAverage="0" equalAverage="0" bottom="0" percent="0" rank="0" text="" dxfId="0">
      <formula>0</formula>
    </cfRule>
  </conditionalFormatting>
  <conditionalFormatting sqref="K94:BN94">
    <cfRule type="cellIs" priority="90" operator="greaterThan" aboveAverage="0" equalAverage="0" bottom="0" percent="0" rank="0" text="" dxfId="0">
      <formula>0</formula>
    </cfRule>
  </conditionalFormatting>
  <conditionalFormatting sqref="K95:BN95">
    <cfRule type="cellIs" priority="91" operator="greaterThan" aboveAverage="0" equalAverage="0" bottom="0" percent="0" rank="0" text="" dxfId="0">
      <formula>0</formula>
    </cfRule>
  </conditionalFormatting>
  <conditionalFormatting sqref="K96:BN96">
    <cfRule type="cellIs" priority="92" operator="greaterThan" aboveAverage="0" equalAverage="0" bottom="0" percent="0" rank="0" text="" dxfId="0">
      <formula>0</formula>
    </cfRule>
  </conditionalFormatting>
  <conditionalFormatting sqref="K97:BN97">
    <cfRule type="cellIs" priority="93" operator="greaterThan" aboveAverage="0" equalAverage="0" bottom="0" percent="0" rank="0" text="" dxfId="0">
      <formula>0</formula>
    </cfRule>
  </conditionalFormatting>
  <conditionalFormatting sqref="K98:BN98">
    <cfRule type="cellIs" priority="94" operator="greaterThan" aboveAverage="0" equalAverage="0" bottom="0" percent="0" rank="0" text="" dxfId="0">
      <formula>0</formula>
    </cfRule>
  </conditionalFormatting>
  <conditionalFormatting sqref="K99:BN99">
    <cfRule type="cellIs" priority="95" operator="greaterThan" aboveAverage="0" equalAverage="0" bottom="0" percent="0" rank="0" text="" dxfId="0">
      <formula>0</formula>
    </cfRule>
  </conditionalFormatting>
  <conditionalFormatting sqref="K100:BN100">
    <cfRule type="cellIs" priority="96" operator="greaterThan" aboveAverage="0" equalAverage="0" bottom="0" percent="0" rank="0" text="" dxfId="0">
      <formula>0</formula>
    </cfRule>
  </conditionalFormatting>
  <conditionalFormatting sqref="K101:BN101">
    <cfRule type="cellIs" priority="97" operator="greaterThan" aboveAverage="0" equalAverage="0" bottom="0" percent="0" rank="0" text="" dxfId="0">
      <formula>0</formula>
    </cfRule>
  </conditionalFormatting>
  <conditionalFormatting sqref="K102:BN102">
    <cfRule type="cellIs" priority="98" operator="greaterThan" aboveAverage="0" equalAverage="0" bottom="0" percent="0" rank="0" text="" dxfId="0">
      <formula>0</formula>
    </cfRule>
  </conditionalFormatting>
  <conditionalFormatting sqref="K103:BN103">
    <cfRule type="cellIs" priority="99" operator="greaterThan" aboveAverage="0" equalAverage="0" bottom="0" percent="0" rank="0" text="" dxfId="0">
      <formula>0</formula>
    </cfRule>
  </conditionalFormatting>
  <conditionalFormatting sqref="K104:BN104">
    <cfRule type="cellIs" priority="100" operator="greaterThan" aboveAverage="0" equalAverage="0" bottom="0" percent="0" rank="0" text="" dxfId="0">
      <formula>0</formula>
    </cfRule>
  </conditionalFormatting>
  <conditionalFormatting sqref="K105:BN105">
    <cfRule type="cellIs" priority="101" operator="greaterThan" aboveAverage="0" equalAverage="0" bottom="0" percent="0" rank="0" text="" dxfId="0">
      <formula>0</formula>
    </cfRule>
  </conditionalFormatting>
  <conditionalFormatting sqref="K106:BN106">
    <cfRule type="cellIs" priority="102" operator="greaterThan" aboveAverage="0" equalAverage="0" bottom="0" percent="0" rank="0" text="" dxfId="0">
      <formula>0</formula>
    </cfRule>
  </conditionalFormatting>
  <conditionalFormatting sqref="K107:BN107">
    <cfRule type="cellIs" priority="103" operator="greaterThan" aboveAverage="0" equalAverage="0" bottom="0" percent="0" rank="0" text="" dxfId="0">
      <formula>0</formula>
    </cfRule>
  </conditionalFormatting>
  <conditionalFormatting sqref="K108:BN108">
    <cfRule type="cellIs" priority="104" operator="greaterThan" aboveAverage="0" equalAverage="0" bottom="0" percent="0" rank="0" text="" dxfId="0">
      <formula>0</formula>
    </cfRule>
  </conditionalFormatting>
  <conditionalFormatting sqref="K109:BN109">
    <cfRule type="cellIs" priority="105" operator="greaterThan" aboveAverage="0" equalAverage="0" bottom="0" percent="0" rank="0" text="" dxfId="0">
      <formula>0</formula>
    </cfRule>
  </conditionalFormatting>
  <conditionalFormatting sqref="K110:BN110">
    <cfRule type="cellIs" priority="106" operator="greaterThan" aboveAverage="0" equalAverage="0" bottom="0" percent="0" rank="0" text="" dxfId="0">
      <formula>0</formula>
    </cfRule>
  </conditionalFormatting>
  <conditionalFormatting sqref="K111:BN111">
    <cfRule type="cellIs" priority="107" operator="greaterThan" aboveAverage="0" equalAverage="0" bottom="0" percent="0" rank="0" text="" dxfId="0">
      <formula>0</formula>
    </cfRule>
  </conditionalFormatting>
  <conditionalFormatting sqref="K112:BN112">
    <cfRule type="cellIs" priority="108" operator="greaterThan" aboveAverage="0" equalAverage="0" bottom="0" percent="0" rank="0" text="" dxfId="0">
      <formula>0</formula>
    </cfRule>
  </conditionalFormatting>
  <conditionalFormatting sqref="K113:BN113">
    <cfRule type="cellIs" priority="109" operator="greaterThan" aboveAverage="0" equalAverage="0" bottom="0" percent="0" rank="0" text="" dxfId="0">
      <formula>0</formula>
    </cfRule>
  </conditionalFormatting>
  <conditionalFormatting sqref="K114:BN114">
    <cfRule type="cellIs" priority="110" operator="greaterThan" aboveAverage="0" equalAverage="0" bottom="0" percent="0" rank="0" text="" dxfId="0">
      <formula>0</formula>
    </cfRule>
  </conditionalFormatting>
  <conditionalFormatting sqref="K115:BN115">
    <cfRule type="cellIs" priority="111" operator="greaterThan" aboveAverage="0" equalAverage="0" bottom="0" percent="0" rank="0" text="" dxfId="0">
      <formula>0</formula>
    </cfRule>
  </conditionalFormatting>
  <conditionalFormatting sqref="K116:BN116">
    <cfRule type="cellIs" priority="112" operator="greaterThan" aboveAverage="0" equalAverage="0" bottom="0" percent="0" rank="0" text="" dxfId="0">
      <formula>0</formula>
    </cfRule>
  </conditionalFormatting>
  <conditionalFormatting sqref="K117:BN117">
    <cfRule type="cellIs" priority="113" operator="greaterThan" aboveAverage="0" equalAverage="0" bottom="0" percent="0" rank="0" text="" dxfId="0">
      <formula>0</formula>
    </cfRule>
  </conditionalFormatting>
  <conditionalFormatting sqref="K117:BN117">
    <cfRule type="cellIs" priority="114" operator="greaterThan" aboveAverage="0" equalAverage="0" bottom="0" percent="0" rank="0" text="" dxfId="0">
      <formula>0</formula>
    </cfRule>
  </conditionalFormatting>
  <conditionalFormatting sqref="K118:BN118">
    <cfRule type="cellIs" priority="115" operator="greaterThan" aboveAverage="0" equalAverage="0" bottom="0" percent="0" rank="0" text="" dxfId="0">
      <formula>0</formula>
    </cfRule>
  </conditionalFormatting>
  <conditionalFormatting sqref="K119:BN119">
    <cfRule type="cellIs" priority="116" operator="greaterThan" aboveAverage="0" equalAverage="0" bottom="0" percent="0" rank="0" text="" dxfId="0">
      <formula>0</formula>
    </cfRule>
  </conditionalFormatting>
  <conditionalFormatting sqref="K120:BN120">
    <cfRule type="cellIs" priority="117" operator="greaterThan" aboveAverage="0" equalAverage="0" bottom="0" percent="0" rank="0" text="" dxfId="0">
      <formula>0</formula>
    </cfRule>
  </conditionalFormatting>
  <conditionalFormatting sqref="K119:BN119">
    <cfRule type="cellIs" priority="118" operator="greaterThan" aboveAverage="0" equalAverage="0" bottom="0" percent="0" rank="0" text="" dxfId="0">
      <formula>0</formula>
    </cfRule>
  </conditionalFormatting>
  <conditionalFormatting sqref="K121:BN121">
    <cfRule type="cellIs" priority="119" operator="greaterThan" aboveAverage="0" equalAverage="0" bottom="0" percent="0" rank="0" text="" dxfId="0">
      <formula>0</formula>
    </cfRule>
  </conditionalFormatting>
  <conditionalFormatting sqref="K122:BN122">
    <cfRule type="cellIs" priority="120" operator="greaterThan" aboveAverage="0" equalAverage="0" bottom="0" percent="0" rank="0" text="" dxfId="0">
      <formula>0</formula>
    </cfRule>
  </conditionalFormatting>
  <conditionalFormatting sqref="K123:BN123">
    <cfRule type="cellIs" priority="121" operator="greaterThan" aboveAverage="0" equalAverage="0" bottom="0" percent="0" rank="0" text="" dxfId="0">
      <formula>0</formula>
    </cfRule>
  </conditionalFormatting>
  <conditionalFormatting sqref="K124:BN124">
    <cfRule type="cellIs" priority="122" operator="greaterThan" aboveAverage="0" equalAverage="0" bottom="0" percent="0" rank="0" text="" dxfId="0">
      <formula>0</formula>
    </cfRule>
  </conditionalFormatting>
  <conditionalFormatting sqref="K125:BN125">
    <cfRule type="cellIs" priority="123" operator="greaterThan" aboveAverage="0" equalAverage="0" bottom="0" percent="0" rank="0" text="" dxfId="0">
      <formula>0</formula>
    </cfRule>
  </conditionalFormatting>
  <conditionalFormatting sqref="K126:BN126">
    <cfRule type="cellIs" priority="124" operator="greaterThan" aboveAverage="0" equalAverage="0" bottom="0" percent="0" rank="0" text="" dxfId="0">
      <formula>0</formula>
    </cfRule>
  </conditionalFormatting>
  <conditionalFormatting sqref="K127:BN127">
    <cfRule type="cellIs" priority="125" operator="greaterThan" aboveAverage="0" equalAverage="0" bottom="0" percent="0" rank="0" text="" dxfId="0">
      <formula>0</formula>
    </cfRule>
  </conditionalFormatting>
  <conditionalFormatting sqref="K128:BN128">
    <cfRule type="cellIs" priority="126" operator="greaterThan" aboveAverage="0" equalAverage="0" bottom="0" percent="0" rank="0" text="" dxfId="0">
      <formula>0</formula>
    </cfRule>
  </conditionalFormatting>
  <conditionalFormatting sqref="K129:BN129">
    <cfRule type="cellIs" priority="127" operator="greaterThan" aboveAverage="0" equalAverage="0" bottom="0" percent="0" rank="0" text="" dxfId="0">
      <formula>0</formula>
    </cfRule>
  </conditionalFormatting>
  <conditionalFormatting sqref="K130:BN130">
    <cfRule type="cellIs" priority="128" operator="greaterThan" aboveAverage="0" equalAverage="0" bottom="0" percent="0" rank="0" text="" dxfId="0">
      <formula>0</formula>
    </cfRule>
  </conditionalFormatting>
  <conditionalFormatting sqref="K131:BN131">
    <cfRule type="cellIs" priority="129" operator="greaterThan" aboveAverage="0" equalAverage="0" bottom="0" percent="0" rank="0" text="" dxfId="0">
      <formula>0</formula>
    </cfRule>
  </conditionalFormatting>
  <conditionalFormatting sqref="K132:BN132">
    <cfRule type="cellIs" priority="130" operator="greaterThan" aboveAverage="0" equalAverage="0" bottom="0" percent="0" rank="0" text="" dxfId="0">
      <formula>0</formula>
    </cfRule>
  </conditionalFormatting>
  <conditionalFormatting sqref="K133:BN133">
    <cfRule type="cellIs" priority="131" operator="greaterThan" aboveAverage="0" equalAverage="0" bottom="0" percent="0" rank="0" text="" dxfId="0">
      <formula>0</formula>
    </cfRule>
  </conditionalFormatting>
  <conditionalFormatting sqref="K134:BN134">
    <cfRule type="cellIs" priority="132" operator="greaterThan" aboveAverage="0" equalAverage="0" bottom="0" percent="0" rank="0" text="" dxfId="0">
      <formula>0</formula>
    </cfRule>
  </conditionalFormatting>
  <conditionalFormatting sqref="K134:BN134">
    <cfRule type="cellIs" priority="133" operator="greaterThan" aboveAverage="0" equalAverage="0" bottom="0" percent="0" rank="0" text="" dxfId="0">
      <formula>0</formula>
    </cfRule>
  </conditionalFormatting>
  <conditionalFormatting sqref="K135:BN135">
    <cfRule type="cellIs" priority="134" operator="greaterThan" aboveAverage="0" equalAverage="0" bottom="0" percent="0" rank="0" text="" dxfId="0">
      <formula>0</formula>
    </cfRule>
  </conditionalFormatting>
  <conditionalFormatting sqref="K136:BN136">
    <cfRule type="cellIs" priority="135" operator="greaterThan" aboveAverage="0" equalAverage="0" bottom="0" percent="0" rank="0" text="" dxfId="0">
      <formula>0</formula>
    </cfRule>
  </conditionalFormatting>
  <conditionalFormatting sqref="K137:BN137">
    <cfRule type="cellIs" priority="136" operator="greaterThan" aboveAverage="0" equalAverage="0" bottom="0" percent="0" rank="0" text="" dxfId="0">
      <formula>0</formula>
    </cfRule>
  </conditionalFormatting>
  <conditionalFormatting sqref="K138:BN138">
    <cfRule type="cellIs" priority="137" operator="greaterThan" aboveAverage="0" equalAverage="0" bottom="0" percent="0" rank="0" text="" dxfId="0">
      <formula>0</formula>
    </cfRule>
  </conditionalFormatting>
  <conditionalFormatting sqref="K139:BN139">
    <cfRule type="cellIs" priority="138" operator="greaterThan" aboveAverage="0" equalAverage="0" bottom="0" percent="0" rank="0" text="" dxfId="0">
      <formula>0</formula>
    </cfRule>
  </conditionalFormatting>
  <conditionalFormatting sqref="K140:BN140">
    <cfRule type="cellIs" priority="139" operator="greaterThan" aboveAverage="0" equalAverage="0" bottom="0" percent="0" rank="0" text="" dxfId="0">
      <formula>0</formula>
    </cfRule>
  </conditionalFormatting>
  <conditionalFormatting sqref="K140:BN140">
    <cfRule type="cellIs" priority="140" operator="greaterThan" aboveAverage="0" equalAverage="0" bottom="0" percent="0" rank="0" text="" dxfId="0">
      <formula>0</formula>
    </cfRule>
  </conditionalFormatting>
  <conditionalFormatting sqref="K141:BN141">
    <cfRule type="cellIs" priority="141" operator="greaterThan" aboveAverage="0" equalAverage="0" bottom="0" percent="0" rank="0" text="" dxfId="0">
      <formula>0</formula>
    </cfRule>
  </conditionalFormatting>
  <conditionalFormatting sqref="K142:BN142">
    <cfRule type="cellIs" priority="142" operator="greaterThan" aboveAverage="0" equalAverage="0" bottom="0" percent="0" rank="0" text="" dxfId="0">
      <formula>0</formula>
    </cfRule>
  </conditionalFormatting>
  <conditionalFormatting sqref="K143:BN143">
    <cfRule type="cellIs" priority="143" operator="greaterThan" aboveAverage="0" equalAverage="0" bottom="0" percent="0" rank="0" text="" dxfId="0">
      <formula>0</formula>
    </cfRule>
  </conditionalFormatting>
  <conditionalFormatting sqref="K144:BN144">
    <cfRule type="cellIs" priority="144" operator="greaterThan" aboveAverage="0" equalAverage="0" bottom="0" percent="0" rank="0" text="" dxfId="0">
      <formula>0</formula>
    </cfRule>
  </conditionalFormatting>
  <conditionalFormatting sqref="K145:BN145">
    <cfRule type="cellIs" priority="145" operator="greaterThan" aboveAverage="0" equalAverage="0" bottom="0" percent="0" rank="0" text="" dxfId="0">
      <formula>0</formula>
    </cfRule>
  </conditionalFormatting>
  <conditionalFormatting sqref="K146:BN146">
    <cfRule type="cellIs" priority="146" operator="greaterThan" aboveAverage="0" equalAverage="0" bottom="0" percent="0" rank="0" text="" dxfId="0">
      <formula>0</formula>
    </cfRule>
  </conditionalFormatting>
  <conditionalFormatting sqref="K147:BN147">
    <cfRule type="cellIs" priority="147" operator="greaterThan" aboveAverage="0" equalAverage="0" bottom="0" percent="0" rank="0" text="" dxfId="0">
      <formula>0</formula>
    </cfRule>
  </conditionalFormatting>
  <conditionalFormatting sqref="K148:BN148">
    <cfRule type="cellIs" priority="148" operator="greaterThan" aboveAverage="0" equalAverage="0" bottom="0" percent="0" rank="0" text="" dxfId="0">
      <formula>0</formula>
    </cfRule>
  </conditionalFormatting>
  <conditionalFormatting sqref="K149:BN149">
    <cfRule type="cellIs" priority="149" operator="greaterThan" aboveAverage="0" equalAverage="0" bottom="0" percent="0" rank="0" text="" dxfId="0">
      <formula>0</formula>
    </cfRule>
  </conditionalFormatting>
  <conditionalFormatting sqref="K150:BN150">
    <cfRule type="cellIs" priority="150" operator="greaterThan" aboveAverage="0" equalAverage="0" bottom="0" percent="0" rank="0" text="" dxfId="0">
      <formula>0</formula>
    </cfRule>
  </conditionalFormatting>
  <conditionalFormatting sqref="K151:BN151">
    <cfRule type="cellIs" priority="151" operator="greaterThan" aboveAverage="0" equalAverage="0" bottom="0" percent="0" rank="0" text="" dxfId="0">
      <formula>0</formula>
    </cfRule>
  </conditionalFormatting>
  <conditionalFormatting sqref="K152:BN152">
    <cfRule type="cellIs" priority="152" operator="greaterThan" aboveAverage="0" equalAverage="0" bottom="0" percent="0" rank="0" text="" dxfId="0">
      <formula>0</formula>
    </cfRule>
  </conditionalFormatting>
  <conditionalFormatting sqref="K153:BN153">
    <cfRule type="cellIs" priority="153" operator="greaterThan" aboveAverage="0" equalAverage="0" bottom="0" percent="0" rank="0" text="" dxfId="0">
      <formula>0</formula>
    </cfRule>
  </conditionalFormatting>
  <conditionalFormatting sqref="K154:BN154">
    <cfRule type="cellIs" priority="154" operator="greaterThan" aboveAverage="0" equalAverage="0" bottom="0" percent="0" rank="0" text="" dxfId="0">
      <formula>0</formula>
    </cfRule>
  </conditionalFormatting>
  <conditionalFormatting sqref="K155:BN155">
    <cfRule type="cellIs" priority="155" operator="greaterThan" aboveAverage="0" equalAverage="0" bottom="0" percent="0" rank="0" text="" dxfId="0">
      <formula>0</formula>
    </cfRule>
  </conditionalFormatting>
  <conditionalFormatting sqref="K156:BN156">
    <cfRule type="cellIs" priority="156" operator="greaterThan" aboveAverage="0" equalAverage="0" bottom="0" percent="0" rank="0" text="" dxfId="0">
      <formula>0</formula>
    </cfRule>
  </conditionalFormatting>
  <conditionalFormatting sqref="K157:BN157">
    <cfRule type="cellIs" priority="157" operator="greaterThan" aboveAverage="0" equalAverage="0" bottom="0" percent="0" rank="0" text="" dxfId="0">
      <formula>0</formula>
    </cfRule>
  </conditionalFormatting>
  <conditionalFormatting sqref="K158:BN158">
    <cfRule type="cellIs" priority="158" operator="greaterThan" aboveAverage="0" equalAverage="0" bottom="0" percent="0" rank="0" text="" dxfId="0">
      <formula>0</formula>
    </cfRule>
  </conditionalFormatting>
  <conditionalFormatting sqref="K159:BN159">
    <cfRule type="cellIs" priority="159" operator="greaterThan" aboveAverage="0" equalAverage="0" bottom="0" percent="0" rank="0" text="" dxfId="0">
      <formula>0</formula>
    </cfRule>
  </conditionalFormatting>
  <conditionalFormatting sqref="K160:BN160">
    <cfRule type="cellIs" priority="160" operator="greaterThan" aboveAverage="0" equalAverage="0" bottom="0" percent="0" rank="0" text="" dxfId="0">
      <formula>0</formula>
    </cfRule>
  </conditionalFormatting>
  <conditionalFormatting sqref="K161:BN161">
    <cfRule type="cellIs" priority="161" operator="greaterThan" aboveAverage="0" equalAverage="0" bottom="0" percent="0" rank="0" text="" dxfId="0">
      <formula>0</formula>
    </cfRule>
  </conditionalFormatting>
  <conditionalFormatting sqref="K162:BN162">
    <cfRule type="cellIs" priority="162" operator="greaterThan" aboveAverage="0" equalAverage="0" bottom="0" percent="0" rank="0" text="" dxfId="0">
      <formula>0</formula>
    </cfRule>
  </conditionalFormatting>
  <conditionalFormatting sqref="K163:BN163">
    <cfRule type="cellIs" priority="163" operator="greaterThan" aboveAverage="0" equalAverage="0" bottom="0" percent="0" rank="0" text="" dxfId="0">
      <formula>0</formula>
    </cfRule>
  </conditionalFormatting>
  <conditionalFormatting sqref="K164:BN164">
    <cfRule type="cellIs" priority="164" operator="greaterThan" aboveAverage="0" equalAverage="0" bottom="0" percent="0" rank="0" text="" dxfId="0">
      <formula>0</formula>
    </cfRule>
  </conditionalFormatting>
  <conditionalFormatting sqref="K165:BN165">
    <cfRule type="cellIs" priority="165" operator="greaterThan" aboveAverage="0" equalAverage="0" bottom="0" percent="0" rank="0" text="" dxfId="0">
      <formula>0</formula>
    </cfRule>
  </conditionalFormatting>
  <conditionalFormatting sqref="K166:BN166">
    <cfRule type="cellIs" priority="166" operator="greaterThan" aboveAverage="0" equalAverage="0" bottom="0" percent="0" rank="0" text="" dxfId="0">
      <formula>0</formula>
    </cfRule>
  </conditionalFormatting>
  <conditionalFormatting sqref="K167:BN167">
    <cfRule type="cellIs" priority="167" operator="greaterThan" aboveAverage="0" equalAverage="0" bottom="0" percent="0" rank="0" text="" dxfId="0">
      <formula>0</formula>
    </cfRule>
  </conditionalFormatting>
  <conditionalFormatting sqref="K168:BN168">
    <cfRule type="cellIs" priority="168" operator="greaterThan" aboveAverage="0" equalAverage="0" bottom="0" percent="0" rank="0" text="" dxfId="0">
      <formula>0</formula>
    </cfRule>
  </conditionalFormatting>
  <conditionalFormatting sqref="K11:BN169">
    <cfRule type="cellIs" priority="169" operator="greaterThan" aboveAverage="0" equalAverage="0" bottom="0" percent="0" rank="0" text="" dxfId="0">
      <formula>0</formula>
    </cfRule>
  </conditionalFormatting>
  <conditionalFormatting sqref="K11:BN169">
    <cfRule type="cellIs" priority="170" operator="greaterThan" aboveAverage="0" equalAverage="0" bottom="0" percent="0" rank="0" text="" dxfId="0">
      <formula>0</formula>
    </cfRule>
  </conditionalFormatting>
  <conditionalFormatting sqref="K11:BN169">
    <cfRule type="cellIs" priority="171" operator="greaterThan" aboveAverage="0" equalAverage="0" bottom="0" percent="0" rank="0" text="" dxfId="0">
      <formula>0</formula>
    </cfRule>
  </conditionalFormatting>
  <conditionalFormatting sqref="K11:BN169">
    <cfRule type="cellIs" priority="172" operator="greaterThan" aboveAverage="0" equalAverage="0" bottom="0" percent="0" rank="0" text="" dxfId="0">
      <formula>0</formula>
    </cfRule>
  </conditionalFormatting>
  <conditionalFormatting sqref="K11:BN169">
    <cfRule type="cellIs" priority="173" operator="greaterThan" aboveAverage="0" equalAverage="0" bottom="0" percent="0" rank="0" text="" dxfId="0">
      <formula>0</formula>
    </cfRule>
  </conditionalFormatting>
  <conditionalFormatting sqref="K11:BN169">
    <cfRule type="cellIs" priority="174" operator="greaterThan" aboveAverage="0" equalAverage="0" bottom="0" percent="0" rank="0" text="" dxfId="0">
      <formula>0</formula>
    </cfRule>
  </conditionalFormatting>
  <conditionalFormatting sqref="K11:BN169">
    <cfRule type="cellIs" priority="175" operator="greaterThan" aboveAverage="0" equalAverage="0" bottom="0" percent="0" rank="0" text="" dxfId="0">
      <formula>0</formula>
    </cfRule>
  </conditionalFormatting>
  <conditionalFormatting sqref="K11:BN169">
    <cfRule type="cellIs" priority="176" operator="greaterThan" aboveAverage="0" equalAverage="0" bottom="0" percent="0" rank="0" text="" dxfId="0">
      <formula>0</formula>
    </cfRule>
  </conditionalFormatting>
  <conditionalFormatting sqref="K11:BN169">
    <cfRule type="cellIs" priority="177" operator="greaterThan" aboveAverage="0" equalAverage="0" bottom="0" percent="0" rank="0" text="" dxfId="0">
      <formula>0</formula>
    </cfRule>
  </conditionalFormatting>
  <conditionalFormatting sqref="K11:BN169">
    <cfRule type="cellIs" priority="178" operator="greaterThan" aboveAverage="0" equalAverage="0" bottom="0" percent="0" rank="0" text="" dxfId="0">
      <formula>0</formula>
    </cfRule>
  </conditionalFormatting>
  <conditionalFormatting sqref="K11:BN169">
    <cfRule type="cellIs" priority="179" operator="greaterThan" aboveAverage="0" equalAverage="0" bottom="0" percent="0" rank="0" text="" dxfId="0">
      <formula>0</formula>
    </cfRule>
  </conditionalFormatting>
  <conditionalFormatting sqref="K11:BN169">
    <cfRule type="cellIs" priority="180" operator="greaterThan" aboveAverage="0" equalAverage="0" bottom="0" percent="0" rank="0" text="" dxfId="0">
      <formula>0</formula>
    </cfRule>
  </conditionalFormatting>
  <conditionalFormatting sqref="K11:BN169">
    <cfRule type="cellIs" priority="181" operator="greaterThan" aboveAverage="0" equalAverage="0" bottom="0" percent="0" rank="0" text="" dxfId="0">
      <formula>0</formula>
    </cfRule>
  </conditionalFormatting>
  <conditionalFormatting sqref="K11:BN169">
    <cfRule type="cellIs" priority="182" operator="greaterThan" aboveAverage="0" equalAverage="0" bottom="0" percent="0" rank="0" text="" dxfId="0">
      <formula>0</formula>
    </cfRule>
  </conditionalFormatting>
  <conditionalFormatting sqref="K11:BN169">
    <cfRule type="cellIs" priority="183" operator="greaterThan" aboveAverage="0" equalAverage="0" bottom="0" percent="0" rank="0" text="" dxfId="0">
      <formula>0</formula>
    </cfRule>
  </conditionalFormatting>
  <conditionalFormatting sqref="K11:BN169">
    <cfRule type="cellIs" priority="184" operator="greaterThan" aboveAverage="0" equalAverage="0" bottom="0" percent="0" rank="0" text="" dxfId="0">
      <formula>0</formula>
    </cfRule>
  </conditionalFormatting>
  <conditionalFormatting sqref="K11:BN169">
    <cfRule type="cellIs" priority="185" operator="greaterThan" aboveAverage="0" equalAverage="0" bottom="0" percent="0" rank="0" text="" dxfId="0">
      <formula>0</formula>
    </cfRule>
  </conditionalFormatting>
  <conditionalFormatting sqref="K11:BN169">
    <cfRule type="cellIs" priority="186" operator="greaterThan" aboveAverage="0" equalAverage="0" bottom="0" percent="0" rank="0" text="" dxfId="0">
      <formula>0</formula>
    </cfRule>
  </conditionalFormatting>
  <conditionalFormatting sqref="K11:BN169">
    <cfRule type="cellIs" priority="187" operator="greaterThan" aboveAverage="0" equalAverage="0" bottom="0" percent="0" rank="0" text="" dxfId="0">
      <formula>0</formula>
    </cfRule>
  </conditionalFormatting>
  <conditionalFormatting sqref="K11:BN169">
    <cfRule type="cellIs" priority="188" operator="greaterThan" aboveAverage="0" equalAverage="0" bottom="0" percent="0" rank="0" text="" dxfId="0">
      <formula>0</formula>
    </cfRule>
  </conditionalFormatting>
  <conditionalFormatting sqref="K11:BN169">
    <cfRule type="cellIs" priority="189" operator="greaterThan" aboveAverage="0" equalAverage="0" bottom="0" percent="0" rank="0" text="" dxfId="0">
      <formula>0</formula>
    </cfRule>
  </conditionalFormatting>
  <conditionalFormatting sqref="K11:BN169">
    <cfRule type="cellIs" priority="190" operator="greaterThan" aboveAverage="0" equalAverage="0" bottom="0" percent="0" rank="0" text="" dxfId="0">
      <formula>0</formula>
    </cfRule>
  </conditionalFormatting>
  <conditionalFormatting sqref="K11:BN169">
    <cfRule type="cellIs" priority="191" operator="greaterThan" aboveAverage="0" equalAverage="0" bottom="0" percent="0" rank="0" text="" dxfId="0">
      <formula>0</formula>
    </cfRule>
  </conditionalFormatting>
  <conditionalFormatting sqref="K11:BN169">
    <cfRule type="cellIs" priority="192" operator="greaterThan" aboveAverage="0" equalAverage="0" bottom="0" percent="0" rank="0" text="" dxfId="0">
      <formula>0</formula>
    </cfRule>
  </conditionalFormatting>
  <conditionalFormatting sqref="K11:BN169">
    <cfRule type="cellIs" priority="193" operator="greaterThan" aboveAverage="0" equalAverage="0" bottom="0" percent="0" rank="0" text="" dxfId="0">
      <formula>0</formula>
    </cfRule>
  </conditionalFormatting>
  <conditionalFormatting sqref="K11:BN169">
    <cfRule type="cellIs" priority="194" operator="greaterThan" aboveAverage="0" equalAverage="0" bottom="0" percent="0" rank="0" text="" dxfId="0">
      <formula>0</formula>
    </cfRule>
  </conditionalFormatting>
  <conditionalFormatting sqref="K11:BN169">
    <cfRule type="cellIs" priority="195" operator="greaterThan" aboveAverage="0" equalAverage="0" bottom="0" percent="0" rank="0" text="" dxfId="0">
      <formula>0</formula>
    </cfRule>
  </conditionalFormatting>
  <conditionalFormatting sqref="K11:BN169">
    <cfRule type="cellIs" priority="196" operator="greaterThan" aboveAverage="0" equalAverage="0" bottom="0" percent="0" rank="0" text="" dxfId="0">
      <formula>0</formula>
    </cfRule>
  </conditionalFormatting>
  <conditionalFormatting sqref="K11:BN169">
    <cfRule type="cellIs" priority="197" operator="greaterThan" aboveAverage="0" equalAverage="0" bottom="0" percent="0" rank="0" text="" dxfId="0">
      <formula>0</formula>
    </cfRule>
  </conditionalFormatting>
  <conditionalFormatting sqref="K11:BN169">
    <cfRule type="cellIs" priority="198" operator="greaterThan" aboveAverage="0" equalAverage="0" bottom="0" percent="0" rank="0" text="" dxfId="0">
      <formula>0</formula>
    </cfRule>
  </conditionalFormatting>
  <conditionalFormatting sqref="K11:BN169">
    <cfRule type="cellIs" priority="199" operator="greaterThan" aboveAverage="0" equalAverage="0" bottom="0" percent="0" rank="0" text="" dxfId="0">
      <formula>0</formula>
    </cfRule>
  </conditionalFormatting>
  <conditionalFormatting sqref="K11:BN169">
    <cfRule type="cellIs" priority="200" operator="greaterThan" aboveAverage="0" equalAverage="0" bottom="0" percent="0" rank="0" text="" dxfId="0">
      <formula>0</formula>
    </cfRule>
  </conditionalFormatting>
  <conditionalFormatting sqref="K11:BN169">
    <cfRule type="cellIs" priority="201" operator="greaterThan" aboveAverage="0" equalAverage="0" bottom="0" percent="0" rank="0" text="" dxfId="0">
      <formula>0</formula>
    </cfRule>
  </conditionalFormatting>
  <conditionalFormatting sqref="K11:BN169">
    <cfRule type="cellIs" priority="202" operator="greaterThan" aboveAverage="0" equalAverage="0" bottom="0" percent="0" rank="0" text="" dxfId="0">
      <formula>0</formula>
    </cfRule>
  </conditionalFormatting>
  <conditionalFormatting sqref="K11:BN169">
    <cfRule type="cellIs" priority="203" operator="greaterThan" aboveAverage="0" equalAverage="0" bottom="0" percent="0" rank="0" text="" dxfId="0">
      <formula>0</formula>
    </cfRule>
  </conditionalFormatting>
  <conditionalFormatting sqref="K11:BN169">
    <cfRule type="cellIs" priority="204" operator="greaterThan" aboveAverage="0" equalAverage="0" bottom="0" percent="0" rank="0" text="" dxfId="0">
      <formula>0</formula>
    </cfRule>
  </conditionalFormatting>
  <conditionalFormatting sqref="K11:BN169">
    <cfRule type="cellIs" priority="205" operator="greaterThan" aboveAverage="0" equalAverage="0" bottom="0" percent="0" rank="0" text="" dxfId="0">
      <formula>0</formula>
    </cfRule>
  </conditionalFormatting>
  <conditionalFormatting sqref="K11:BN169">
    <cfRule type="cellIs" priority="206" operator="greaterThan" aboveAverage="0" equalAverage="0" bottom="0" percent="0" rank="0" text="" dxfId="0">
      <formula>0</formula>
    </cfRule>
  </conditionalFormatting>
  <conditionalFormatting sqref="K11:BN169">
    <cfRule type="cellIs" priority="207" operator="greaterThan" aboveAverage="0" equalAverage="0" bottom="0" percent="0" rank="0" text="" dxfId="0">
      <formula>0</formula>
    </cfRule>
  </conditionalFormatting>
  <conditionalFormatting sqref="K11:BN169">
    <cfRule type="cellIs" priority="208" operator="greaterThan" aboveAverage="0" equalAverage="0" bottom="0" percent="0" rank="0" text="" dxfId="0">
      <formula>0</formula>
    </cfRule>
  </conditionalFormatting>
  <conditionalFormatting sqref="K11:BN169">
    <cfRule type="cellIs" priority="209" operator="greaterThan" aboveAverage="0" equalAverage="0" bottom="0" percent="0" rank="0" text="" dxfId="0">
      <formula>0</formula>
    </cfRule>
  </conditionalFormatting>
  <conditionalFormatting sqref="K11:BN169">
    <cfRule type="cellIs" priority="210" operator="greaterThan" aboveAverage="0" equalAverage="0" bottom="0" percent="0" rank="0" text="" dxfId="0">
      <formula>0</formula>
    </cfRule>
  </conditionalFormatting>
  <conditionalFormatting sqref="K11:BN169">
    <cfRule type="cellIs" priority="211" operator="greaterThan" aboveAverage="0" equalAverage="0" bottom="0" percent="0" rank="0" text="" dxfId="0">
      <formula>0</formula>
    </cfRule>
  </conditionalFormatting>
  <conditionalFormatting sqref="K11:BN169">
    <cfRule type="cellIs" priority="212" operator="greaterThan" aboveAverage="0" equalAverage="0" bottom="0" percent="0" rank="0" text="" dxfId="0">
      <formula>0</formula>
    </cfRule>
  </conditionalFormatting>
  <conditionalFormatting sqref="K11:BN169">
    <cfRule type="cellIs" priority="213" operator="greaterThan" aboveAverage="0" equalAverage="0" bottom="0" percent="0" rank="0" text="" dxfId="0">
      <formula>0</formula>
    </cfRule>
  </conditionalFormatting>
  <conditionalFormatting sqref="K11:BN169">
    <cfRule type="cellIs" priority="214" operator="greaterThan" aboveAverage="0" equalAverage="0" bottom="0" percent="0" rank="0" text="" dxfId="0">
      <formula>0</formula>
    </cfRule>
  </conditionalFormatting>
  <conditionalFormatting sqref="K11:BN169">
    <cfRule type="cellIs" priority="215" operator="greaterThan" aboveAverage="0" equalAverage="0" bottom="0" percent="0" rank="0" text="" dxfId="0">
      <formula>0</formula>
    </cfRule>
  </conditionalFormatting>
  <conditionalFormatting sqref="K11:BN169">
    <cfRule type="cellIs" priority="216" operator="greaterThan" aboveAverage="0" equalAverage="0" bottom="0" percent="0" rank="0" text="" dxfId="0">
      <formula>0</formula>
    </cfRule>
  </conditionalFormatting>
  <conditionalFormatting sqref="K11:BN169">
    <cfRule type="cellIs" priority="217" operator="greaterThan" aboveAverage="0" equalAverage="0" bottom="0" percent="0" rank="0" text="" dxfId="0">
      <formula>0</formula>
    </cfRule>
  </conditionalFormatting>
  <conditionalFormatting sqref="K11:BN169">
    <cfRule type="cellIs" priority="218" operator="greaterThan" aboveAverage="0" equalAverage="0" bottom="0" percent="0" rank="0" text="" dxfId="0">
      <formula>0</formula>
    </cfRule>
  </conditionalFormatting>
  <conditionalFormatting sqref="K11:BN169">
    <cfRule type="cellIs" priority="219" operator="greaterThan" aboveAverage="0" equalAverage="0" bottom="0" percent="0" rank="0" text="" dxfId="0">
      <formula>0</formula>
    </cfRule>
  </conditionalFormatting>
  <conditionalFormatting sqref="K11:BN169">
    <cfRule type="cellIs" priority="220" operator="greaterThan" aboveAverage="0" equalAverage="0" bottom="0" percent="0" rank="0" text="" dxfId="0">
      <formula>0</formula>
    </cfRule>
  </conditionalFormatting>
  <conditionalFormatting sqref="K11:BN169">
    <cfRule type="cellIs" priority="221" operator="greaterThan" aboveAverage="0" equalAverage="0" bottom="0" percent="0" rank="0" text="" dxfId="0">
      <formula>0</formula>
    </cfRule>
  </conditionalFormatting>
  <conditionalFormatting sqref="K11:BN169">
    <cfRule type="cellIs" priority="222" operator="greaterThan" aboveAverage="0" equalAverage="0" bottom="0" percent="0" rank="0" text="" dxfId="0">
      <formula>0</formula>
    </cfRule>
  </conditionalFormatting>
  <conditionalFormatting sqref="K11:BN169">
    <cfRule type="cellIs" priority="223" operator="greaterThan" aboveAverage="0" equalAverage="0" bottom="0" percent="0" rank="0" text="" dxfId="0">
      <formula>0</formula>
    </cfRule>
  </conditionalFormatting>
  <conditionalFormatting sqref="K11:BN169">
    <cfRule type="cellIs" priority="224" operator="greaterThan" aboveAverage="0" equalAverage="0" bottom="0" percent="0" rank="0" text="" dxfId="0">
      <formula>0</formula>
    </cfRule>
  </conditionalFormatting>
  <conditionalFormatting sqref="K11:BN169">
    <cfRule type="cellIs" priority="225" operator="greaterThan" aboveAverage="0" equalAverage="0" bottom="0" percent="0" rank="0" text="" dxfId="0">
      <formula>0</formula>
    </cfRule>
  </conditionalFormatting>
  <conditionalFormatting sqref="K11:BN169">
    <cfRule type="cellIs" priority="226" operator="greaterThan" aboveAverage="0" equalAverage="0" bottom="0" percent="0" rank="0" text="" dxfId="0">
      <formula>0</formula>
    </cfRule>
  </conditionalFormatting>
  <conditionalFormatting sqref="K11:BN169">
    <cfRule type="cellIs" priority="227" operator="greaterThan" aboveAverage="0" equalAverage="0" bottom="0" percent="0" rank="0" text="" dxfId="0">
      <formula>0</formula>
    </cfRule>
  </conditionalFormatting>
  <conditionalFormatting sqref="K11:BN169">
    <cfRule type="cellIs" priority="228" operator="greaterThan" aboveAverage="0" equalAverage="0" bottom="0" percent="0" rank="0" text="" dxfId="0">
      <formula>0</formula>
    </cfRule>
  </conditionalFormatting>
  <conditionalFormatting sqref="K11:BN169">
    <cfRule type="cellIs" priority="229" operator="greaterThan" aboveAverage="0" equalAverage="0" bottom="0" percent="0" rank="0" text="" dxfId="0">
      <formula>0</formula>
    </cfRule>
  </conditionalFormatting>
  <conditionalFormatting sqref="K11:BN169">
    <cfRule type="cellIs" priority="230" operator="greaterThan" aboveAverage="0" equalAverage="0" bottom="0" percent="0" rank="0" text="" dxfId="0">
      <formula>0</formula>
    </cfRule>
  </conditionalFormatting>
  <conditionalFormatting sqref="K11:BN169">
    <cfRule type="cellIs" priority="231" operator="greaterThan" aboveAverage="0" equalAverage="0" bottom="0" percent="0" rank="0" text="" dxfId="0">
      <formula>0</formula>
    </cfRule>
  </conditionalFormatting>
  <conditionalFormatting sqref="K11:BN169">
    <cfRule type="cellIs" priority="232" operator="greaterThan" aboveAverage="0" equalAverage="0" bottom="0" percent="0" rank="0" text="" dxfId="0">
      <formula>0</formula>
    </cfRule>
  </conditionalFormatting>
  <conditionalFormatting sqref="K11:BN169">
    <cfRule type="cellIs" priority="233" operator="greaterThan" aboveAverage="0" equalAverage="0" bottom="0" percent="0" rank="0" text="" dxfId="0">
      <formula>0</formula>
    </cfRule>
  </conditionalFormatting>
  <conditionalFormatting sqref="K11:BN169">
    <cfRule type="cellIs" priority="234" operator="greaterThan" aboveAverage="0" equalAverage="0" bottom="0" percent="0" rank="0" text="" dxfId="0">
      <formula>0</formula>
    </cfRule>
  </conditionalFormatting>
  <conditionalFormatting sqref="K11:BN169">
    <cfRule type="cellIs" priority="235" operator="greaterThan" aboveAverage="0" equalAverage="0" bottom="0" percent="0" rank="0" text="" dxfId="0">
      <formula>0</formula>
    </cfRule>
  </conditionalFormatting>
  <conditionalFormatting sqref="K11:BN169">
    <cfRule type="cellIs" priority="236" operator="greaterThan" aboveAverage="0" equalAverage="0" bottom="0" percent="0" rank="0" text="" dxfId="0">
      <formula>0</formula>
    </cfRule>
  </conditionalFormatting>
  <conditionalFormatting sqref="K11:BN169">
    <cfRule type="cellIs" priority="237" operator="greaterThan" aboveAverage="0" equalAverage="0" bottom="0" percent="0" rank="0" text="" dxfId="0">
      <formula>0</formula>
    </cfRule>
  </conditionalFormatting>
  <conditionalFormatting sqref="K11:BN169">
    <cfRule type="cellIs" priority="238" operator="greaterThan" aboveAverage="0" equalAverage="0" bottom="0" percent="0" rank="0" text="" dxfId="0">
      <formula>0</formula>
    </cfRule>
  </conditionalFormatting>
  <conditionalFormatting sqref="K11:BN169">
    <cfRule type="cellIs" priority="239" operator="greaterThan" aboveAverage="0" equalAverage="0" bottom="0" percent="0" rank="0" text="" dxfId="0">
      <formula>0</formula>
    </cfRule>
  </conditionalFormatting>
  <conditionalFormatting sqref="K11:BN169">
    <cfRule type="cellIs" priority="240" operator="greaterThan" aboveAverage="0" equalAverage="0" bottom="0" percent="0" rank="0" text="" dxfId="0">
      <formula>0</formula>
    </cfRule>
  </conditionalFormatting>
  <conditionalFormatting sqref="K11:BN169">
    <cfRule type="cellIs" priority="241" operator="greaterThan" aboveAverage="0" equalAverage="0" bottom="0" percent="0" rank="0" text="" dxfId="0">
      <formula>0</formula>
    </cfRule>
  </conditionalFormatting>
  <conditionalFormatting sqref="K11:BN169">
    <cfRule type="cellIs" priority="242" operator="greaterThan" aboveAverage="0" equalAverage="0" bottom="0" percent="0" rank="0" text="" dxfId="0">
      <formula>0</formula>
    </cfRule>
  </conditionalFormatting>
  <conditionalFormatting sqref="K11:BN169">
    <cfRule type="cellIs" priority="243" operator="greaterThan" aboveAverage="0" equalAverage="0" bottom="0" percent="0" rank="0" text="" dxfId="0">
      <formula>0</formula>
    </cfRule>
  </conditionalFormatting>
  <conditionalFormatting sqref="K11:BN169">
    <cfRule type="cellIs" priority="244" operator="greaterThan" aboveAverage="0" equalAverage="0" bottom="0" percent="0" rank="0" text="" dxfId="0">
      <formula>0</formula>
    </cfRule>
  </conditionalFormatting>
  <conditionalFormatting sqref="K11:BN169">
    <cfRule type="cellIs" priority="245" operator="greaterThan" aboveAverage="0" equalAverage="0" bottom="0" percent="0" rank="0" text="" dxfId="0">
      <formula>0</formula>
    </cfRule>
  </conditionalFormatting>
  <conditionalFormatting sqref="K11:BN169">
    <cfRule type="cellIs" priority="246" operator="greaterThan" aboveAverage="0" equalAverage="0" bottom="0" percent="0" rank="0" text="" dxfId="0">
      <formula>0</formula>
    </cfRule>
  </conditionalFormatting>
  <conditionalFormatting sqref="K11:BN169">
    <cfRule type="cellIs" priority="247" operator="greaterThan" aboveAverage="0" equalAverage="0" bottom="0" percent="0" rank="0" text="" dxfId="0">
      <formula>0</formula>
    </cfRule>
  </conditionalFormatting>
  <conditionalFormatting sqref="K11:BN169">
    <cfRule type="cellIs" priority="248" operator="greaterThan" aboveAverage="0" equalAverage="0" bottom="0" percent="0" rank="0" text="" dxfId="0">
      <formula>0</formula>
    </cfRule>
  </conditionalFormatting>
  <conditionalFormatting sqref="K11:BN169">
    <cfRule type="cellIs" priority="249" operator="greaterThan" aboveAverage="0" equalAverage="0" bottom="0" percent="0" rank="0" text="" dxfId="0">
      <formula>0</formula>
    </cfRule>
  </conditionalFormatting>
  <conditionalFormatting sqref="K11:BN169">
    <cfRule type="cellIs" priority="250" operator="greaterThan" aboveAverage="0" equalAverage="0" bottom="0" percent="0" rank="0" text="" dxfId="0">
      <formula>0</formula>
    </cfRule>
  </conditionalFormatting>
  <conditionalFormatting sqref="K11:BN169">
    <cfRule type="cellIs" priority="251" operator="greaterThan" aboveAverage="0" equalAverage="0" bottom="0" percent="0" rank="0" text="" dxfId="0">
      <formula>0</formula>
    </cfRule>
  </conditionalFormatting>
  <conditionalFormatting sqref="K11:BN169">
    <cfRule type="cellIs" priority="252" operator="greaterThan" aboveAverage="0" equalAverage="0" bottom="0" percent="0" rank="0" text="" dxfId="0">
      <formula>0</formula>
    </cfRule>
  </conditionalFormatting>
  <conditionalFormatting sqref="K11:BN169">
    <cfRule type="cellIs" priority="253" operator="greaterThan" aboveAverage="0" equalAverage="0" bottom="0" percent="0" rank="0" text="" dxfId="0">
      <formula>0</formula>
    </cfRule>
  </conditionalFormatting>
  <conditionalFormatting sqref="K11:BN169">
    <cfRule type="cellIs" priority="254" operator="greaterThan" aboveAverage="0" equalAverage="0" bottom="0" percent="0" rank="0" text="" dxfId="0">
      <formula>0</formula>
    </cfRule>
  </conditionalFormatting>
  <conditionalFormatting sqref="K11:BN169">
    <cfRule type="cellIs" priority="255" operator="greaterThan" aboveAverage="0" equalAverage="0" bottom="0" percent="0" rank="0" text="" dxfId="0">
      <formula>0</formula>
    </cfRule>
  </conditionalFormatting>
  <conditionalFormatting sqref="K11:BN169">
    <cfRule type="cellIs" priority="256" operator="greaterThan" aboveAverage="0" equalAverage="0" bottom="0" percent="0" rank="0" text="" dxfId="0">
      <formula>0</formula>
    </cfRule>
  </conditionalFormatting>
  <conditionalFormatting sqref="K11:BN169">
    <cfRule type="cellIs" priority="257" operator="greaterThan" aboveAverage="0" equalAverage="0" bottom="0" percent="0" rank="0" text="" dxfId="0">
      <formula>0</formula>
    </cfRule>
  </conditionalFormatting>
  <conditionalFormatting sqref="K11:BN169">
    <cfRule type="cellIs" priority="258" operator="greaterThan" aboveAverage="0" equalAverage="0" bottom="0" percent="0" rank="0" text="" dxfId="0">
      <formula>0</formula>
    </cfRule>
  </conditionalFormatting>
  <conditionalFormatting sqref="K11:BN169">
    <cfRule type="cellIs" priority="259" operator="greaterThan" aboveAverage="0" equalAverage="0" bottom="0" percent="0" rank="0" text="" dxfId="0">
      <formula>0</formula>
    </cfRule>
  </conditionalFormatting>
  <conditionalFormatting sqref="K11:BN169">
    <cfRule type="cellIs" priority="260" operator="greaterThan" aboveAverage="0" equalAverage="0" bottom="0" percent="0" rank="0" text="" dxfId="0">
      <formula>0</formula>
    </cfRule>
  </conditionalFormatting>
  <conditionalFormatting sqref="K11:BN169">
    <cfRule type="cellIs" priority="261" operator="greaterThan" aboveAverage="0" equalAverage="0" bottom="0" percent="0" rank="0" text="" dxfId="0">
      <formula>0</formula>
    </cfRule>
  </conditionalFormatting>
  <conditionalFormatting sqref="K11:BN169">
    <cfRule type="cellIs" priority="262" operator="greaterThan" aboveAverage="0" equalAverage="0" bottom="0" percent="0" rank="0" text="" dxfId="0">
      <formula>0</formula>
    </cfRule>
  </conditionalFormatting>
  <conditionalFormatting sqref="K11:BN169">
    <cfRule type="cellIs" priority="263" operator="greaterThan" aboveAverage="0" equalAverage="0" bottom="0" percent="0" rank="0" text="" dxfId="0">
      <formula>0</formula>
    </cfRule>
  </conditionalFormatting>
  <conditionalFormatting sqref="K11:BN169">
    <cfRule type="cellIs" priority="264" operator="greaterThan" aboveAverage="0" equalAverage="0" bottom="0" percent="0" rank="0" text="" dxfId="0">
      <formula>0</formula>
    </cfRule>
  </conditionalFormatting>
  <conditionalFormatting sqref="K11:BN169">
    <cfRule type="cellIs" priority="265" operator="greaterThan" aboveAverage="0" equalAverage="0" bottom="0" percent="0" rank="0" text="" dxfId="0">
      <formula>0</formula>
    </cfRule>
  </conditionalFormatting>
  <conditionalFormatting sqref="K11:BN169">
    <cfRule type="cellIs" priority="266" operator="greaterThan" aboveAverage="0" equalAverage="0" bottom="0" percent="0" rank="0" text="" dxfId="0">
      <formula>0</formula>
    </cfRule>
  </conditionalFormatting>
  <conditionalFormatting sqref="K11:BN169">
    <cfRule type="cellIs" priority="267" operator="greaterThan" aboveAverage="0" equalAverage="0" bottom="0" percent="0" rank="0" text="" dxfId="0">
      <formula>0</formula>
    </cfRule>
  </conditionalFormatting>
  <conditionalFormatting sqref="K11:BN169">
    <cfRule type="cellIs" priority="268" operator="greaterThan" aboveAverage="0" equalAverage="0" bottom="0" percent="0" rank="0" text="" dxfId="0">
      <formula>0</formula>
    </cfRule>
  </conditionalFormatting>
  <conditionalFormatting sqref="K11:BN169">
    <cfRule type="cellIs" priority="269" operator="greaterThan" aboveAverage="0" equalAverage="0" bottom="0" percent="0" rank="0" text="" dxfId="0">
      <formula>0</formula>
    </cfRule>
  </conditionalFormatting>
  <conditionalFormatting sqref="K11:BN169">
    <cfRule type="cellIs" priority="270" operator="greaterThan" aboveAverage="0" equalAverage="0" bottom="0" percent="0" rank="0" text="" dxfId="0">
      <formula>0</formula>
    </cfRule>
  </conditionalFormatting>
  <conditionalFormatting sqref="K11:BN169">
    <cfRule type="cellIs" priority="271" operator="greaterThan" aboveAverage="0" equalAverage="0" bottom="0" percent="0" rank="0" text="" dxfId="0">
      <formula>0</formula>
    </cfRule>
  </conditionalFormatting>
  <conditionalFormatting sqref="K11:BN169">
    <cfRule type="cellIs" priority="272" operator="greaterThan" aboveAverage="0" equalAverage="0" bottom="0" percent="0" rank="0" text="" dxfId="0">
      <formula>0</formula>
    </cfRule>
  </conditionalFormatting>
  <conditionalFormatting sqref="K11:BN169">
    <cfRule type="cellIs" priority="273" operator="greaterThan" aboveAverage="0" equalAverage="0" bottom="0" percent="0" rank="0" text="" dxfId="0">
      <formula>0</formula>
    </cfRule>
  </conditionalFormatting>
  <conditionalFormatting sqref="K11:BN169">
    <cfRule type="cellIs" priority="274" operator="greaterThan" aboveAverage="0" equalAverage="0" bottom="0" percent="0" rank="0" text="" dxfId="0">
      <formula>0</formula>
    </cfRule>
  </conditionalFormatting>
  <conditionalFormatting sqref="K11:BN169">
    <cfRule type="cellIs" priority="275" operator="greaterThan" aboveAverage="0" equalAverage="0" bottom="0" percent="0" rank="0" text="" dxfId="0">
      <formula>0</formula>
    </cfRule>
  </conditionalFormatting>
  <conditionalFormatting sqref="K11:BN169">
    <cfRule type="cellIs" priority="276" operator="greaterThan" aboveAverage="0" equalAverage="0" bottom="0" percent="0" rank="0" text="" dxfId="0">
      <formula>0</formula>
    </cfRule>
  </conditionalFormatting>
  <conditionalFormatting sqref="K11:BN169">
    <cfRule type="cellIs" priority="277" operator="greaterThan" aboveAverage="0" equalAverage="0" bottom="0" percent="0" rank="0" text="" dxfId="0">
      <formula>0</formula>
    </cfRule>
  </conditionalFormatting>
  <conditionalFormatting sqref="K11:BN169">
    <cfRule type="cellIs" priority="278" operator="greaterThan" aboveAverage="0" equalAverage="0" bottom="0" percent="0" rank="0" text="" dxfId="0">
      <formula>0</formula>
    </cfRule>
  </conditionalFormatting>
  <conditionalFormatting sqref="K11:BN169">
    <cfRule type="cellIs" priority="279" operator="greaterThan" aboveAverage="0" equalAverage="0" bottom="0" percent="0" rank="0" text="" dxfId="0">
      <formula>0</formula>
    </cfRule>
  </conditionalFormatting>
  <conditionalFormatting sqref="K11:BN169">
    <cfRule type="cellIs" priority="280" operator="greaterThan" aboveAverage="0" equalAverage="0" bottom="0" percent="0" rank="0" text="" dxfId="0">
      <formula>0</formula>
    </cfRule>
  </conditionalFormatting>
  <conditionalFormatting sqref="K92:BN92">
    <cfRule type="cellIs" priority="281" operator="greaterThan" aboveAverage="0" equalAverage="0" bottom="0" percent="0" rank="0" text="" dxfId="0">
      <formula>0</formula>
    </cfRule>
  </conditionalFormatting>
  <conditionalFormatting sqref="K11:BN169">
    <cfRule type="cellIs" priority="282" operator="greaterThan" aboveAverage="0" equalAverage="0" bottom="0" percent="0" rank="0" text="" dxfId="0">
      <formula>0</formula>
    </cfRule>
  </conditionalFormatting>
  <conditionalFormatting sqref="K11:BN169">
    <cfRule type="cellIs" priority="283" operator="greaterThan" aboveAverage="0" equalAverage="0" bottom="0" percent="0" rank="0" text="" dxfId="0">
      <formula>0</formula>
    </cfRule>
  </conditionalFormatting>
  <conditionalFormatting sqref="K11:BN169">
    <cfRule type="cellIs" priority="284" operator="greaterThan" aboveAverage="0" equalAverage="0" bottom="0" percent="0" rank="0" text="" dxfId="0">
      <formula>0</formula>
    </cfRule>
  </conditionalFormatting>
  <conditionalFormatting sqref="K11:BN169">
    <cfRule type="cellIs" priority="285" operator="greaterThan" aboveAverage="0" equalAverage="0" bottom="0" percent="0" rank="0" text="" dxfId="0">
      <formula>0</formula>
    </cfRule>
  </conditionalFormatting>
  <conditionalFormatting sqref="K11:BN169">
    <cfRule type="cellIs" priority="286" operator="greaterThan" aboveAverage="0" equalAverage="0" bottom="0" percent="0" rank="0" text="" dxfId="0">
      <formula>0</formula>
    </cfRule>
  </conditionalFormatting>
  <conditionalFormatting sqref="K11:BN169">
    <cfRule type="cellIs" priority="287" operator="greaterThan" aboveAverage="0" equalAverage="0" bottom="0" percent="0" rank="0" text="" dxfId="0">
      <formula>0</formula>
    </cfRule>
  </conditionalFormatting>
  <conditionalFormatting sqref="K11:BN169">
    <cfRule type="cellIs" priority="288" operator="greaterThan" aboveAverage="0" equalAverage="0" bottom="0" percent="0" rank="0" text="" dxfId="0">
      <formula>0</formula>
    </cfRule>
  </conditionalFormatting>
  <conditionalFormatting sqref="K11:BN169">
    <cfRule type="cellIs" priority="289" operator="greaterThan" aboveAverage="0" equalAverage="0" bottom="0" percent="0" rank="0" text="" dxfId="0">
      <formula>0</formula>
    </cfRule>
  </conditionalFormatting>
  <conditionalFormatting sqref="K11:BN169">
    <cfRule type="cellIs" priority="290" operator="greaterThan" aboveAverage="0" equalAverage="0" bottom="0" percent="0" rank="0" text="" dxfId="0">
      <formula>0</formula>
    </cfRule>
  </conditionalFormatting>
  <conditionalFormatting sqref="K11:BN169">
    <cfRule type="cellIs" priority="291" operator="greaterThan" aboveAverage="0" equalAverage="0" bottom="0" percent="0" rank="0" text="" dxfId="0">
      <formula>0</formula>
    </cfRule>
  </conditionalFormatting>
  <conditionalFormatting sqref="K11:BN169">
    <cfRule type="cellIs" priority="292" operator="greaterThan" aboveAverage="0" equalAverage="0" bottom="0" percent="0" rank="0" text="" dxfId="0">
      <formula>0</formula>
    </cfRule>
  </conditionalFormatting>
  <conditionalFormatting sqref="K11:BN169">
    <cfRule type="cellIs" priority="293" operator="greaterThan" aboveAverage="0" equalAverage="0" bottom="0" percent="0" rank="0" text="" dxfId="0">
      <formula>0</formula>
    </cfRule>
  </conditionalFormatting>
  <conditionalFormatting sqref="K11:BN169">
    <cfRule type="cellIs" priority="294" operator="greaterThan" aboveAverage="0" equalAverage="0" bottom="0" percent="0" rank="0" text="" dxfId="0">
      <formula>0</formula>
    </cfRule>
  </conditionalFormatting>
  <conditionalFormatting sqref="K11:BN169">
    <cfRule type="cellIs" priority="295" operator="greaterThan" aboveAverage="0" equalAverage="0" bottom="0" percent="0" rank="0" text="" dxfId="0">
      <formula>0</formula>
    </cfRule>
  </conditionalFormatting>
  <conditionalFormatting sqref="K11:BN169">
    <cfRule type="cellIs" priority="296" operator="greaterThan" aboveAverage="0" equalAverage="0" bottom="0" percent="0" rank="0" text="" dxfId="0">
      <formula>0</formula>
    </cfRule>
  </conditionalFormatting>
  <conditionalFormatting sqref="K11:BN169">
    <cfRule type="cellIs" priority="297" operator="greaterThan" aboveAverage="0" equalAverage="0" bottom="0" percent="0" rank="0" text="" dxfId="0">
      <formula>0</formula>
    </cfRule>
  </conditionalFormatting>
  <conditionalFormatting sqref="K11:BN169">
    <cfRule type="cellIs" priority="298" operator="greaterThan" aboveAverage="0" equalAverage="0" bottom="0" percent="0" rank="0" text="" dxfId="0">
      <formula>0</formula>
    </cfRule>
  </conditionalFormatting>
  <conditionalFormatting sqref="K11:BN169">
    <cfRule type="cellIs" priority="299" operator="greaterThan" aboveAverage="0" equalAverage="0" bottom="0" percent="0" rank="0" text="" dxfId="0">
      <formula>0</formula>
    </cfRule>
  </conditionalFormatting>
  <conditionalFormatting sqref="K11:BN169">
    <cfRule type="cellIs" priority="300" operator="greaterThan" aboveAverage="0" equalAverage="0" bottom="0" percent="0" rank="0" text="" dxfId="0">
      <formula>0</formula>
    </cfRule>
  </conditionalFormatting>
  <conditionalFormatting sqref="K11:BN169">
    <cfRule type="cellIs" priority="301" operator="greaterThan" aboveAverage="0" equalAverage="0" bottom="0" percent="0" rank="0" text="" dxfId="0">
      <formula>0</formula>
    </cfRule>
  </conditionalFormatting>
  <conditionalFormatting sqref="K11:BN169">
    <cfRule type="cellIs" priority="302" operator="greaterThan" aboveAverage="0" equalAverage="0" bottom="0" percent="0" rank="0" text="" dxfId="0">
      <formula>0</formula>
    </cfRule>
  </conditionalFormatting>
  <conditionalFormatting sqref="K11:BN169">
    <cfRule type="cellIs" priority="303" operator="greaterThan" aboveAverage="0" equalAverage="0" bottom="0" percent="0" rank="0" text="" dxfId="0">
      <formula>0</formula>
    </cfRule>
  </conditionalFormatting>
  <conditionalFormatting sqref="K11:BN169">
    <cfRule type="cellIs" priority="304" operator="greaterThan" aboveAverage="0" equalAverage="0" bottom="0" percent="0" rank="0" text="" dxfId="0">
      <formula>0</formula>
    </cfRule>
  </conditionalFormatting>
  <conditionalFormatting sqref="K11:BN169">
    <cfRule type="cellIs" priority="305" operator="greaterThan" aboveAverage="0" equalAverage="0" bottom="0" percent="0" rank="0" text="" dxfId="0">
      <formula>0</formula>
    </cfRule>
  </conditionalFormatting>
  <conditionalFormatting sqref="K11:BN169">
    <cfRule type="cellIs" priority="306" operator="greaterThan" aboveAverage="0" equalAverage="0" bottom="0" percent="0" rank="0" text="" dxfId="0">
      <formula>0</formula>
    </cfRule>
  </conditionalFormatting>
  <conditionalFormatting sqref="K11:BN169">
    <cfRule type="cellIs" priority="307" operator="greaterThan" aboveAverage="0" equalAverage="0" bottom="0" percent="0" rank="0" text="" dxfId="0">
      <formula>0</formula>
    </cfRule>
  </conditionalFormatting>
  <conditionalFormatting sqref="K11:BN169">
    <cfRule type="cellIs" priority="308" operator="greaterThan" aboveAverage="0" equalAverage="0" bottom="0" percent="0" rank="0" text="" dxfId="0">
      <formula>0</formula>
    </cfRule>
  </conditionalFormatting>
  <conditionalFormatting sqref="K11:BN169">
    <cfRule type="cellIs" priority="309" operator="greaterThan" aboveAverage="0" equalAverage="0" bottom="0" percent="0" rank="0" text="" dxfId="0">
      <formula>0</formula>
    </cfRule>
  </conditionalFormatting>
  <conditionalFormatting sqref="K11:BN169">
    <cfRule type="cellIs" priority="310" operator="greaterThan" aboveAverage="0" equalAverage="0" bottom="0" percent="0" rank="0" text="" dxfId="0">
      <formula>0</formula>
    </cfRule>
  </conditionalFormatting>
  <conditionalFormatting sqref="K11:BN169">
    <cfRule type="cellIs" priority="311" operator="greaterThan" aboveAverage="0" equalAverage="0" bottom="0" percent="0" rank="0" text="" dxfId="0">
      <formula>0</formula>
    </cfRule>
  </conditionalFormatting>
  <conditionalFormatting sqref="K11:BN169">
    <cfRule type="cellIs" priority="312" operator="greaterThan" aboveAverage="0" equalAverage="0" bottom="0" percent="0" rank="0" text="" dxfId="0">
      <formula>0</formula>
    </cfRule>
  </conditionalFormatting>
  <conditionalFormatting sqref="K11:BN169">
    <cfRule type="cellIs" priority="313" operator="greaterThan" aboveAverage="0" equalAverage="0" bottom="0" percent="0" rank="0" text="" dxfId="0">
      <formula>0</formula>
    </cfRule>
  </conditionalFormatting>
  <conditionalFormatting sqref="K11:BN169">
    <cfRule type="cellIs" priority="314" operator="greaterThan" aboveAverage="0" equalAverage="0" bottom="0" percent="0" rank="0" text="" dxfId="0">
      <formula>0</formula>
    </cfRule>
  </conditionalFormatting>
  <conditionalFormatting sqref="K11:BN169">
    <cfRule type="cellIs" priority="315" operator="greaterThan" aboveAverage="0" equalAverage="0" bottom="0" percent="0" rank="0" text="" dxfId="0">
      <formula>0</formula>
    </cfRule>
  </conditionalFormatting>
  <conditionalFormatting sqref="K11:BN169">
    <cfRule type="cellIs" priority="316" operator="greaterThan" aboveAverage="0" equalAverage="0" bottom="0" percent="0" rank="0" text="" dxfId="0">
      <formula>0</formula>
    </cfRule>
  </conditionalFormatting>
  <conditionalFormatting sqref="K11:BN169">
    <cfRule type="cellIs" priority="317" operator="greaterThan" aboveAverage="0" equalAverage="0" bottom="0" percent="0" rank="0" text="" dxfId="0">
      <formula>0</formula>
    </cfRule>
  </conditionalFormatting>
  <conditionalFormatting sqref="K11:BN169">
    <cfRule type="cellIs" priority="318" operator="greaterThan" aboveAverage="0" equalAverage="0" bottom="0" percent="0" rank="0" text="" dxfId="0">
      <formula>0</formula>
    </cfRule>
  </conditionalFormatting>
  <conditionalFormatting sqref="K11:BN169">
    <cfRule type="cellIs" priority="319" operator="greaterThan" aboveAverage="0" equalAverage="0" bottom="0" percent="0" rank="0" text="" dxfId="0">
      <formula>0</formula>
    </cfRule>
  </conditionalFormatting>
  <conditionalFormatting sqref="K11:BN169">
    <cfRule type="cellIs" priority="320" operator="greaterThan" aboveAverage="0" equalAverage="0" bottom="0" percent="0" rank="0" text="" dxfId="0">
      <formula>0</formula>
    </cfRule>
  </conditionalFormatting>
  <conditionalFormatting sqref="K11:BN169">
    <cfRule type="cellIs" priority="321" operator="greaterThan" aboveAverage="0" equalAverage="0" bottom="0" percent="0" rank="0" text="" dxfId="0">
      <formula>0</formula>
    </cfRule>
  </conditionalFormatting>
  <conditionalFormatting sqref="K11:BN169">
    <cfRule type="cellIs" priority="322" operator="greaterThan" aboveAverage="0" equalAverage="0" bottom="0" percent="0" rank="0" text="" dxfId="0">
      <formula>0</formula>
    </cfRule>
  </conditionalFormatting>
  <conditionalFormatting sqref="K11:BN169">
    <cfRule type="cellIs" priority="323" operator="greaterThan" aboveAverage="0" equalAverage="0" bottom="0" percent="0" rank="0" text="" dxfId="0">
      <formula>0</formula>
    </cfRule>
  </conditionalFormatting>
  <conditionalFormatting sqref="K11:BN169">
    <cfRule type="cellIs" priority="324" operator="greaterThan" aboveAverage="0" equalAverage="0" bottom="0" percent="0" rank="0" text="" dxfId="0">
      <formula>0</formula>
    </cfRule>
  </conditionalFormatting>
  <conditionalFormatting sqref="K11:BN169">
    <cfRule type="cellIs" priority="325" operator="greaterThan" aboveAverage="0" equalAverage="0" bottom="0" percent="0" rank="0" text="" dxfId="0">
      <formula>0</formula>
    </cfRule>
  </conditionalFormatting>
  <conditionalFormatting sqref="K11:BN169">
    <cfRule type="cellIs" priority="326" operator="greaterThan" aboveAverage="0" equalAverage="0" bottom="0" percent="0" rank="0" text="" dxfId="0">
      <formula>0</formula>
    </cfRule>
  </conditionalFormatting>
  <conditionalFormatting sqref="K11:BN169">
    <cfRule type="cellIs" priority="327" operator="greaterThan" aboveAverage="0" equalAverage="0" bottom="0" percent="0" rank="0" text="" dxfId="0">
      <formula>0</formula>
    </cfRule>
  </conditionalFormatting>
  <conditionalFormatting sqref="K11:BN169">
    <cfRule type="cellIs" priority="328" operator="greaterThan" aboveAverage="0" equalAverage="0" bottom="0" percent="0" rank="0" text="" dxfId="0">
      <formula>0</formula>
    </cfRule>
  </conditionalFormatting>
  <conditionalFormatting sqref="K11:BN169">
    <cfRule type="cellIs" priority="329" operator="greaterThan" aboveAverage="0" equalAverage="0" bottom="0" percent="0" rank="0" text="" dxfId="0">
      <formula>0</formula>
    </cfRule>
  </conditionalFormatting>
  <conditionalFormatting sqref="K11:BN169">
    <cfRule type="cellIs" priority="330" operator="greaterThan" aboveAverage="0" equalAverage="0" bottom="0" percent="0" rank="0" text="" dxfId="0">
      <formula>0</formula>
    </cfRule>
  </conditionalFormatting>
  <conditionalFormatting sqref="K11:BN169">
    <cfRule type="cellIs" priority="331" operator="greaterThan" aboveAverage="0" equalAverage="0" bottom="0" percent="0" rank="0" text="" dxfId="0">
      <formula>0</formula>
    </cfRule>
  </conditionalFormatting>
  <conditionalFormatting sqref="K11:BN169">
    <cfRule type="cellIs" priority="332" operator="greaterThan" aboveAverage="0" equalAverage="0" bottom="0" percent="0" rank="0" text="" dxfId="0">
      <formula>0</formula>
    </cfRule>
  </conditionalFormatting>
  <conditionalFormatting sqref="K11:BN169">
    <cfRule type="cellIs" priority="333" operator="greaterThan" aboveAverage="0" equalAverage="0" bottom="0" percent="0" rank="0" text="" dxfId="0">
      <formula>0</formula>
    </cfRule>
  </conditionalFormatting>
  <conditionalFormatting sqref="K11:BN169">
    <cfRule type="cellIs" priority="334" operator="greaterThan" aboveAverage="0" equalAverage="0" bottom="0" percent="0" rank="0" text="" dxfId="0">
      <formula>0</formula>
    </cfRule>
  </conditionalFormatting>
  <conditionalFormatting sqref="K11:BN169">
    <cfRule type="cellIs" priority="335" operator="greaterThan" aboveAverage="0" equalAverage="0" bottom="0" percent="0" rank="0" text="" dxfId="0">
      <formula>0</formula>
    </cfRule>
  </conditionalFormatting>
  <conditionalFormatting sqref="K11:BN169">
    <cfRule type="cellIs" priority="336" operator="greaterThan" aboveAverage="0" equalAverage="0" bottom="0" percent="0" rank="0" text="" dxfId="0">
      <formula>0</formula>
    </cfRule>
  </conditionalFormatting>
  <conditionalFormatting sqref="K11:BN169">
    <cfRule type="cellIs" priority="337" operator="greaterThan" aboveAverage="0" equalAverage="0" bottom="0" percent="0" rank="0" text="" dxfId="0">
      <formula>0</formula>
    </cfRule>
  </conditionalFormatting>
  <conditionalFormatting sqref="K11:BN169">
    <cfRule type="cellIs" priority="338" operator="greaterThan" aboveAverage="0" equalAverage="0" bottom="0" percent="0" rank="0" text="" dxfId="0">
      <formula>0</formula>
    </cfRule>
  </conditionalFormatting>
  <conditionalFormatting sqref="K11:BN169">
    <cfRule type="cellIs" priority="339" operator="greaterThan" aboveAverage="0" equalAverage="0" bottom="0" percent="0" rank="0" text="" dxfId="0">
      <formula>0</formula>
    </cfRule>
  </conditionalFormatting>
  <conditionalFormatting sqref="K11:BN169">
    <cfRule type="cellIs" priority="340" operator="greaterThan" aboveAverage="0" equalAverage="0" bottom="0" percent="0" rank="0" text="" dxfId="0">
      <formula>0</formula>
    </cfRule>
  </conditionalFormatting>
  <conditionalFormatting sqref="K11:BN169">
    <cfRule type="cellIs" priority="341" operator="greaterThan" aboveAverage="0" equalAverage="0" bottom="0" percent="0" rank="0" text="" dxfId="0">
      <formula>0</formula>
    </cfRule>
  </conditionalFormatting>
  <conditionalFormatting sqref="K11:BN169">
    <cfRule type="cellIs" priority="342" operator="greaterThan" aboveAverage="0" equalAverage="0" bottom="0" percent="0" rank="0" text="" dxfId="0">
      <formula>0</formula>
    </cfRule>
  </conditionalFormatting>
  <conditionalFormatting sqref="K11:BN169">
    <cfRule type="cellIs" priority="343" operator="greaterThan" aboveAverage="0" equalAverage="0" bottom="0" percent="0" rank="0" text="" dxfId="0">
      <formula>0</formula>
    </cfRule>
  </conditionalFormatting>
  <conditionalFormatting sqref="K11:BN169">
    <cfRule type="cellIs" priority="344" operator="greaterThan" aboveAverage="0" equalAverage="0" bottom="0" percent="0" rank="0" text="" dxfId="0">
      <formula>0</formula>
    </cfRule>
  </conditionalFormatting>
  <conditionalFormatting sqref="K11:BN169">
    <cfRule type="cellIs" priority="345" operator="greaterThan" aboveAverage="0" equalAverage="0" bottom="0" percent="0" rank="0" text="" dxfId="0">
      <formula>0</formula>
    </cfRule>
  </conditionalFormatting>
  <conditionalFormatting sqref="K11:BN169">
    <cfRule type="cellIs" priority="346" operator="greaterThan" aboveAverage="0" equalAverage="0" bottom="0" percent="0" rank="0" text="" dxfId="0">
      <formula>0</formula>
    </cfRule>
  </conditionalFormatting>
  <conditionalFormatting sqref="K11:BN169">
    <cfRule type="cellIs" priority="347" operator="greaterThan" aboveAverage="0" equalAverage="0" bottom="0" percent="0" rank="0" text="" dxfId="0">
      <formula>0</formula>
    </cfRule>
  </conditionalFormatting>
  <conditionalFormatting sqref="K11:BN169">
    <cfRule type="cellIs" priority="348" operator="greaterThan" aboveAverage="0" equalAverage="0" bottom="0" percent="0" rank="0" text="" dxfId="0">
      <formula>0</formula>
    </cfRule>
  </conditionalFormatting>
  <conditionalFormatting sqref="K11:BN169">
    <cfRule type="cellIs" priority="349" operator="greaterThan" aboveAverage="0" equalAverage="0" bottom="0" percent="0" rank="0" text="" dxfId="0">
      <formula>0</formula>
    </cfRule>
  </conditionalFormatting>
  <conditionalFormatting sqref="K11:BN169">
    <cfRule type="cellIs" priority="350" operator="greaterThan" aboveAverage="0" equalAverage="0" bottom="0" percent="0" rank="0" text="" dxfId="0">
      <formula>0</formula>
    </cfRule>
  </conditionalFormatting>
  <conditionalFormatting sqref="K11:BN169">
    <cfRule type="cellIs" priority="351" operator="greaterThan" aboveAverage="0" equalAverage="0" bottom="0" percent="0" rank="0" text="" dxfId="0">
      <formula>0</formula>
    </cfRule>
  </conditionalFormatting>
  <conditionalFormatting sqref="K11:BN169">
    <cfRule type="cellIs" priority="352" operator="greaterThan" aboveAverage="0" equalAverage="0" bottom="0" percent="0" rank="0" text="" dxfId="0">
      <formula>0</formula>
    </cfRule>
  </conditionalFormatting>
  <conditionalFormatting sqref="K11:BN169">
    <cfRule type="cellIs" priority="353" operator="greaterThan" aboveAverage="0" equalAverage="0" bottom="0" percent="0" rank="0" text="" dxfId="0">
      <formula>0</formula>
    </cfRule>
  </conditionalFormatting>
  <conditionalFormatting sqref="K11:BN169">
    <cfRule type="cellIs" priority="354" operator="greaterThan" aboveAverage="0" equalAverage="0" bottom="0" percent="0" rank="0" text="" dxfId="0">
      <formula>0</formula>
    </cfRule>
  </conditionalFormatting>
  <conditionalFormatting sqref="K11:BN169">
    <cfRule type="cellIs" priority="355" operator="greaterThan" aboveAverage="0" equalAverage="0" bottom="0" percent="0" rank="0" text="" dxfId="0">
      <formula>0</formula>
    </cfRule>
  </conditionalFormatting>
  <conditionalFormatting sqref="K11:BN169">
    <cfRule type="cellIs" priority="356" operator="greaterThan" aboveAverage="0" equalAverage="0" bottom="0" percent="0" rank="0" text="" dxfId="0">
      <formula>0</formula>
    </cfRule>
  </conditionalFormatting>
  <conditionalFormatting sqref="K11:BN169">
    <cfRule type="cellIs" priority="357" operator="greaterThan" aboveAverage="0" equalAverage="0" bottom="0" percent="0" rank="0" text="" dxfId="0">
      <formula>0</formula>
    </cfRule>
  </conditionalFormatting>
  <conditionalFormatting sqref="K11:BN169">
    <cfRule type="cellIs" priority="358" operator="greaterThan" aboveAverage="0" equalAverage="0" bottom="0" percent="0" rank="0" text="" dxfId="0">
      <formula>0</formula>
    </cfRule>
  </conditionalFormatting>
  <conditionalFormatting sqref="K11:BN169">
    <cfRule type="cellIs" priority="359" operator="greaterThan" aboveAverage="0" equalAverage="0" bottom="0" percent="0" rank="0" text="" dxfId="0">
      <formula>0</formula>
    </cfRule>
  </conditionalFormatting>
  <conditionalFormatting sqref="K11:BN169">
    <cfRule type="cellIs" priority="360" operator="greaterThan" aboveAverage="0" equalAverage="0" bottom="0" percent="0" rank="0" text="" dxfId="0">
      <formula>0</formula>
    </cfRule>
  </conditionalFormatting>
  <conditionalFormatting sqref="K11:BN169">
    <cfRule type="cellIs" priority="361" operator="greaterThan" aboveAverage="0" equalAverage="0" bottom="0" percent="0" rank="0" text="" dxfId="0">
      <formula>0</formula>
    </cfRule>
  </conditionalFormatting>
  <conditionalFormatting sqref="K11:BN169">
    <cfRule type="cellIs" priority="362" operator="greaterThan" aboveAverage="0" equalAverage="0" bottom="0" percent="0" rank="0" text="" dxfId="0">
      <formula>0</formula>
    </cfRule>
  </conditionalFormatting>
  <conditionalFormatting sqref="K11:BN169">
    <cfRule type="cellIs" priority="363" operator="greaterThan" aboveAverage="0" equalAverage="0" bottom="0" percent="0" rank="0" text="" dxfId="0">
      <formula>0</formula>
    </cfRule>
  </conditionalFormatting>
  <conditionalFormatting sqref="K11:BN169">
    <cfRule type="cellIs" priority="364" operator="greaterThan" aboveAverage="0" equalAverage="0" bottom="0" percent="0" rank="0" text="" dxfId="0">
      <formula>0</formula>
    </cfRule>
  </conditionalFormatting>
  <conditionalFormatting sqref="K11:BN169">
    <cfRule type="cellIs" priority="365" operator="greaterThan" aboveAverage="0" equalAverage="0" bottom="0" percent="0" rank="0" text="" dxfId="0">
      <formula>0</formula>
    </cfRule>
  </conditionalFormatting>
  <conditionalFormatting sqref="K11:BN169">
    <cfRule type="cellIs" priority="366" operator="greaterThan" aboveAverage="0" equalAverage="0" bottom="0" percent="0" rank="0" text="" dxfId="0">
      <formula>0</formula>
    </cfRule>
  </conditionalFormatting>
  <conditionalFormatting sqref="K11:BN169">
    <cfRule type="cellIs" priority="367" operator="greaterThan" aboveAverage="0" equalAverage="0" bottom="0" percent="0" rank="0" text="" dxfId="0">
      <formula>0</formula>
    </cfRule>
  </conditionalFormatting>
  <conditionalFormatting sqref="K11:BN169">
    <cfRule type="cellIs" priority="368" operator="greaterThan" aboveAverage="0" equalAverage="0" bottom="0" percent="0" rank="0" text="" dxfId="0">
      <formula>0</formula>
    </cfRule>
  </conditionalFormatting>
  <conditionalFormatting sqref="K11:BN169">
    <cfRule type="cellIs" priority="369" operator="greaterThan" aboveAverage="0" equalAverage="0" bottom="0" percent="0" rank="0" text="" dxfId="0">
      <formula>0</formula>
    </cfRule>
  </conditionalFormatting>
  <conditionalFormatting sqref="K11:BN169">
    <cfRule type="cellIs" priority="370" operator="greaterThan" aboveAverage="0" equalAverage="0" bottom="0" percent="0" rank="0" text="" dxfId="0">
      <formula>0</formula>
    </cfRule>
  </conditionalFormatting>
  <conditionalFormatting sqref="K11:BN169">
    <cfRule type="cellIs" priority="371" operator="greaterThan" aboveAverage="0" equalAverage="0" bottom="0" percent="0" rank="0" text="" dxfId="0">
      <formula>0</formula>
    </cfRule>
  </conditionalFormatting>
  <conditionalFormatting sqref="K11:BN169">
    <cfRule type="cellIs" priority="372" operator="greaterThan" aboveAverage="0" equalAverage="0" bottom="0" percent="0" rank="0" text="" dxfId="0">
      <formula>0</formula>
    </cfRule>
  </conditionalFormatting>
  <conditionalFormatting sqref="K11:BN169">
    <cfRule type="cellIs" priority="373" operator="greaterThan" aboveAverage="0" equalAverage="0" bottom="0" percent="0" rank="0" text="" dxfId="0">
      <formula>0</formula>
    </cfRule>
  </conditionalFormatting>
  <conditionalFormatting sqref="K11:BN169">
    <cfRule type="cellIs" priority="374" operator="greaterThan" aboveAverage="0" equalAverage="0" bottom="0" percent="0" rank="0" text="" dxfId="0">
      <formula>0</formula>
    </cfRule>
  </conditionalFormatting>
  <conditionalFormatting sqref="K140:BN140">
    <cfRule type="cellIs" priority="375" operator="greaterThan" aboveAverage="0" equalAverage="0" bottom="0" percent="0" rank="0" text="" dxfId="0">
      <formula>0</formula>
    </cfRule>
  </conditionalFormatting>
  <conditionalFormatting sqref="K165:BN165">
    <cfRule type="cellIs" priority="376" operator="greaterThan" aboveAverage="0" equalAverage="0" bottom="0" percent="0" rank="0" text="" dxfId="0">
      <formula>0</formula>
    </cfRule>
  </conditionalFormatting>
  <conditionalFormatting sqref="K11:BN169">
    <cfRule type="cellIs" priority="377" operator="greaterThan" aboveAverage="0" equalAverage="0" bottom="0" percent="0" rank="0" text="" dxfId="0">
      <formula>0</formula>
    </cfRule>
  </conditionalFormatting>
  <conditionalFormatting sqref="K11:BN169">
    <cfRule type="cellIs" priority="378" operator="greaterThan" aboveAverage="0" equalAverage="0" bottom="0" percent="0" rank="0" text="" dxfId="0">
      <formula>0</formula>
    </cfRule>
  </conditionalFormatting>
  <conditionalFormatting sqref="K11:BN169">
    <cfRule type="cellIs" priority="379" operator="greaterThan" aboveAverage="0" equalAverage="0" bottom="0" percent="0" rank="0" text="" dxfId="0">
      <formula>0</formula>
    </cfRule>
  </conditionalFormatting>
  <conditionalFormatting sqref="K11:BN169">
    <cfRule type="cellIs" priority="380" operator="greaterThan" aboveAverage="0" equalAverage="0" bottom="0" percent="0" rank="0" text="" dxfId="0">
      <formula>0</formula>
    </cfRule>
  </conditionalFormatting>
  <conditionalFormatting sqref="K11:BN169">
    <cfRule type="cellIs" priority="381" operator="greaterThan" aboveAverage="0" equalAverage="0" bottom="0" percent="0" rank="0" text="" dxfId="0">
      <formula>0</formula>
    </cfRule>
  </conditionalFormatting>
  <conditionalFormatting sqref="K11:BN169">
    <cfRule type="cellIs" priority="382" operator="greaterThan" aboveAverage="0" equalAverage="0" bottom="0" percent="0" rank="0" text="" dxfId="0">
      <formula>0</formula>
    </cfRule>
  </conditionalFormatting>
  <conditionalFormatting sqref="K11:BN169">
    <cfRule type="cellIs" priority="383" operator="greaterThan" aboveAverage="0" equalAverage="0" bottom="0" percent="0" rank="0" text="" dxfId="0">
      <formula>0</formula>
    </cfRule>
  </conditionalFormatting>
  <conditionalFormatting sqref="K11:BN169">
    <cfRule type="cellIs" priority="384" operator="greaterThan" aboveAverage="0" equalAverage="0" bottom="0" percent="0" rank="0" text="" dxfId="0">
      <formula>0</formula>
    </cfRule>
  </conditionalFormatting>
  <conditionalFormatting sqref="K11:BN169">
    <cfRule type="cellIs" priority="385" operator="greaterThan" aboveAverage="0" equalAverage="0" bottom="0" percent="0" rank="0" text="" dxfId="0">
      <formula>0</formula>
    </cfRule>
  </conditionalFormatting>
  <conditionalFormatting sqref="K11:BN169">
    <cfRule type="cellIs" priority="386" operator="greaterThan" aboveAverage="0" equalAverage="0" bottom="0" percent="0" rank="0" text="" dxfId="0">
      <formula>0</formula>
    </cfRule>
  </conditionalFormatting>
  <conditionalFormatting sqref="K11:BN169">
    <cfRule type="cellIs" priority="387" operator="greaterThan" aboveAverage="0" equalAverage="0" bottom="0" percent="0" rank="0" text="" dxfId="0">
      <formula>0</formula>
    </cfRule>
  </conditionalFormatting>
  <conditionalFormatting sqref="K11:BN169">
    <cfRule type="cellIs" priority="388" operator="greaterThan" aboveAverage="0" equalAverage="0" bottom="0" percent="0" rank="0" text="" dxfId="0">
      <formula>0</formula>
    </cfRule>
  </conditionalFormatting>
  <conditionalFormatting sqref="K11:BN169">
    <cfRule type="cellIs" priority="389" operator="greaterThan" aboveAverage="0" equalAverage="0" bottom="0" percent="0" rank="0" text="" dxfId="0">
      <formula>0</formula>
    </cfRule>
  </conditionalFormatting>
  <conditionalFormatting sqref="K11:BN169">
    <cfRule type="cellIs" priority="390" operator="greaterThan" aboveAverage="0" equalAverage="0" bottom="0" percent="0" rank="0" text="" dxfId="0">
      <formula>0</formula>
    </cfRule>
  </conditionalFormatting>
  <conditionalFormatting sqref="K11:BN169">
    <cfRule type="cellIs" priority="391" operator="greaterThan" aboveAverage="0" equalAverage="0" bottom="0" percent="0" rank="0" text="" dxfId="0">
      <formula>0</formula>
    </cfRule>
  </conditionalFormatting>
  <conditionalFormatting sqref="K11:BN169">
    <cfRule type="cellIs" priority="392" operator="greaterThan" aboveAverage="0" equalAverage="0" bottom="0" percent="0" rank="0" text="" dxfId="0">
      <formula>0</formula>
    </cfRule>
  </conditionalFormatting>
  <conditionalFormatting sqref="K11:BN169">
    <cfRule type="cellIs" priority="393" operator="greaterThan" aboveAverage="0" equalAverage="0" bottom="0" percent="0" rank="0" text="" dxfId="0">
      <formula>0</formula>
    </cfRule>
  </conditionalFormatting>
  <conditionalFormatting sqref="K11:BN169">
    <cfRule type="cellIs" priority="394" operator="greaterThan" aboveAverage="0" equalAverage="0" bottom="0" percent="0" rank="0" text="" dxfId="0">
      <formula>0</formula>
    </cfRule>
  </conditionalFormatting>
  <conditionalFormatting sqref="K11:BN169">
    <cfRule type="cellIs" priority="395" operator="greaterThan" aboveAverage="0" equalAverage="0" bottom="0" percent="0" rank="0" text="" dxfId="0">
      <formula>0</formula>
    </cfRule>
  </conditionalFormatting>
  <conditionalFormatting sqref="K11:BN169">
    <cfRule type="cellIs" priority="396" operator="greaterThan" aboveAverage="0" equalAverage="0" bottom="0" percent="0" rank="0" text="" dxfId="0">
      <formula>0</formula>
    </cfRule>
  </conditionalFormatting>
  <conditionalFormatting sqref="K11:BN169">
    <cfRule type="cellIs" priority="397" operator="greaterThan" aboveAverage="0" equalAverage="0" bottom="0" percent="0" rank="0" text="" dxfId="0">
      <formula>0</formula>
    </cfRule>
  </conditionalFormatting>
  <conditionalFormatting sqref="K11:BN169">
    <cfRule type="cellIs" priority="398" operator="greaterThan" aboveAverage="0" equalAverage="0" bottom="0" percent="0" rank="0" text="" dxfId="0">
      <formula>0</formula>
    </cfRule>
  </conditionalFormatting>
  <conditionalFormatting sqref="K11:BN169">
    <cfRule type="cellIs" priority="399" operator="greaterThan" aboveAverage="0" equalAverage="0" bottom="0" percent="0" rank="0" text="" dxfId="0">
      <formula>0</formula>
    </cfRule>
  </conditionalFormatting>
  <conditionalFormatting sqref="K11:BN169">
    <cfRule type="cellIs" priority="400" operator="greaterThan" aboveAverage="0" equalAverage="0" bottom="0" percent="0" rank="0" text="" dxfId="0">
      <formula>0</formula>
    </cfRule>
  </conditionalFormatting>
  <conditionalFormatting sqref="K11:BN169">
    <cfRule type="cellIs" priority="401" operator="greaterThan" aboveAverage="0" equalAverage="0" bottom="0" percent="0" rank="0" text="" dxfId="0">
      <formula>0</formula>
    </cfRule>
  </conditionalFormatting>
  <conditionalFormatting sqref="K11:BN169">
    <cfRule type="cellIs" priority="402" operator="greaterThan" aboveAverage="0" equalAverage="0" bottom="0" percent="0" rank="0" text="" dxfId="0">
      <formula>0</formula>
    </cfRule>
  </conditionalFormatting>
  <conditionalFormatting sqref="K11:BN169">
    <cfRule type="cellIs" priority="403" operator="greaterThan" aboveAverage="0" equalAverage="0" bottom="0" percent="0" rank="0" text="" dxfId="0">
      <formula>0</formula>
    </cfRule>
  </conditionalFormatting>
  <conditionalFormatting sqref="K11:BN169">
    <cfRule type="cellIs" priority="404" operator="greaterThan" aboveAverage="0" equalAverage="0" bottom="0" percent="0" rank="0" text="" dxfId="0">
      <formula>0</formula>
    </cfRule>
  </conditionalFormatting>
  <conditionalFormatting sqref="K11:BN169">
    <cfRule type="cellIs" priority="405" operator="greaterThan" aboveAverage="0" equalAverage="0" bottom="0" percent="0" rank="0" text="" dxfId="0">
      <formula>0</formula>
    </cfRule>
  </conditionalFormatting>
  <conditionalFormatting sqref="K11:BN169">
    <cfRule type="cellIs" priority="406" operator="greaterThan" aboveAverage="0" equalAverage="0" bottom="0" percent="0" rank="0" text="" dxfId="0">
      <formula>0</formula>
    </cfRule>
  </conditionalFormatting>
  <conditionalFormatting sqref="K11:BN169">
    <cfRule type="cellIs" priority="407" operator="greaterThan" aboveAverage="0" equalAverage="0" bottom="0" percent="0" rank="0" text="" dxfId="0">
      <formula>0</formula>
    </cfRule>
  </conditionalFormatting>
  <conditionalFormatting sqref="K11:BN169">
    <cfRule type="cellIs" priority="408" operator="greaterThan" aboveAverage="0" equalAverage="0" bottom="0" percent="0" rank="0" text="" dxfId="0">
      <formula>0</formula>
    </cfRule>
  </conditionalFormatting>
  <conditionalFormatting sqref="K11:BN169">
    <cfRule type="cellIs" priority="409" operator="greaterThan" aboveAverage="0" equalAverage="0" bottom="0" percent="0" rank="0" text="" dxfId="0">
      <formula>0</formula>
    </cfRule>
  </conditionalFormatting>
  <conditionalFormatting sqref="K11:BN169">
    <cfRule type="cellIs" priority="410" operator="greaterThan" aboveAverage="0" equalAverage="0" bottom="0" percent="0" rank="0" text="" dxfId="0">
      <formula>0</formula>
    </cfRule>
  </conditionalFormatting>
  <conditionalFormatting sqref="K11:BN169">
    <cfRule type="cellIs" priority="411" operator="greaterThan" aboveAverage="0" equalAverage="0" bottom="0" percent="0" rank="0" text="" dxfId="0">
      <formula>0</formula>
    </cfRule>
  </conditionalFormatting>
  <conditionalFormatting sqref="K11:BN169">
    <cfRule type="cellIs" priority="412" operator="greaterThan" aboveAverage="0" equalAverage="0" bottom="0" percent="0" rank="0" text="" dxfId="0">
      <formula>0</formula>
    </cfRule>
  </conditionalFormatting>
  <conditionalFormatting sqref="K11:BN169">
    <cfRule type="cellIs" priority="413" operator="greaterThan" aboveAverage="0" equalAverage="0" bottom="0" percent="0" rank="0" text="" dxfId="0">
      <formula>0</formula>
    </cfRule>
  </conditionalFormatting>
  <conditionalFormatting sqref="K11:BN169">
    <cfRule type="cellIs" priority="414" operator="greaterThan" aboveAverage="0" equalAverage="0" bottom="0" percent="0" rank="0" text="" dxfId="0">
      <formula>0</formula>
    </cfRule>
  </conditionalFormatting>
  <conditionalFormatting sqref="K11:BN169">
    <cfRule type="cellIs" priority="415" operator="greaterThan" aboveAverage="0" equalAverage="0" bottom="0" percent="0" rank="0" text="" dxfId="0">
      <formula>0</formula>
    </cfRule>
  </conditionalFormatting>
  <conditionalFormatting sqref="K11:BN169">
    <cfRule type="cellIs" priority="416" operator="greaterThan" aboveAverage="0" equalAverage="0" bottom="0" percent="0" rank="0" text="" dxfId="0">
      <formula>0</formula>
    </cfRule>
  </conditionalFormatting>
  <conditionalFormatting sqref="K11:BN169">
    <cfRule type="cellIs" priority="417" operator="greaterThan" aboveAverage="0" equalAverage="0" bottom="0" percent="0" rank="0" text="" dxfId="0">
      <formula>0</formula>
    </cfRule>
  </conditionalFormatting>
  <conditionalFormatting sqref="K11:BN169">
    <cfRule type="cellIs" priority="418" operator="greaterThan" aboveAverage="0" equalAverage="0" bottom="0" percent="0" rank="0" text="" dxfId="0">
      <formula>0</formula>
    </cfRule>
  </conditionalFormatting>
  <conditionalFormatting sqref="K11:BN169">
    <cfRule type="cellIs" priority="419" operator="greaterThan" aboveAverage="0" equalAverage="0" bottom="0" percent="0" rank="0" text="" dxfId="0">
      <formula>0</formula>
    </cfRule>
  </conditionalFormatting>
  <conditionalFormatting sqref="K11:BN169">
    <cfRule type="cellIs" priority="420" operator="greaterThan" aboveAverage="0" equalAverage="0" bottom="0" percent="0" rank="0" text="" dxfId="0">
      <formula>0</formula>
    </cfRule>
  </conditionalFormatting>
  <conditionalFormatting sqref="K11:BN169">
    <cfRule type="cellIs" priority="421" operator="greaterThan" aboveAverage="0" equalAverage="0" bottom="0" percent="0" rank="0" text="" dxfId="0">
      <formula>0</formula>
    </cfRule>
  </conditionalFormatting>
  <conditionalFormatting sqref="K11:BN169">
    <cfRule type="cellIs" priority="422" operator="greaterThan" aboveAverage="0" equalAverage="0" bottom="0" percent="0" rank="0" text="" dxfId="0">
      <formula>0</formula>
    </cfRule>
  </conditionalFormatting>
  <conditionalFormatting sqref="K11:BN169">
    <cfRule type="cellIs" priority="423" operator="greaterThan" aboveAverage="0" equalAverage="0" bottom="0" percent="0" rank="0" text="" dxfId="0">
      <formula>0</formula>
    </cfRule>
  </conditionalFormatting>
  <conditionalFormatting sqref="K11:BN169">
    <cfRule type="cellIs" priority="424" operator="greaterThan" aboveAverage="0" equalAverage="0" bottom="0" percent="0" rank="0" text="" dxfId="0">
      <formula>0</formula>
    </cfRule>
  </conditionalFormatting>
  <conditionalFormatting sqref="K11:BN169">
    <cfRule type="cellIs" priority="425" operator="greaterThan" aboveAverage="0" equalAverage="0" bottom="0" percent="0" rank="0" text="" dxfId="0">
      <formula>0</formula>
    </cfRule>
  </conditionalFormatting>
  <conditionalFormatting sqref="K11:BN169">
    <cfRule type="cellIs" priority="426" operator="greaterThan" aboveAverage="0" equalAverage="0" bottom="0" percent="0" rank="0" text="" dxfId="0">
      <formula>0</formula>
    </cfRule>
  </conditionalFormatting>
  <conditionalFormatting sqref="K11:BN169">
    <cfRule type="cellIs" priority="427" operator="greaterThan" aboveAverage="0" equalAverage="0" bottom="0" percent="0" rank="0" text="" dxfId="0">
      <formula>0</formula>
    </cfRule>
  </conditionalFormatting>
  <conditionalFormatting sqref="K11:BN169">
    <cfRule type="cellIs" priority="428" operator="greaterThan" aboveAverage="0" equalAverage="0" bottom="0" percent="0" rank="0" text="" dxfId="0">
      <formula>0</formula>
    </cfRule>
  </conditionalFormatting>
  <conditionalFormatting sqref="K11:BN169">
    <cfRule type="cellIs" priority="429" operator="greaterThan" aboveAverage="0" equalAverage="0" bottom="0" percent="0" rank="0" text="" dxfId="0">
      <formula>0</formula>
    </cfRule>
  </conditionalFormatting>
  <conditionalFormatting sqref="K11:BN169">
    <cfRule type="cellIs" priority="430" operator="greaterThan" aboveAverage="0" equalAverage="0" bottom="0" percent="0" rank="0" text="" dxfId="0">
      <formula>0</formula>
    </cfRule>
  </conditionalFormatting>
  <conditionalFormatting sqref="K11:BN169">
    <cfRule type="cellIs" priority="431" operator="greaterThan" aboveAverage="0" equalAverage="0" bottom="0" percent="0" rank="0" text="" dxfId="0">
      <formula>0</formula>
    </cfRule>
  </conditionalFormatting>
  <conditionalFormatting sqref="K11:BN169">
    <cfRule type="cellIs" priority="432" operator="greaterThan" aboveAverage="0" equalAverage="0" bottom="0" percent="0" rank="0" text="" dxfId="0">
      <formula>0</formula>
    </cfRule>
  </conditionalFormatting>
  <conditionalFormatting sqref="K11:BN169">
    <cfRule type="cellIs" priority="433" operator="greaterThan" aboveAverage="0" equalAverage="0" bottom="0" percent="0" rank="0" text="" dxfId="0">
      <formula>0</formula>
    </cfRule>
  </conditionalFormatting>
  <conditionalFormatting sqref="K11:BN169">
    <cfRule type="cellIs" priority="434" operator="greaterThan" aboveAverage="0" equalAverage="0" bottom="0" percent="0" rank="0" text="" dxfId="0">
      <formula>0</formula>
    </cfRule>
  </conditionalFormatting>
  <conditionalFormatting sqref="K11:BN169">
    <cfRule type="cellIs" priority="435" operator="greaterThan" aboveAverage="0" equalAverage="0" bottom="0" percent="0" rank="0" text="" dxfId="0">
      <formula>0</formula>
    </cfRule>
  </conditionalFormatting>
  <conditionalFormatting sqref="K11:BN169">
    <cfRule type="cellIs" priority="436" operator="greaterThan" aboveAverage="0" equalAverage="0" bottom="0" percent="0" rank="0" text="" dxfId="0">
      <formula>0</formula>
    </cfRule>
  </conditionalFormatting>
  <conditionalFormatting sqref="K11:BN169">
    <cfRule type="cellIs" priority="437" operator="greaterThan" aboveAverage="0" equalAverage="0" bottom="0" percent="0" rank="0" text="" dxfId="0">
      <formula>0</formula>
    </cfRule>
  </conditionalFormatting>
  <conditionalFormatting sqref="K11:BN169">
    <cfRule type="cellIs" priority="438" operator="greaterThan" aboveAverage="0" equalAverage="0" bottom="0" percent="0" rank="0" text="" dxfId="0">
      <formula>0</formula>
    </cfRule>
  </conditionalFormatting>
  <conditionalFormatting sqref="K11:BN169">
    <cfRule type="cellIs" priority="439" operator="greaterThan" aboveAverage="0" equalAverage="0" bottom="0" percent="0" rank="0" text="" dxfId="0">
      <formula>0</formula>
    </cfRule>
  </conditionalFormatting>
  <conditionalFormatting sqref="K11:BN169">
    <cfRule type="cellIs" priority="440" operator="greaterThan" aboveAverage="0" equalAverage="0" bottom="0" percent="0" rank="0" text="" dxfId="0">
      <formula>0</formula>
    </cfRule>
  </conditionalFormatting>
  <conditionalFormatting sqref="K11:BN169">
    <cfRule type="cellIs" priority="441" operator="greaterThan" aboveAverage="0" equalAverage="0" bottom="0" percent="0" rank="0" text="" dxfId="0">
      <formula>0</formula>
    </cfRule>
  </conditionalFormatting>
  <conditionalFormatting sqref="K11:BN169">
    <cfRule type="cellIs" priority="442" operator="greaterThan" aboveAverage="0" equalAverage="0" bottom="0" percent="0" rank="0" text="" dxfId="0">
      <formula>0</formula>
    </cfRule>
  </conditionalFormatting>
  <conditionalFormatting sqref="K11:BN169">
    <cfRule type="cellIs" priority="443" operator="greaterThan" aboveAverage="0" equalAverage="0" bottom="0" percent="0" rank="0" text="" dxfId="0">
      <formula>0</formula>
    </cfRule>
  </conditionalFormatting>
  <conditionalFormatting sqref="K11:BN169">
    <cfRule type="cellIs" priority="444" operator="greaterThan" aboveAverage="0" equalAverage="0" bottom="0" percent="0" rank="0" text="" dxfId="0">
      <formula>0</formula>
    </cfRule>
  </conditionalFormatting>
  <conditionalFormatting sqref="K11:BN169">
    <cfRule type="cellIs" priority="445" operator="greaterThan" aboveAverage="0" equalAverage="0" bottom="0" percent="0" rank="0" text="" dxfId="0">
      <formula>0</formula>
    </cfRule>
  </conditionalFormatting>
  <conditionalFormatting sqref="K11:BN169">
    <cfRule type="cellIs" priority="446" operator="greaterThan" aboveAverage="0" equalAverage="0" bottom="0" percent="0" rank="0" text="" dxfId="0">
      <formula>0</formula>
    </cfRule>
  </conditionalFormatting>
  <conditionalFormatting sqref="K11:BN169">
    <cfRule type="cellIs" priority="447" operator="greaterThan" aboveAverage="0" equalAverage="0" bottom="0" percent="0" rank="0" text="" dxfId="0">
      <formula>0</formula>
    </cfRule>
  </conditionalFormatting>
  <conditionalFormatting sqref="K11:BN169">
    <cfRule type="cellIs" priority="448" operator="greaterThan" aboveAverage="0" equalAverage="0" bottom="0" percent="0" rank="0" text="" dxfId="0">
      <formula>0</formula>
    </cfRule>
  </conditionalFormatting>
  <conditionalFormatting sqref="K11:BN169">
    <cfRule type="cellIs" priority="449" operator="greaterThan" aboveAverage="0" equalAverage="0" bottom="0" percent="0" rank="0" text="" dxfId="0">
      <formula>0</formula>
    </cfRule>
  </conditionalFormatting>
  <conditionalFormatting sqref="K11:BN169">
    <cfRule type="cellIs" priority="450" operator="greaterThan" aboveAverage="0" equalAverage="0" bottom="0" percent="0" rank="0" text="" dxfId="0">
      <formula>0</formula>
    </cfRule>
  </conditionalFormatting>
  <conditionalFormatting sqref="K11:BN169">
    <cfRule type="cellIs" priority="451" operator="greaterThan" aboveAverage="0" equalAverage="0" bottom="0" percent="0" rank="0" text="" dxfId="0">
      <formula>0</formula>
    </cfRule>
  </conditionalFormatting>
  <conditionalFormatting sqref="K11:BN169">
    <cfRule type="cellIs" priority="452" operator="greaterThan" aboveAverage="0" equalAverage="0" bottom="0" percent="0" rank="0" text="" dxfId="0">
      <formula>0</formula>
    </cfRule>
  </conditionalFormatting>
  <conditionalFormatting sqref="K11:BN169">
    <cfRule type="cellIs" priority="453" operator="greaterThan" aboveAverage="0" equalAverage="0" bottom="0" percent="0" rank="0" text="" dxfId="0">
      <formula>0</formula>
    </cfRule>
  </conditionalFormatting>
  <conditionalFormatting sqref="K11:BN169">
    <cfRule type="cellIs" priority="454" operator="greaterThan" aboveAverage="0" equalAverage="0" bottom="0" percent="0" rank="0" text="" dxfId="0">
      <formula>0</formula>
    </cfRule>
  </conditionalFormatting>
  <conditionalFormatting sqref="K11:BN169">
    <cfRule type="cellIs" priority="455" operator="greaterThan" aboveAverage="0" equalAverage="0" bottom="0" percent="0" rank="0" text="" dxfId="0">
      <formula>0</formula>
    </cfRule>
  </conditionalFormatting>
  <conditionalFormatting sqref="K11:BN169">
    <cfRule type="cellIs" priority="456" operator="greaterThan" aboveAverage="0" equalAverage="0" bottom="0" percent="0" rank="0" text="" dxfId="0">
      <formula>0</formula>
    </cfRule>
  </conditionalFormatting>
  <conditionalFormatting sqref="K11:BN169">
    <cfRule type="cellIs" priority="457" operator="greaterThan" aboveAverage="0" equalAverage="0" bottom="0" percent="0" rank="0" text="" dxfId="0">
      <formula>0</formula>
    </cfRule>
  </conditionalFormatting>
  <conditionalFormatting sqref="K11:BN169">
    <cfRule type="cellIs" priority="458" operator="greaterThan" aboveAverage="0" equalAverage="0" bottom="0" percent="0" rank="0" text="" dxfId="0">
      <formula>0</formula>
    </cfRule>
  </conditionalFormatting>
  <conditionalFormatting sqref="K11:BN169">
    <cfRule type="cellIs" priority="459" operator="greaterThan" aboveAverage="0" equalAverage="0" bottom="0" percent="0" rank="0" text="" dxfId="0">
      <formula>0</formula>
    </cfRule>
  </conditionalFormatting>
  <conditionalFormatting sqref="K11:BN169">
    <cfRule type="cellIs" priority="460" operator="greaterThan" aboveAverage="0" equalAverage="0" bottom="0" percent="0" rank="0" text="" dxfId="0">
      <formula>0</formula>
    </cfRule>
  </conditionalFormatting>
  <conditionalFormatting sqref="K11:BN169">
    <cfRule type="cellIs" priority="461" operator="greaterThan" aboveAverage="0" equalAverage="0" bottom="0" percent="0" rank="0" text="" dxfId="0">
      <formula>0</formula>
    </cfRule>
  </conditionalFormatting>
  <conditionalFormatting sqref="K11:BN169">
    <cfRule type="cellIs" priority="462" operator="greaterThan" aboveAverage="0" equalAverage="0" bottom="0" percent="0" rank="0" text="" dxfId="0">
      <formula>0</formula>
    </cfRule>
  </conditionalFormatting>
  <conditionalFormatting sqref="K11:BN169">
    <cfRule type="cellIs" priority="463" operator="greaterThan" aboveAverage="0" equalAverage="0" bottom="0" percent="0" rank="0" text="" dxfId="0">
      <formula>0</formula>
    </cfRule>
  </conditionalFormatting>
  <conditionalFormatting sqref="K11:BN169">
    <cfRule type="cellIs" priority="464" operator="greaterThan" aboveAverage="0" equalAverage="0" bottom="0" percent="0" rank="0" text="" dxfId="0">
      <formula>0</formula>
    </cfRule>
  </conditionalFormatting>
  <conditionalFormatting sqref="K11:BN169">
    <cfRule type="cellIs" priority="465" operator="greaterThan" aboveAverage="0" equalAverage="0" bottom="0" percent="0" rank="0" text="" dxfId="0">
      <formula>0</formula>
    </cfRule>
  </conditionalFormatting>
  <conditionalFormatting sqref="K11:BN169">
    <cfRule type="cellIs" priority="466" operator="greaterThan" aboveAverage="0" equalAverage="0" bottom="0" percent="0" rank="0" text="" dxfId="0">
      <formula>0</formula>
    </cfRule>
  </conditionalFormatting>
  <conditionalFormatting sqref="K11:BN169">
    <cfRule type="cellIs" priority="467" operator="greaterThan" aboveAverage="0" equalAverage="0" bottom="0" percent="0" rank="0" text="" dxfId="0">
      <formula>0</formula>
    </cfRule>
  </conditionalFormatting>
  <conditionalFormatting sqref="K11:BN169">
    <cfRule type="cellIs" priority="468" operator="greaterThan" aboveAverage="0" equalAverage="0" bottom="0" percent="0" rank="0" text="" dxfId="0">
      <formula>0</formula>
    </cfRule>
  </conditionalFormatting>
  <conditionalFormatting sqref="K11:BN169">
    <cfRule type="cellIs" priority="469" operator="greaterThan" aboveAverage="0" equalAverage="0" bottom="0" percent="0" rank="0" text="" dxfId="0">
      <formula>0</formula>
    </cfRule>
  </conditionalFormatting>
  <conditionalFormatting sqref="K11:BN169">
    <cfRule type="cellIs" priority="470" operator="greaterThan" aboveAverage="0" equalAverage="0" bottom="0" percent="0" rank="0" text="" dxfId="0">
      <formula>0</formula>
    </cfRule>
  </conditionalFormatting>
  <conditionalFormatting sqref="K11:BN169">
    <cfRule type="cellIs" priority="471" operator="greaterThan" aboveAverage="0" equalAverage="0" bottom="0" percent="0" rank="0" text="" dxfId="0">
      <formula>0</formula>
    </cfRule>
  </conditionalFormatting>
  <conditionalFormatting sqref="K11:BN169">
    <cfRule type="cellIs" priority="472" operator="greaterThan" aboveAverage="0" equalAverage="0" bottom="0" percent="0" rank="0" text="" dxfId="0">
      <formula>0</formula>
    </cfRule>
  </conditionalFormatting>
  <conditionalFormatting sqref="K11:BN169">
    <cfRule type="cellIs" priority="473" operator="greaterThan" aboveAverage="0" equalAverage="0" bottom="0" percent="0" rank="0" text="" dxfId="0">
      <formula>0</formula>
    </cfRule>
  </conditionalFormatting>
  <conditionalFormatting sqref="K11:BN169">
    <cfRule type="cellIs" priority="474" operator="greaterThan" aboveAverage="0" equalAverage="0" bottom="0" percent="0" rank="0" text="" dxfId="0">
      <formula>0</formula>
    </cfRule>
  </conditionalFormatting>
  <conditionalFormatting sqref="K11:BN169">
    <cfRule type="cellIs" priority="475" operator="greaterThan" aboveAverage="0" equalAverage="0" bottom="0" percent="0" rank="0" text="" dxfId="0">
      <formula>0</formula>
    </cfRule>
  </conditionalFormatting>
  <conditionalFormatting sqref="K11:BN169">
    <cfRule type="cellIs" priority="476" operator="greaterThan" aboveAverage="0" equalAverage="0" bottom="0" percent="0" rank="0" text="" dxfId="0">
      <formula>0</formula>
    </cfRule>
  </conditionalFormatting>
  <conditionalFormatting sqref="K11:BN169">
    <cfRule type="cellIs" priority="477" operator="greaterThan" aboveAverage="0" equalAverage="0" bottom="0" percent="0" rank="0" text="" dxfId="0">
      <formula>0</formula>
    </cfRule>
  </conditionalFormatting>
  <conditionalFormatting sqref="K11:BN169">
    <cfRule type="cellIs" priority="478" operator="greaterThan" aboveAverage="0" equalAverage="0" bottom="0" percent="0" rank="0" text="" dxfId="0">
      <formula>0</formula>
    </cfRule>
  </conditionalFormatting>
  <conditionalFormatting sqref="K11:BN169">
    <cfRule type="cellIs" priority="479" operator="greaterThan" aboveAverage="0" equalAverage="0" bottom="0" percent="0" rank="0" text="" dxfId="0">
      <formula>0</formula>
    </cfRule>
  </conditionalFormatting>
  <conditionalFormatting sqref="K11:BN169">
    <cfRule type="cellIs" priority="480" operator="greaterThan" aboveAverage="0" equalAverage="0" bottom="0" percent="0" rank="0" text="" dxfId="0">
      <formula>0</formula>
    </cfRule>
  </conditionalFormatting>
  <conditionalFormatting sqref="K11:BN169">
    <cfRule type="cellIs" priority="481" operator="greaterThan" aboveAverage="0" equalAverage="0" bottom="0" percent="0" rank="0" text="" dxfId="0">
      <formula>0</formula>
    </cfRule>
  </conditionalFormatting>
  <conditionalFormatting sqref="K11:BN169">
    <cfRule type="cellIs" priority="482" operator="greaterThan" aboveAverage="0" equalAverage="0" bottom="0" percent="0" rank="0" text="" dxfId="0">
      <formula>0</formula>
    </cfRule>
  </conditionalFormatting>
  <conditionalFormatting sqref="K11:BN169">
    <cfRule type="cellIs" priority="483" operator="greaterThan" aboveAverage="0" equalAverage="0" bottom="0" percent="0" rank="0" text="" dxfId="0">
      <formula>0</formula>
    </cfRule>
  </conditionalFormatting>
  <conditionalFormatting sqref="K11:BN169">
    <cfRule type="cellIs" priority="484" operator="greaterThan" aboveAverage="0" equalAverage="0" bottom="0" percent="0" rank="0" text="" dxfId="0">
      <formula>0</formula>
    </cfRule>
  </conditionalFormatting>
  <conditionalFormatting sqref="K11:BN169">
    <cfRule type="cellIs" priority="485" operator="greaterThan" aboveAverage="0" equalAverage="0" bottom="0" percent="0" rank="0" text="" dxfId="0">
      <formula>0</formula>
    </cfRule>
  </conditionalFormatting>
  <conditionalFormatting sqref="K11:BN169">
    <cfRule type="cellIs" priority="486" operator="greaterThan" aboveAverage="0" equalAverage="0" bottom="0" percent="0" rank="0" text="" dxfId="0">
      <formula>0</formula>
    </cfRule>
  </conditionalFormatting>
  <conditionalFormatting sqref="K11:BN169">
    <cfRule type="cellIs" priority="487" operator="greaterThan" aboveAverage="0" equalAverage="0" bottom="0" percent="0" rank="0" text="" dxfId="0">
      <formula>0</formula>
    </cfRule>
  </conditionalFormatting>
  <conditionalFormatting sqref="K11:BN169">
    <cfRule type="cellIs" priority="488" operator="greaterThan" aboveAverage="0" equalAverage="0" bottom="0" percent="0" rank="0" text="" dxfId="0">
      <formula>0</formula>
    </cfRule>
  </conditionalFormatting>
  <conditionalFormatting sqref="K11:BN169">
    <cfRule type="cellIs" priority="489" operator="greaterThan" aboveAverage="0" equalAverage="0" bottom="0" percent="0" rank="0" text="" dxfId="0">
      <formula>0</formula>
    </cfRule>
  </conditionalFormatting>
  <conditionalFormatting sqref="K11:BN169">
    <cfRule type="cellIs" priority="490" operator="greaterThan" aboveAverage="0" equalAverage="0" bottom="0" percent="0" rank="0" text="" dxfId="0">
      <formula>0</formula>
    </cfRule>
  </conditionalFormatting>
  <conditionalFormatting sqref="K11:BN169">
    <cfRule type="cellIs" priority="491" operator="greaterThan" aboveAverage="0" equalAverage="0" bottom="0" percent="0" rank="0" text="" dxfId="0">
      <formula>0</formula>
    </cfRule>
  </conditionalFormatting>
  <conditionalFormatting sqref="K11:BN169">
    <cfRule type="cellIs" priority="492" operator="greaterThan" aboveAverage="0" equalAverage="0" bottom="0" percent="0" rank="0" text="" dxfId="0">
      <formula>0</formula>
    </cfRule>
  </conditionalFormatting>
  <conditionalFormatting sqref="K11:BN169">
    <cfRule type="cellIs" priority="493" operator="greaterThan" aboveAverage="0" equalAverage="0" bottom="0" percent="0" rank="0" text="" dxfId="0">
      <formula>0</formula>
    </cfRule>
  </conditionalFormatting>
  <conditionalFormatting sqref="K11:BN169">
    <cfRule type="cellIs" priority="494" operator="greaterThan" aboveAverage="0" equalAverage="0" bottom="0" percent="0" rank="0" text="" dxfId="0">
      <formula>0</formula>
    </cfRule>
  </conditionalFormatting>
  <conditionalFormatting sqref="K11:BN169">
    <cfRule type="cellIs" priority="495" operator="greaterThan" aboveAverage="0" equalAverage="0" bottom="0" percent="0" rank="0" text="" dxfId="0">
      <formula>0</formula>
    </cfRule>
  </conditionalFormatting>
  <conditionalFormatting sqref="K11:BN169">
    <cfRule type="cellIs" priority="496" operator="greaterThan" aboveAverage="0" equalAverage="0" bottom="0" percent="0" rank="0" text="" dxfId="0">
      <formula>0</formula>
    </cfRule>
  </conditionalFormatting>
  <conditionalFormatting sqref="K11:BN169">
    <cfRule type="cellIs" priority="497" operator="greaterThan" aboveAverage="0" equalAverage="0" bottom="0" percent="0" rank="0" text="" dxfId="0">
      <formula>0</formula>
    </cfRule>
  </conditionalFormatting>
  <conditionalFormatting sqref="K11:BN169">
    <cfRule type="cellIs" priority="498" operator="greaterThan" aboveAverage="0" equalAverage="0" bottom="0" percent="0" rank="0" text="" dxfId="0">
      <formula>0</formula>
    </cfRule>
  </conditionalFormatting>
  <conditionalFormatting sqref="K11:BN169">
    <cfRule type="cellIs" priority="499" operator="greaterThan" aboveAverage="0" equalAverage="0" bottom="0" percent="0" rank="0" text="" dxfId="0">
      <formula>0</formula>
    </cfRule>
  </conditionalFormatting>
  <conditionalFormatting sqref="K11:BN169">
    <cfRule type="cellIs" priority="500" operator="greaterThan" aboveAverage="0" equalAverage="0" bottom="0" percent="0" rank="0" text="" dxfId="0">
      <formula>0</formula>
    </cfRule>
  </conditionalFormatting>
  <conditionalFormatting sqref="K11:BN169">
    <cfRule type="cellIs" priority="501" operator="greaterThan" aboveAverage="0" equalAverage="0" bottom="0" percent="0" rank="0" text="" dxfId="0">
      <formula>0</formula>
    </cfRule>
  </conditionalFormatting>
  <conditionalFormatting sqref="K11:BN169">
    <cfRule type="cellIs" priority="502" operator="greaterThan" aboveAverage="0" equalAverage="0" bottom="0" percent="0" rank="0" text="" dxfId="0">
      <formula>0</formula>
    </cfRule>
  </conditionalFormatting>
  <conditionalFormatting sqref="K11:BN169">
    <cfRule type="cellIs" priority="503" operator="greaterThan" aboveAverage="0" equalAverage="0" bottom="0" percent="0" rank="0" text="" dxfId="0">
      <formula>0</formula>
    </cfRule>
  </conditionalFormatting>
  <conditionalFormatting sqref="K11:BN169">
    <cfRule type="cellIs" priority="504" operator="greaterThan" aboveAverage="0" equalAverage="0" bottom="0" percent="0" rank="0" text="" dxfId="0">
      <formula>0</formula>
    </cfRule>
  </conditionalFormatting>
  <conditionalFormatting sqref="K11:BN169">
    <cfRule type="cellIs" priority="505" operator="greaterThan" aboveAverage="0" equalAverage="0" bottom="0" percent="0" rank="0" text="" dxfId="0">
      <formula>0</formula>
    </cfRule>
  </conditionalFormatting>
  <conditionalFormatting sqref="K11:BN169">
    <cfRule type="cellIs" priority="506" operator="greaterThan" aboveAverage="0" equalAverage="0" bottom="0" percent="0" rank="0" text="" dxfId="0">
      <formula>0</formula>
    </cfRule>
  </conditionalFormatting>
  <conditionalFormatting sqref="K11:BN169">
    <cfRule type="cellIs" priority="507" operator="greaterThan" aboveAverage="0" equalAverage="0" bottom="0" percent="0" rank="0" text="" dxfId="0">
      <formula>0</formula>
    </cfRule>
  </conditionalFormatting>
  <conditionalFormatting sqref="K11:BN169">
    <cfRule type="cellIs" priority="508" operator="greaterThan" aboveAverage="0" equalAverage="0" bottom="0" percent="0" rank="0" text="" dxfId="0">
      <formula>0</formula>
    </cfRule>
  </conditionalFormatting>
  <conditionalFormatting sqref="K11:BN169">
    <cfRule type="cellIs" priority="509" operator="greaterThan" aboveAverage="0" equalAverage="0" bottom="0" percent="0" rank="0" text="" dxfId="0">
      <formula>0</formula>
    </cfRule>
  </conditionalFormatting>
  <conditionalFormatting sqref="K11:BN169">
    <cfRule type="cellIs" priority="510" operator="greaterThan" aboveAverage="0" equalAverage="0" bottom="0" percent="0" rank="0" text="" dxfId="0">
      <formula>0</formula>
    </cfRule>
  </conditionalFormatting>
  <conditionalFormatting sqref="K11:BN169">
    <cfRule type="cellIs" priority="511" operator="greaterThan" aboveAverage="0" equalAverage="0" bottom="0" percent="0" rank="0" text="" dxfId="0">
      <formula>0</formula>
    </cfRule>
  </conditionalFormatting>
  <conditionalFormatting sqref="K11:BN169">
    <cfRule type="cellIs" priority="512" operator="greaterThan" aboveAverage="0" equalAverage="0" bottom="0" percent="0" rank="0" text="" dxfId="0">
      <formula>0</formula>
    </cfRule>
  </conditionalFormatting>
  <conditionalFormatting sqref="K11:BN169">
    <cfRule type="cellIs" priority="513" operator="greaterThan" aboveAverage="0" equalAverage="0" bottom="0" percent="0" rank="0" text="" dxfId="0">
      <formula>0</formula>
    </cfRule>
  </conditionalFormatting>
  <conditionalFormatting sqref="K11:BN169">
    <cfRule type="cellIs" priority="514" operator="greaterThan" aboveAverage="0" equalAverage="0" bottom="0" percent="0" rank="0" text="" dxfId="0">
      <formula>0</formula>
    </cfRule>
  </conditionalFormatting>
  <conditionalFormatting sqref="K11:BN169">
    <cfRule type="cellIs" priority="515" operator="greaterThan" aboveAverage="0" equalAverage="0" bottom="0" percent="0" rank="0" text="" dxfId="0">
      <formula>0</formula>
    </cfRule>
  </conditionalFormatting>
  <conditionalFormatting sqref="K11:BN169">
    <cfRule type="cellIs" priority="516" operator="greaterThan" aboveAverage="0" equalAverage="0" bottom="0" percent="0" rank="0" text="" dxfId="0">
      <formula>0</formula>
    </cfRule>
  </conditionalFormatting>
  <conditionalFormatting sqref="K11:BN169">
    <cfRule type="cellIs" priority="517" operator="greaterThan" aboveAverage="0" equalAverage="0" bottom="0" percent="0" rank="0" text="" dxfId="0">
      <formula>0</formula>
    </cfRule>
  </conditionalFormatting>
  <conditionalFormatting sqref="K11:BN169">
    <cfRule type="cellIs" priority="518" operator="greaterThan" aboveAverage="0" equalAverage="0" bottom="0" percent="0" rank="0" text="" dxfId="0">
      <formula>0</formula>
    </cfRule>
  </conditionalFormatting>
  <conditionalFormatting sqref="K11:BN169">
    <cfRule type="cellIs" priority="519" operator="greaterThan" aboveAverage="0" equalAverage="0" bottom="0" percent="0" rank="0" text="" dxfId="0">
      <formula>0</formula>
    </cfRule>
  </conditionalFormatting>
  <conditionalFormatting sqref="K11:BN169">
    <cfRule type="cellIs" priority="520" operator="greaterThan" aboveAverage="0" equalAverage="0" bottom="0" percent="0" rank="0" text="" dxfId="0">
      <formula>0</formula>
    </cfRule>
  </conditionalFormatting>
  <conditionalFormatting sqref="K11:BN169">
    <cfRule type="cellIs" priority="521" operator="greaterThan" aboveAverage="0" equalAverage="0" bottom="0" percent="0" rank="0" text="" dxfId="0">
      <formula>0</formula>
    </cfRule>
  </conditionalFormatting>
  <conditionalFormatting sqref="K11:BN169">
    <cfRule type="cellIs" priority="522" operator="greaterThan" aboveAverage="0" equalAverage="0" bottom="0" percent="0" rank="0" text="" dxfId="0">
      <formula>0</formula>
    </cfRule>
  </conditionalFormatting>
  <conditionalFormatting sqref="K11:BN169">
    <cfRule type="cellIs" priority="523" operator="greaterThan" aboveAverage="0" equalAverage="0" bottom="0" percent="0" rank="0" text="" dxfId="0">
      <formula>0</formula>
    </cfRule>
  </conditionalFormatting>
  <conditionalFormatting sqref="K11:BN169">
    <cfRule type="cellIs" priority="524" operator="greaterThan" aboveAverage="0" equalAverage="0" bottom="0" percent="0" rank="0" text="" dxfId="0">
      <formula>0</formula>
    </cfRule>
  </conditionalFormatting>
  <conditionalFormatting sqref="K11:BN169">
    <cfRule type="cellIs" priority="525" operator="greaterThan" aboveAverage="0" equalAverage="0" bottom="0" percent="0" rank="0" text="" dxfId="0">
      <formula>0</formula>
    </cfRule>
  </conditionalFormatting>
  <conditionalFormatting sqref="K11:BN169">
    <cfRule type="cellIs" priority="526" operator="greaterThan" aboveAverage="0" equalAverage="0" bottom="0" percent="0" rank="0" text="" dxfId="0">
      <formula>0</formula>
    </cfRule>
  </conditionalFormatting>
  <conditionalFormatting sqref="K11:BN169">
    <cfRule type="cellIs" priority="527" operator="greaterThan" aboveAverage="0" equalAverage="0" bottom="0" percent="0" rank="0" text="" dxfId="0">
      <formula>0</formula>
    </cfRule>
  </conditionalFormatting>
  <conditionalFormatting sqref="K11:BN169">
    <cfRule type="cellIs" priority="528" operator="greaterThan" aboveAverage="0" equalAverage="0" bottom="0" percent="0" rank="0" text="" dxfId="0">
      <formula>0</formula>
    </cfRule>
  </conditionalFormatting>
  <conditionalFormatting sqref="K11:BN169">
    <cfRule type="cellIs" priority="529" operator="greaterThan" aboveAverage="0" equalAverage="0" bottom="0" percent="0" rank="0" text="" dxfId="0">
      <formula>0</formula>
    </cfRule>
  </conditionalFormatting>
  <conditionalFormatting sqref="K11:BN169">
    <cfRule type="cellIs" priority="530" operator="greaterThan" aboveAverage="0" equalAverage="0" bottom="0" percent="0" rank="0" text="" dxfId="0">
      <formula>0</formula>
    </cfRule>
  </conditionalFormatting>
  <conditionalFormatting sqref="K11:BN169">
    <cfRule type="cellIs" priority="531" operator="greaterThan" aboveAverage="0" equalAverage="0" bottom="0" percent="0" rank="0" text="" dxfId="0">
      <formula>0</formula>
    </cfRule>
  </conditionalFormatting>
  <conditionalFormatting sqref="K11:BN169">
    <cfRule type="cellIs" priority="532" operator="greaterThan" aboveAverage="0" equalAverage="0" bottom="0" percent="0" rank="0" text="" dxfId="0">
      <formula>0</formula>
    </cfRule>
  </conditionalFormatting>
  <conditionalFormatting sqref="K11:BN169">
    <cfRule type="cellIs" priority="533" operator="greaterThan" aboveAverage="0" equalAverage="0" bottom="0" percent="0" rank="0" text="" dxfId="0">
      <formula>0</formula>
    </cfRule>
  </conditionalFormatting>
  <conditionalFormatting sqref="K11:BN169">
    <cfRule type="cellIs" priority="534" operator="greaterThan" aboveAverage="0" equalAverage="0" bottom="0" percent="0" rank="0" text="" dxfId="0">
      <formula>0</formula>
    </cfRule>
  </conditionalFormatting>
  <conditionalFormatting sqref="K11:BN169">
    <cfRule type="cellIs" priority="535" operator="greaterThan" aboveAverage="0" equalAverage="0" bottom="0" percent="0" rank="0" text="" dxfId="0">
      <formula>0</formula>
    </cfRule>
  </conditionalFormatting>
  <conditionalFormatting sqref="K11:BN169">
    <cfRule type="cellIs" priority="536" operator="greaterThan" aboveAverage="0" equalAverage="0" bottom="0" percent="0" rank="0" text="" dxfId="0">
      <formula>0</formula>
    </cfRule>
  </conditionalFormatting>
  <conditionalFormatting sqref="K11:BN169">
    <cfRule type="cellIs" priority="537" operator="greaterThan" aboveAverage="0" equalAverage="0" bottom="0" percent="0" rank="0" text="" dxfId="0">
      <formula>0</formula>
    </cfRule>
  </conditionalFormatting>
  <conditionalFormatting sqref="K11:BN169">
    <cfRule type="cellIs" priority="538" operator="greaterThan" aboveAverage="0" equalAverage="0" bottom="0" percent="0" rank="0" text="" dxfId="0">
      <formula>0</formula>
    </cfRule>
  </conditionalFormatting>
  <conditionalFormatting sqref="K11:BN169">
    <cfRule type="cellIs" priority="539" operator="greaterThan" aboveAverage="0" equalAverage="0" bottom="0" percent="0" rank="0" text="" dxfId="0">
      <formula>0</formula>
    </cfRule>
  </conditionalFormatting>
  <conditionalFormatting sqref="K11:BN169">
    <cfRule type="cellIs" priority="540" operator="greaterThan" aboveAverage="0" equalAverage="0" bottom="0" percent="0" rank="0" text="" dxfId="0">
      <formula>0</formula>
    </cfRule>
  </conditionalFormatting>
  <conditionalFormatting sqref="K11:BN169">
    <cfRule type="cellIs" priority="541" operator="greaterThan" aboveAverage="0" equalAverage="0" bottom="0" percent="0" rank="0" text="" dxfId="0">
      <formula>0</formula>
    </cfRule>
  </conditionalFormatting>
  <conditionalFormatting sqref="K11:BN169">
    <cfRule type="cellIs" priority="542" operator="greaterThan" aboveAverage="0" equalAverage="0" bottom="0" percent="0" rank="0" text="" dxfId="0">
      <formula>0</formula>
    </cfRule>
  </conditionalFormatting>
  <conditionalFormatting sqref="K11:BN169">
    <cfRule type="cellIs" priority="543" operator="greaterThan" aboveAverage="0" equalAverage="0" bottom="0" percent="0" rank="0" text="" dxfId="0">
      <formula>0</formula>
    </cfRule>
  </conditionalFormatting>
  <conditionalFormatting sqref="K11:BN169">
    <cfRule type="cellIs" priority="544" operator="greaterThan" aboveAverage="0" equalAverage="0" bottom="0" percent="0" rank="0" text="" dxfId="0">
      <formula>0</formula>
    </cfRule>
  </conditionalFormatting>
  <conditionalFormatting sqref="K11:BN169">
    <cfRule type="cellIs" priority="545" operator="greaterThan" aboveAverage="0" equalAverage="0" bottom="0" percent="0" rank="0" text="" dxfId="0">
      <formula>0</formula>
    </cfRule>
  </conditionalFormatting>
  <conditionalFormatting sqref="K11:BN169">
    <cfRule type="cellIs" priority="546" operator="greaterThan" aboveAverage="0" equalAverage="0" bottom="0" percent="0" rank="0" text="" dxfId="0">
      <formula>0</formula>
    </cfRule>
  </conditionalFormatting>
  <conditionalFormatting sqref="K11:BN169">
    <cfRule type="cellIs" priority="547" operator="greaterThan" aboveAverage="0" equalAverage="0" bottom="0" percent="0" rank="0" text="" dxfId="0">
      <formula>0</formula>
    </cfRule>
  </conditionalFormatting>
  <conditionalFormatting sqref="K11:BN169">
    <cfRule type="cellIs" priority="548" operator="greaterThan" aboveAverage="0" equalAverage="0" bottom="0" percent="0" rank="0" text="" dxfId="0">
      <formula>0</formula>
    </cfRule>
  </conditionalFormatting>
  <conditionalFormatting sqref="K11:BN169">
    <cfRule type="cellIs" priority="549" operator="greaterThan" aboveAverage="0" equalAverage="0" bottom="0" percent="0" rank="0" text="" dxfId="0">
      <formula>0</formula>
    </cfRule>
  </conditionalFormatting>
  <conditionalFormatting sqref="K11:BN169">
    <cfRule type="cellIs" priority="550" operator="greaterThan" aboveAverage="0" equalAverage="0" bottom="0" percent="0" rank="0" text="" dxfId="0">
      <formula>0</formula>
    </cfRule>
  </conditionalFormatting>
  <conditionalFormatting sqref="K11:BN169">
    <cfRule type="cellIs" priority="551" operator="greaterThan" aboveAverage="0" equalAverage="0" bottom="0" percent="0" rank="0" text="" dxfId="0">
      <formula>0</formula>
    </cfRule>
  </conditionalFormatting>
  <conditionalFormatting sqref="K11:BN169">
    <cfRule type="cellIs" priority="552" operator="greaterThan" aboveAverage="0" equalAverage="0" bottom="0" percent="0" rank="0" text="" dxfId="0">
      <formula>0</formula>
    </cfRule>
  </conditionalFormatting>
  <conditionalFormatting sqref="K11:BN169">
    <cfRule type="cellIs" priority="553" operator="greaterThan" aboveAverage="0" equalAverage="0" bottom="0" percent="0" rank="0" text="" dxfId="0">
      <formula>0</formula>
    </cfRule>
  </conditionalFormatting>
  <conditionalFormatting sqref="K11:BN169">
    <cfRule type="cellIs" priority="554" operator="greaterThan" aboveAverage="0" equalAverage="0" bottom="0" percent="0" rank="0" text="" dxfId="0">
      <formula>0</formula>
    </cfRule>
  </conditionalFormatting>
  <conditionalFormatting sqref="K11:BN169">
    <cfRule type="cellIs" priority="555" operator="greaterThan" aboveAverage="0" equalAverage="0" bottom="0" percent="0" rank="0" text="" dxfId="0">
      <formula>0</formula>
    </cfRule>
  </conditionalFormatting>
  <conditionalFormatting sqref="K11:BN169">
    <cfRule type="cellIs" priority="556" operator="greaterThan" aboveAverage="0" equalAverage="0" bottom="0" percent="0" rank="0" text="" dxfId="0">
      <formula>0</formula>
    </cfRule>
  </conditionalFormatting>
  <conditionalFormatting sqref="K11:BN169">
    <cfRule type="cellIs" priority="557" operator="greaterThan" aboveAverage="0" equalAverage="0" bottom="0" percent="0" rank="0" text="" dxfId="0">
      <formula>0</formula>
    </cfRule>
  </conditionalFormatting>
  <conditionalFormatting sqref="K11:BN169">
    <cfRule type="cellIs" priority="558" operator="greaterThan" aboveAverage="0" equalAverage="0" bottom="0" percent="0" rank="0" text="" dxfId="0">
      <formula>0</formula>
    </cfRule>
  </conditionalFormatting>
  <conditionalFormatting sqref="K11:BN169">
    <cfRule type="cellIs" priority="559" operator="greaterThan" aboveAverage="0" equalAverage="0" bottom="0" percent="0" rank="0" text="" dxfId="0">
      <formula>0</formula>
    </cfRule>
  </conditionalFormatting>
  <conditionalFormatting sqref="K11:BN169">
    <cfRule type="cellIs" priority="560" operator="greaterThan" aboveAverage="0" equalAverage="0" bottom="0" percent="0" rank="0" text="" dxfId="0">
      <formula>0</formula>
    </cfRule>
  </conditionalFormatting>
  <conditionalFormatting sqref="K11:BN169">
    <cfRule type="cellIs" priority="561" operator="greaterThan" aboveAverage="0" equalAverage="0" bottom="0" percent="0" rank="0" text="" dxfId="0">
      <formula>0</formula>
    </cfRule>
  </conditionalFormatting>
  <conditionalFormatting sqref="K11:BN169">
    <cfRule type="cellIs" priority="562" operator="greaterThan" aboveAverage="0" equalAverage="0" bottom="0" percent="0" rank="0" text="" dxfId="0">
      <formula>0</formula>
    </cfRule>
  </conditionalFormatting>
  <conditionalFormatting sqref="K11:BN169">
    <cfRule type="cellIs" priority="563" operator="greaterThan" aboveAverage="0" equalAverage="0" bottom="0" percent="0" rank="0" text="" dxfId="0">
      <formula>0</formula>
    </cfRule>
  </conditionalFormatting>
  <conditionalFormatting sqref="K11:BN169">
    <cfRule type="cellIs" priority="564" operator="greaterThan" aboveAverage="0" equalAverage="0" bottom="0" percent="0" rank="0" text="" dxfId="0">
      <formula>0</formula>
    </cfRule>
  </conditionalFormatting>
  <conditionalFormatting sqref="K11:BN169">
    <cfRule type="cellIs" priority="565" operator="greaterThan" aboveAverage="0" equalAverage="0" bottom="0" percent="0" rank="0" text="" dxfId="0">
      <formula>0</formula>
    </cfRule>
  </conditionalFormatting>
  <conditionalFormatting sqref="K11:BN169">
    <cfRule type="cellIs" priority="566" operator="greaterThan" aboveAverage="0" equalAverage="0" bottom="0" percent="0" rank="0" text="" dxfId="0">
      <formula>0</formula>
    </cfRule>
  </conditionalFormatting>
  <conditionalFormatting sqref="K11:BN169">
    <cfRule type="cellIs" priority="567" operator="greaterThan" aboveAverage="0" equalAverage="0" bottom="0" percent="0" rank="0" text="" dxfId="0">
      <formula>0</formula>
    </cfRule>
  </conditionalFormatting>
  <conditionalFormatting sqref="K11:BN169">
    <cfRule type="cellIs" priority="568" operator="greaterThan" aboveAverage="0" equalAverage="0" bottom="0" percent="0" rank="0" text="" dxfId="0">
      <formula>0</formula>
    </cfRule>
  </conditionalFormatting>
  <conditionalFormatting sqref="K11:BN169">
    <cfRule type="cellIs" priority="569" operator="greaterThan" aboveAverage="0" equalAverage="0" bottom="0" percent="0" rank="0" text="" dxfId="0">
      <formula>0</formula>
    </cfRule>
  </conditionalFormatting>
  <conditionalFormatting sqref="K11:BN169">
    <cfRule type="cellIs" priority="570" operator="greaterThan" aboveAverage="0" equalAverage="0" bottom="0" percent="0" rank="0" text="" dxfId="0">
      <formula>0</formula>
    </cfRule>
  </conditionalFormatting>
  <conditionalFormatting sqref="K129:BN129">
    <cfRule type="cellIs" priority="571" operator="greaterThan" aboveAverage="0" equalAverage="0" bottom="0" percent="0" rank="0" text="" dxfId="0">
      <formula>0</formula>
    </cfRule>
  </conditionalFormatting>
  <conditionalFormatting sqref="K137:BN137">
    <cfRule type="cellIs" priority="572" operator="greaterThan" aboveAverage="0" equalAverage="0" bottom="0" percent="0" rank="0" text="" dxfId="0">
      <formula>0</formula>
    </cfRule>
  </conditionalFormatting>
  <conditionalFormatting sqref="K11:BN169">
    <cfRule type="cellIs" priority="573" operator="greaterThan" aboveAverage="0" equalAverage="0" bottom="0" percent="0" rank="0" text="" dxfId="0">
      <formula>0</formula>
    </cfRule>
  </conditionalFormatting>
  <conditionalFormatting sqref="K11:BN169">
    <cfRule type="cellIs" priority="574" operator="greaterThan" aboveAverage="0" equalAverage="0" bottom="0" percent="0" rank="0" text="" dxfId="0">
      <formula>0</formula>
    </cfRule>
  </conditionalFormatting>
  <conditionalFormatting sqref="K11:BN169">
    <cfRule type="cellIs" priority="575" operator="greaterThan" aboveAverage="0" equalAverage="0" bottom="0" percent="0" rank="0" text="" dxfId="0">
      <formula>0</formula>
    </cfRule>
  </conditionalFormatting>
  <conditionalFormatting sqref="K11:BN169">
    <cfRule type="cellIs" priority="576" operator="greaterThan" aboveAverage="0" equalAverage="0" bottom="0" percent="0" rank="0" text="" dxfId="0">
      <formula>0</formula>
    </cfRule>
  </conditionalFormatting>
  <conditionalFormatting sqref="K11:BN169">
    <cfRule type="cellIs" priority="577" operator="greaterThan" aboveAverage="0" equalAverage="0" bottom="0" percent="0" rank="0" text="" dxfId="0">
      <formula>0</formula>
    </cfRule>
  </conditionalFormatting>
  <conditionalFormatting sqref="K11:BN169">
    <cfRule type="cellIs" priority="578" operator="greaterThan" aboveAverage="0" equalAverage="0" bottom="0" percent="0" rank="0" text="" dxfId="0">
      <formula>0</formula>
    </cfRule>
  </conditionalFormatting>
  <conditionalFormatting sqref="K11:BN169">
    <cfRule type="cellIs" priority="579" operator="greaterThan" aboveAverage="0" equalAverage="0" bottom="0" percent="0" rank="0" text="" dxfId="0">
      <formula>0</formula>
    </cfRule>
  </conditionalFormatting>
  <conditionalFormatting sqref="K11:BN169">
    <cfRule type="cellIs" priority="580" operator="greaterThan" aboveAverage="0" equalAverage="0" bottom="0" percent="0" rank="0" text="" dxfId="0">
      <formula>0</formula>
    </cfRule>
  </conditionalFormatting>
  <conditionalFormatting sqref="K11:BN169">
    <cfRule type="cellIs" priority="581" operator="greaterThan" aboveAverage="0" equalAverage="0" bottom="0" percent="0" rank="0" text="" dxfId="0">
      <formula>0</formula>
    </cfRule>
  </conditionalFormatting>
  <conditionalFormatting sqref="K11:BN169">
    <cfRule type="cellIs" priority="582" operator="greaterThan" aboveAverage="0" equalAverage="0" bottom="0" percent="0" rank="0" text="" dxfId="0">
      <formula>0</formula>
    </cfRule>
  </conditionalFormatting>
  <conditionalFormatting sqref="K11:BN169">
    <cfRule type="cellIs" priority="583" operator="greaterThan" aboveAverage="0" equalAverage="0" bottom="0" percent="0" rank="0" text="" dxfId="0">
      <formula>0</formula>
    </cfRule>
  </conditionalFormatting>
  <conditionalFormatting sqref="K11:BN169">
    <cfRule type="cellIs" priority="584" operator="greaterThan" aboveAverage="0" equalAverage="0" bottom="0" percent="0" rank="0" text="" dxfId="0">
      <formula>0</formula>
    </cfRule>
  </conditionalFormatting>
  <conditionalFormatting sqref="K11:BN169">
    <cfRule type="cellIs" priority="585" operator="greaterThan" aboveAverage="0" equalAverage="0" bottom="0" percent="0" rank="0" text="" dxfId="0">
      <formula>0</formula>
    </cfRule>
  </conditionalFormatting>
  <conditionalFormatting sqref="K11:BN169">
    <cfRule type="cellIs" priority="586" operator="greaterThan" aboveAverage="0" equalAverage="0" bottom="0" percent="0" rank="0" text="" dxfId="0">
      <formula>0</formula>
    </cfRule>
  </conditionalFormatting>
  <conditionalFormatting sqref="K11:BN169">
    <cfRule type="cellIs" priority="587" operator="greaterThan" aboveAverage="0" equalAverage="0" bottom="0" percent="0" rank="0" text="" dxfId="0">
      <formula>0</formula>
    </cfRule>
  </conditionalFormatting>
  <conditionalFormatting sqref="K11:BN169">
    <cfRule type="cellIs" priority="588" operator="greaterThan" aboveAverage="0" equalAverage="0" bottom="0" percent="0" rank="0" text="" dxfId="0">
      <formula>0</formula>
    </cfRule>
  </conditionalFormatting>
  <conditionalFormatting sqref="K11:BN169">
    <cfRule type="cellIs" priority="589" operator="greaterThan" aboveAverage="0" equalAverage="0" bottom="0" percent="0" rank="0" text="" dxfId="0">
      <formula>0</formula>
    </cfRule>
  </conditionalFormatting>
  <conditionalFormatting sqref="K11:BN169">
    <cfRule type="cellIs" priority="590" operator="greaterThan" aboveAverage="0" equalAverage="0" bottom="0" percent="0" rank="0" text="" dxfId="0">
      <formula>0</formula>
    </cfRule>
  </conditionalFormatting>
  <conditionalFormatting sqref="K11:BN169">
    <cfRule type="cellIs" priority="591" operator="greaterThan" aboveAverage="0" equalAverage="0" bottom="0" percent="0" rank="0" text="" dxfId="0">
      <formula>0</formula>
    </cfRule>
  </conditionalFormatting>
  <conditionalFormatting sqref="K11:BN169">
    <cfRule type="cellIs" priority="592" operator="greaterThan" aboveAverage="0" equalAverage="0" bottom="0" percent="0" rank="0" text="" dxfId="0">
      <formula>0</formula>
    </cfRule>
  </conditionalFormatting>
  <conditionalFormatting sqref="K11:BN169">
    <cfRule type="cellIs" priority="593" operator="greaterThan" aboveAverage="0" equalAverage="0" bottom="0" percent="0" rank="0" text="" dxfId="0">
      <formula>0</formula>
    </cfRule>
  </conditionalFormatting>
  <conditionalFormatting sqref="K11:BN169">
    <cfRule type="cellIs" priority="594" operator="greaterThan" aboveAverage="0" equalAverage="0" bottom="0" percent="0" rank="0" text="" dxfId="0">
      <formula>0</formula>
    </cfRule>
  </conditionalFormatting>
  <conditionalFormatting sqref="K11:BN169">
    <cfRule type="cellIs" priority="595" operator="greaterThan" aboveAverage="0" equalAverage="0" bottom="0" percent="0" rank="0" text="" dxfId="0">
      <formula>0</formula>
    </cfRule>
  </conditionalFormatting>
  <conditionalFormatting sqref="K11:BN169">
    <cfRule type="cellIs" priority="596" operator="greaterThan" aboveAverage="0" equalAverage="0" bottom="0" percent="0" rank="0" text="" dxfId="0">
      <formula>0</formula>
    </cfRule>
  </conditionalFormatting>
  <conditionalFormatting sqref="K11:BN169">
    <cfRule type="cellIs" priority="597" operator="greaterThan" aboveAverage="0" equalAverage="0" bottom="0" percent="0" rank="0" text="" dxfId="0">
      <formula>0</formula>
    </cfRule>
  </conditionalFormatting>
  <conditionalFormatting sqref="K11:BN169">
    <cfRule type="cellIs" priority="598" operator="greaterThan" aboveAverage="0" equalAverage="0" bottom="0" percent="0" rank="0" text="" dxfId="0">
      <formula>0</formula>
    </cfRule>
  </conditionalFormatting>
  <conditionalFormatting sqref="K11:BN169">
    <cfRule type="cellIs" priority="599" operator="greaterThan" aboveAverage="0" equalAverage="0" bottom="0" percent="0" rank="0" text="" dxfId="0">
      <formula>0</formula>
    </cfRule>
  </conditionalFormatting>
  <conditionalFormatting sqref="K11:BN169">
    <cfRule type="cellIs" priority="600" operator="greaterThan" aboveAverage="0" equalAverage="0" bottom="0" percent="0" rank="0" text="" dxfId="0">
      <formula>0</formula>
    </cfRule>
  </conditionalFormatting>
  <conditionalFormatting sqref="K11:BN169">
    <cfRule type="cellIs" priority="601" operator="greaterThan" aboveAverage="0" equalAverage="0" bottom="0" percent="0" rank="0" text="" dxfId="0">
      <formula>0</formula>
    </cfRule>
  </conditionalFormatting>
  <conditionalFormatting sqref="K11:BN169">
    <cfRule type="cellIs" priority="602" operator="greaterThan" aboveAverage="0" equalAverage="0" bottom="0" percent="0" rank="0" text="" dxfId="0">
      <formula>0</formula>
    </cfRule>
  </conditionalFormatting>
  <conditionalFormatting sqref="K11:BN169">
    <cfRule type="cellIs" priority="603" operator="greaterThan" aboveAverage="0" equalAverage="0" bottom="0" percent="0" rank="0" text="" dxfId="0">
      <formula>0</formula>
    </cfRule>
  </conditionalFormatting>
  <conditionalFormatting sqref="K11:BN169">
    <cfRule type="cellIs" priority="604" operator="greaterThan" aboveAverage="0" equalAverage="0" bottom="0" percent="0" rank="0" text="" dxfId="0">
      <formula>0</formula>
    </cfRule>
  </conditionalFormatting>
  <conditionalFormatting sqref="K11:BN169">
    <cfRule type="cellIs" priority="605" operator="greaterThan" aboveAverage="0" equalAverage="0" bottom="0" percent="0" rank="0" text="" dxfId="0">
      <formula>0</formula>
    </cfRule>
  </conditionalFormatting>
  <conditionalFormatting sqref="K11:BN169">
    <cfRule type="cellIs" priority="606" operator="greaterThan" aboveAverage="0" equalAverage="0" bottom="0" percent="0" rank="0" text="" dxfId="0">
      <formula>0</formula>
    </cfRule>
  </conditionalFormatting>
  <conditionalFormatting sqref="K11:BN169">
    <cfRule type="cellIs" priority="607" operator="greaterThan" aboveAverage="0" equalAverage="0" bottom="0" percent="0" rank="0" text="" dxfId="0">
      <formula>0</formula>
    </cfRule>
  </conditionalFormatting>
  <conditionalFormatting sqref="K11:BN169">
    <cfRule type="cellIs" priority="608" operator="greaterThan" aboveAverage="0" equalAverage="0" bottom="0" percent="0" rank="0" text="" dxfId="0">
      <formula>0</formula>
    </cfRule>
  </conditionalFormatting>
  <conditionalFormatting sqref="K11:BN169">
    <cfRule type="cellIs" priority="609" operator="greaterThan" aboveAverage="0" equalAverage="0" bottom="0" percent="0" rank="0" text="" dxfId="0">
      <formula>0</formula>
    </cfRule>
  </conditionalFormatting>
  <conditionalFormatting sqref="K11:BN169">
    <cfRule type="cellIs" priority="610" operator="greaterThan" aboveAverage="0" equalAverage="0" bottom="0" percent="0" rank="0" text="" dxfId="0">
      <formula>0</formula>
    </cfRule>
  </conditionalFormatting>
  <conditionalFormatting sqref="K11:BN169">
    <cfRule type="cellIs" priority="611" operator="greaterThan" aboveAverage="0" equalAverage="0" bottom="0" percent="0" rank="0" text="" dxfId="0">
      <formula>0</formula>
    </cfRule>
  </conditionalFormatting>
  <conditionalFormatting sqref="K11:BN169">
    <cfRule type="cellIs" priority="612" operator="greaterThan" aboveAverage="0" equalAverage="0" bottom="0" percent="0" rank="0" text="" dxfId="0">
      <formula>0</formula>
    </cfRule>
  </conditionalFormatting>
  <conditionalFormatting sqref="K11:BN169">
    <cfRule type="cellIs" priority="613" operator="greaterThan" aboveAverage="0" equalAverage="0" bottom="0" percent="0" rank="0" text="" dxfId="0">
      <formula>0</formula>
    </cfRule>
  </conditionalFormatting>
  <conditionalFormatting sqref="K11:BN169">
    <cfRule type="cellIs" priority="614" operator="greaterThan" aboveAverage="0" equalAverage="0" bottom="0" percent="0" rank="0" text="" dxfId="0">
      <formula>0</formula>
    </cfRule>
  </conditionalFormatting>
  <conditionalFormatting sqref="K11:BN169">
    <cfRule type="cellIs" priority="615" operator="greaterThan" aboveAverage="0" equalAverage="0" bottom="0" percent="0" rank="0" text="" dxfId="0">
      <formula>0</formula>
    </cfRule>
  </conditionalFormatting>
  <conditionalFormatting sqref="K11:BN169">
    <cfRule type="cellIs" priority="616" operator="greaterThan" aboveAverage="0" equalAverage="0" bottom="0" percent="0" rank="0" text="" dxfId="0">
      <formula>0</formula>
    </cfRule>
  </conditionalFormatting>
  <conditionalFormatting sqref="K11:BN169">
    <cfRule type="cellIs" priority="617" operator="greaterThan" aboveAverage="0" equalAverage="0" bottom="0" percent="0" rank="0" text="" dxfId="0">
      <formula>0</formula>
    </cfRule>
  </conditionalFormatting>
  <conditionalFormatting sqref="K11:BN169">
    <cfRule type="cellIs" priority="618" operator="greaterThan" aboveAverage="0" equalAverage="0" bottom="0" percent="0" rank="0" text="" dxfId="0">
      <formula>0</formula>
    </cfRule>
  </conditionalFormatting>
  <conditionalFormatting sqref="K11:BN169">
    <cfRule type="cellIs" priority="619" operator="greaterThan" aboveAverage="0" equalAverage="0" bottom="0" percent="0" rank="0" text="" dxfId="0">
      <formula>0</formula>
    </cfRule>
  </conditionalFormatting>
  <conditionalFormatting sqref="K11:BN169">
    <cfRule type="cellIs" priority="620" operator="greaterThan" aboveAverage="0" equalAverage="0" bottom="0" percent="0" rank="0" text="" dxfId="0">
      <formula>0</formula>
    </cfRule>
  </conditionalFormatting>
  <conditionalFormatting sqref="K11:BN169">
    <cfRule type="cellIs" priority="621" operator="greaterThan" aboveAverage="0" equalAverage="0" bottom="0" percent="0" rank="0" text="" dxfId="0">
      <formula>0</formula>
    </cfRule>
  </conditionalFormatting>
  <conditionalFormatting sqref="K11:BN169">
    <cfRule type="cellIs" priority="622" operator="greaterThan" aboveAverage="0" equalAverage="0" bottom="0" percent="0" rank="0" text="" dxfId="0">
      <formula>0</formula>
    </cfRule>
  </conditionalFormatting>
  <conditionalFormatting sqref="K11:BN169">
    <cfRule type="cellIs" priority="623" operator="greaterThan" aboveAverage="0" equalAverage="0" bottom="0" percent="0" rank="0" text="" dxfId="0">
      <formula>0</formula>
    </cfRule>
  </conditionalFormatting>
  <conditionalFormatting sqref="K11:BN169">
    <cfRule type="cellIs" priority="624" operator="greaterThan" aboveAverage="0" equalAverage="0" bottom="0" percent="0" rank="0" text="" dxfId="0">
      <formula>0</formula>
    </cfRule>
  </conditionalFormatting>
  <conditionalFormatting sqref="K11:BN169">
    <cfRule type="cellIs" priority="625" operator="greaterThan" aboveAverage="0" equalAverage="0" bottom="0" percent="0" rank="0" text="" dxfId="0">
      <formula>0</formula>
    </cfRule>
  </conditionalFormatting>
  <conditionalFormatting sqref="K11:BN169">
    <cfRule type="cellIs" priority="626" operator="greaterThan" aboveAverage="0" equalAverage="0" bottom="0" percent="0" rank="0" text="" dxfId="0">
      <formula>0</formula>
    </cfRule>
  </conditionalFormatting>
  <conditionalFormatting sqref="K11:BN169">
    <cfRule type="cellIs" priority="627" operator="greaterThan" aboveAverage="0" equalAverage="0" bottom="0" percent="0" rank="0" text="" dxfId="0">
      <formula>0</formula>
    </cfRule>
  </conditionalFormatting>
  <conditionalFormatting sqref="K11:BN169">
    <cfRule type="cellIs" priority="628" operator="greaterThan" aboveAverage="0" equalAverage="0" bottom="0" percent="0" rank="0" text="" dxfId="0">
      <formula>0</formula>
    </cfRule>
  </conditionalFormatting>
  <conditionalFormatting sqref="K11:BN169">
    <cfRule type="cellIs" priority="629" operator="greaterThan" aboveAverage="0" equalAverage="0" bottom="0" percent="0" rank="0" text="" dxfId="0">
      <formula>0</formula>
    </cfRule>
  </conditionalFormatting>
  <conditionalFormatting sqref="K11:BN169">
    <cfRule type="cellIs" priority="630" operator="greaterThan" aboveAverage="0" equalAverage="0" bottom="0" percent="0" rank="0" text="" dxfId="0">
      <formula>0</formula>
    </cfRule>
  </conditionalFormatting>
  <conditionalFormatting sqref="K11:BN169">
    <cfRule type="cellIs" priority="631" operator="greaterThan" aboveAverage="0" equalAverage="0" bottom="0" percent="0" rank="0" text="" dxfId="0">
      <formula>0</formula>
    </cfRule>
  </conditionalFormatting>
  <conditionalFormatting sqref="K11:BN169">
    <cfRule type="cellIs" priority="632" operator="greaterThan" aboveAverage="0" equalAverage="0" bottom="0" percent="0" rank="0" text="" dxfId="0">
      <formula>0</formula>
    </cfRule>
  </conditionalFormatting>
  <conditionalFormatting sqref="K11:BN169">
    <cfRule type="cellIs" priority="633" operator="greaterThan" aboveAverage="0" equalAverage="0" bottom="0" percent="0" rank="0" text="" dxfId="0">
      <formula>0</formula>
    </cfRule>
  </conditionalFormatting>
  <conditionalFormatting sqref="K11:BN169">
    <cfRule type="cellIs" priority="634" operator="greaterThan" aboveAverage="0" equalAverage="0" bottom="0" percent="0" rank="0" text="" dxfId="0">
      <formula>0</formula>
    </cfRule>
  </conditionalFormatting>
  <conditionalFormatting sqref="K11:BN169">
    <cfRule type="cellIs" priority="635" operator="greaterThan" aboveAverage="0" equalAverage="0" bottom="0" percent="0" rank="0" text="" dxfId="0">
      <formula>0</formula>
    </cfRule>
  </conditionalFormatting>
  <conditionalFormatting sqref="K11:BN169">
    <cfRule type="cellIs" priority="636" operator="greaterThan" aboveAverage="0" equalAverage="0" bottom="0" percent="0" rank="0" text="" dxfId="0">
      <formula>0</formula>
    </cfRule>
  </conditionalFormatting>
  <conditionalFormatting sqref="K11:BN169">
    <cfRule type="cellIs" priority="637" operator="greaterThan" aboveAverage="0" equalAverage="0" bottom="0" percent="0" rank="0" text="" dxfId="0">
      <formula>0</formula>
    </cfRule>
  </conditionalFormatting>
  <conditionalFormatting sqref="K11:BN169">
    <cfRule type="cellIs" priority="638" operator="greaterThan" aboveAverage="0" equalAverage="0" bottom="0" percent="0" rank="0" text="" dxfId="0">
      <formula>0</formula>
    </cfRule>
  </conditionalFormatting>
  <conditionalFormatting sqref="K11:BN169">
    <cfRule type="cellIs" priority="639" operator="greaterThan" aboveAverage="0" equalAverage="0" bottom="0" percent="0" rank="0" text="" dxfId="0">
      <formula>0</formula>
    </cfRule>
  </conditionalFormatting>
  <conditionalFormatting sqref="K11:BN169">
    <cfRule type="cellIs" priority="640" operator="greaterThan" aboveAverage="0" equalAverage="0" bottom="0" percent="0" rank="0" text="" dxfId="0">
      <formula>0</formula>
    </cfRule>
  </conditionalFormatting>
  <conditionalFormatting sqref="K11:BN169">
    <cfRule type="cellIs" priority="641" operator="greaterThan" aboveAverage="0" equalAverage="0" bottom="0" percent="0" rank="0" text="" dxfId="0">
      <formula>0</formula>
    </cfRule>
  </conditionalFormatting>
  <conditionalFormatting sqref="K11:BN169">
    <cfRule type="cellIs" priority="642" operator="greaterThan" aboveAverage="0" equalAverage="0" bottom="0" percent="0" rank="0" text="" dxfId="0">
      <formula>0</formula>
    </cfRule>
  </conditionalFormatting>
  <conditionalFormatting sqref="K11:BN169">
    <cfRule type="cellIs" priority="643" operator="greaterThan" aboveAverage="0" equalAverage="0" bottom="0" percent="0" rank="0" text="" dxfId="0">
      <formula>0</formula>
    </cfRule>
  </conditionalFormatting>
  <conditionalFormatting sqref="K11:BN169">
    <cfRule type="cellIs" priority="644" operator="greaterThan" aboveAverage="0" equalAverage="0" bottom="0" percent="0" rank="0" text="" dxfId="0">
      <formula>0</formula>
    </cfRule>
  </conditionalFormatting>
  <conditionalFormatting sqref="K11:BN169">
    <cfRule type="cellIs" priority="645" operator="greaterThan" aboveAverage="0" equalAverage="0" bottom="0" percent="0" rank="0" text="" dxfId="0">
      <formula>0</formula>
    </cfRule>
  </conditionalFormatting>
  <conditionalFormatting sqref="K11:BN169">
    <cfRule type="cellIs" priority="646" operator="greaterThan" aboveAverage="0" equalAverage="0" bottom="0" percent="0" rank="0" text="" dxfId="0">
      <formula>0</formula>
    </cfRule>
  </conditionalFormatting>
  <conditionalFormatting sqref="K11:BN169">
    <cfRule type="cellIs" priority="647" operator="greaterThan" aboveAverage="0" equalAverage="0" bottom="0" percent="0" rank="0" text="" dxfId="0">
      <formula>0</formula>
    </cfRule>
  </conditionalFormatting>
  <conditionalFormatting sqref="K11:BN169">
    <cfRule type="cellIs" priority="648" operator="greaterThan" aboveAverage="0" equalAverage="0" bottom="0" percent="0" rank="0" text="" dxfId="0">
      <formula>0</formula>
    </cfRule>
  </conditionalFormatting>
  <conditionalFormatting sqref="K11:BN169">
    <cfRule type="cellIs" priority="649" operator="greaterThan" aboveAverage="0" equalAverage="0" bottom="0" percent="0" rank="0" text="" dxfId="0">
      <formula>0</formula>
    </cfRule>
  </conditionalFormatting>
  <conditionalFormatting sqref="K11:BN169">
    <cfRule type="cellIs" priority="650" operator="greaterThan" aboveAverage="0" equalAverage="0" bottom="0" percent="0" rank="0" text="" dxfId="0">
      <formula>0</formula>
    </cfRule>
  </conditionalFormatting>
  <conditionalFormatting sqref="K11:BN169">
    <cfRule type="cellIs" priority="651" operator="greaterThan" aboveAverage="0" equalAverage="0" bottom="0" percent="0" rank="0" text="" dxfId="0">
      <formula>0</formula>
    </cfRule>
  </conditionalFormatting>
  <conditionalFormatting sqref="K11:BN169">
    <cfRule type="cellIs" priority="652" operator="greaterThan" aboveAverage="0" equalAverage="0" bottom="0" percent="0" rank="0" text="" dxfId="0">
      <formula>0</formula>
    </cfRule>
  </conditionalFormatting>
  <conditionalFormatting sqref="K11:BN169">
    <cfRule type="cellIs" priority="653" operator="greaterThan" aboveAverage="0" equalAverage="0" bottom="0" percent="0" rank="0" text="" dxfId="0">
      <formula>0</formula>
    </cfRule>
  </conditionalFormatting>
  <conditionalFormatting sqref="K11:BN169">
    <cfRule type="cellIs" priority="654" operator="greaterThan" aboveAverage="0" equalAverage="0" bottom="0" percent="0" rank="0" text="" dxfId="0">
      <formula>0</formula>
    </cfRule>
  </conditionalFormatting>
  <conditionalFormatting sqref="K11:BN169">
    <cfRule type="cellIs" priority="655" operator="greaterThan" aboveAverage="0" equalAverage="0" bottom="0" percent="0" rank="0" text="" dxfId="0">
      <formula>0</formula>
    </cfRule>
  </conditionalFormatting>
  <conditionalFormatting sqref="K11:BN169">
    <cfRule type="cellIs" priority="656" operator="greaterThan" aboveAverage="0" equalAverage="0" bottom="0" percent="0" rank="0" text="" dxfId="0">
      <formula>0</formula>
    </cfRule>
  </conditionalFormatting>
  <conditionalFormatting sqref="K11:BN169">
    <cfRule type="cellIs" priority="657" operator="greaterThan" aboveAverage="0" equalAverage="0" bottom="0" percent="0" rank="0" text="" dxfId="0">
      <formula>0</formula>
    </cfRule>
  </conditionalFormatting>
  <conditionalFormatting sqref="K11:BN169">
    <cfRule type="cellIs" priority="658" operator="greaterThan" aboveAverage="0" equalAverage="0" bottom="0" percent="0" rank="0" text="" dxfId="0">
      <formula>0</formula>
    </cfRule>
  </conditionalFormatting>
  <conditionalFormatting sqref="K11:BN169">
    <cfRule type="cellIs" priority="659" operator="greaterThan" aboveAverage="0" equalAverage="0" bottom="0" percent="0" rank="0" text="" dxfId="0">
      <formula>0</formula>
    </cfRule>
  </conditionalFormatting>
  <conditionalFormatting sqref="K11:BN169">
    <cfRule type="cellIs" priority="660" operator="greaterThan" aboveAverage="0" equalAverage="0" bottom="0" percent="0" rank="0" text="" dxfId="0">
      <formula>0</formula>
    </cfRule>
  </conditionalFormatting>
  <conditionalFormatting sqref="K11:BN169">
    <cfRule type="cellIs" priority="661" operator="greaterThan" aboveAverage="0" equalAverage="0" bottom="0" percent="0" rank="0" text="" dxfId="0">
      <formula>0</formula>
    </cfRule>
  </conditionalFormatting>
  <conditionalFormatting sqref="K11:BN169">
    <cfRule type="cellIs" priority="662" operator="greaterThan" aboveAverage="0" equalAverage="0" bottom="0" percent="0" rank="0" text="" dxfId="0">
      <formula>0</formula>
    </cfRule>
  </conditionalFormatting>
  <conditionalFormatting sqref="K11:BN169">
    <cfRule type="cellIs" priority="663" operator="greaterThan" aboveAverage="0" equalAverage="0" bottom="0" percent="0" rank="0" text="" dxfId="0">
      <formula>0</formula>
    </cfRule>
  </conditionalFormatting>
  <conditionalFormatting sqref="K11:BN169">
    <cfRule type="cellIs" priority="664" operator="greaterThan" aboveAverage="0" equalAverage="0" bottom="0" percent="0" rank="0" text="" dxfId="0">
      <formula>0</formula>
    </cfRule>
  </conditionalFormatting>
  <conditionalFormatting sqref="K11:BN169">
    <cfRule type="cellIs" priority="665" operator="greaterThan" aboveAverage="0" equalAverage="0" bottom="0" percent="0" rank="0" text="" dxfId="0">
      <formula>0</formula>
    </cfRule>
  </conditionalFormatting>
  <conditionalFormatting sqref="K11:BN169">
    <cfRule type="cellIs" priority="666" operator="greaterThan" aboveAverage="0" equalAverage="0" bottom="0" percent="0" rank="0" text="" dxfId="0">
      <formula>0</formula>
    </cfRule>
  </conditionalFormatting>
  <conditionalFormatting sqref="K11:BN169">
    <cfRule type="cellIs" priority="667" operator="greaterThan" aboveAverage="0" equalAverage="0" bottom="0" percent="0" rank="0" text="" dxfId="0">
      <formula>0</formula>
    </cfRule>
  </conditionalFormatting>
  <conditionalFormatting sqref="K11:BN169">
    <cfRule type="cellIs" priority="668" operator="greaterThan" aboveAverage="0" equalAverage="0" bottom="0" percent="0" rank="0" text="" dxfId="0">
      <formula>0</formula>
    </cfRule>
  </conditionalFormatting>
  <conditionalFormatting sqref="K11:BN169">
    <cfRule type="cellIs" priority="669" operator="greaterThan" aboveAverage="0" equalAverage="0" bottom="0" percent="0" rank="0" text="" dxfId="0">
      <formula>0</formula>
    </cfRule>
  </conditionalFormatting>
  <conditionalFormatting sqref="K11:BN169">
    <cfRule type="cellIs" priority="670" operator="greaterThan" aboveAverage="0" equalAverage="0" bottom="0" percent="0" rank="0" text="" dxfId="0">
      <formula>0</formula>
    </cfRule>
  </conditionalFormatting>
  <conditionalFormatting sqref="K11:BN169">
    <cfRule type="cellIs" priority="671" operator="greaterThan" aboveAverage="0" equalAverage="0" bottom="0" percent="0" rank="0" text="" dxfId="0">
      <formula>0</formula>
    </cfRule>
  </conditionalFormatting>
  <conditionalFormatting sqref="K11:BN169">
    <cfRule type="cellIs" priority="672" operator="greaterThan" aboveAverage="0" equalAverage="0" bottom="0" percent="0" rank="0" text="" dxfId="0">
      <formula>0</formula>
    </cfRule>
  </conditionalFormatting>
  <conditionalFormatting sqref="K11:BN169">
    <cfRule type="cellIs" priority="673" operator="greaterThan" aboveAverage="0" equalAverage="0" bottom="0" percent="0" rank="0" text="" dxfId="0">
      <formula>0</formula>
    </cfRule>
  </conditionalFormatting>
  <conditionalFormatting sqref="K11:BN169">
    <cfRule type="cellIs" priority="674" operator="greaterThan" aboveAverage="0" equalAverage="0" bottom="0" percent="0" rank="0" text="" dxfId="0">
      <formula>0</formula>
    </cfRule>
  </conditionalFormatting>
  <conditionalFormatting sqref="K11:BN169">
    <cfRule type="cellIs" priority="675" operator="greaterThan" aboveAverage="0" equalAverage="0" bottom="0" percent="0" rank="0" text="" dxfId="0">
      <formula>0</formula>
    </cfRule>
  </conditionalFormatting>
  <conditionalFormatting sqref="K11:BN169">
    <cfRule type="cellIs" priority="676" operator="greaterThan" aboveAverage="0" equalAverage="0" bottom="0" percent="0" rank="0" text="" dxfId="0">
      <formula>0</formula>
    </cfRule>
  </conditionalFormatting>
  <conditionalFormatting sqref="K11:BN169">
    <cfRule type="cellIs" priority="677" operator="greaterThan" aboveAverage="0" equalAverage="0" bottom="0" percent="0" rank="0" text="" dxfId="0">
      <formula>0</formula>
    </cfRule>
  </conditionalFormatting>
  <conditionalFormatting sqref="K11:BN169">
    <cfRule type="cellIs" priority="678" operator="greaterThan" aboveAverage="0" equalAverage="0" bottom="0" percent="0" rank="0" text="" dxfId="0">
      <formula>0</formula>
    </cfRule>
  </conditionalFormatting>
  <conditionalFormatting sqref="K11:BN169">
    <cfRule type="cellIs" priority="679" operator="greaterThan" aboveAverage="0" equalAverage="0" bottom="0" percent="0" rank="0" text="" dxfId="0">
      <formula>0</formula>
    </cfRule>
  </conditionalFormatting>
  <conditionalFormatting sqref="K11:BN169">
    <cfRule type="cellIs" priority="680" operator="greaterThan" aboveAverage="0" equalAverage="0" bottom="0" percent="0" rank="0" text="" dxfId="0">
      <formula>0</formula>
    </cfRule>
  </conditionalFormatting>
  <conditionalFormatting sqref="K11:BN169">
    <cfRule type="cellIs" priority="681" operator="greaterThan" aboveAverage="0" equalAverage="0" bottom="0" percent="0" rank="0" text="" dxfId="0">
      <formula>0</formula>
    </cfRule>
  </conditionalFormatting>
  <conditionalFormatting sqref="K11:BN169">
    <cfRule type="cellIs" priority="682" operator="greaterThan" aboveAverage="0" equalAverage="0" bottom="0" percent="0" rank="0" text="" dxfId="0">
      <formula>0</formula>
    </cfRule>
  </conditionalFormatting>
  <conditionalFormatting sqref="K11:BN169">
    <cfRule type="cellIs" priority="683" operator="greaterThan" aboveAverage="0" equalAverage="0" bottom="0" percent="0" rank="0" text="" dxfId="0">
      <formula>0</formula>
    </cfRule>
  </conditionalFormatting>
  <conditionalFormatting sqref="K11:BN169">
    <cfRule type="cellIs" priority="684" operator="greaterThan" aboveAverage="0" equalAverage="0" bottom="0" percent="0" rank="0" text="" dxfId="0">
      <formula>0</formula>
    </cfRule>
  </conditionalFormatting>
  <conditionalFormatting sqref="K11:BN169">
    <cfRule type="cellIs" priority="685" operator="greaterThan" aboveAverage="0" equalAverage="0" bottom="0" percent="0" rank="0" text="" dxfId="0">
      <formula>0</formula>
    </cfRule>
  </conditionalFormatting>
  <conditionalFormatting sqref="K11:BN169">
    <cfRule type="cellIs" priority="686" operator="greaterThan" aboveAverage="0" equalAverage="0" bottom="0" percent="0" rank="0" text="" dxfId="0">
      <formula>0</formula>
    </cfRule>
  </conditionalFormatting>
  <conditionalFormatting sqref="K11:BN169">
    <cfRule type="cellIs" priority="687" operator="greaterThan" aboveAverage="0" equalAverage="0" bottom="0" percent="0" rank="0" text="" dxfId="0">
      <formula>0</formula>
    </cfRule>
  </conditionalFormatting>
  <conditionalFormatting sqref="K11:BN169">
    <cfRule type="cellIs" priority="688" operator="greaterThan" aboveAverage="0" equalAverage="0" bottom="0" percent="0" rank="0" text="" dxfId="0">
      <formula>0</formula>
    </cfRule>
  </conditionalFormatting>
  <conditionalFormatting sqref="K11:BN169">
    <cfRule type="cellIs" priority="689" operator="greaterThan" aboveAverage="0" equalAverage="0" bottom="0" percent="0" rank="0" text="" dxfId="0">
      <formula>0</formula>
    </cfRule>
  </conditionalFormatting>
  <conditionalFormatting sqref="K11:BN169">
    <cfRule type="cellIs" priority="690" operator="greaterThan" aboveAverage="0" equalAverage="0" bottom="0" percent="0" rank="0" text="" dxfId="0">
      <formula>0</formula>
    </cfRule>
  </conditionalFormatting>
  <conditionalFormatting sqref="K11:BN169">
    <cfRule type="cellIs" priority="691" operator="greaterThan" aboveAverage="0" equalAverage="0" bottom="0" percent="0" rank="0" text="" dxfId="0">
      <formula>0</formula>
    </cfRule>
  </conditionalFormatting>
  <conditionalFormatting sqref="K11:BN169">
    <cfRule type="cellIs" priority="692" operator="greaterThan" aboveAverage="0" equalAverage="0" bottom="0" percent="0" rank="0" text="" dxfId="0">
      <formula>0</formula>
    </cfRule>
  </conditionalFormatting>
  <conditionalFormatting sqref="K11:BN169">
    <cfRule type="cellIs" priority="693" operator="greaterThan" aboveAverage="0" equalAverage="0" bottom="0" percent="0" rank="0" text="" dxfId="0">
      <formula>0</formula>
    </cfRule>
  </conditionalFormatting>
  <conditionalFormatting sqref="K11:BN169">
    <cfRule type="cellIs" priority="694" operator="greaterThan" aboveAverage="0" equalAverage="0" bottom="0" percent="0" rank="0" text="" dxfId="0">
      <formula>0</formula>
    </cfRule>
  </conditionalFormatting>
  <conditionalFormatting sqref="K11:BN169">
    <cfRule type="cellIs" priority="695" operator="greaterThan" aboveAverage="0" equalAverage="0" bottom="0" percent="0" rank="0" text="" dxfId="0">
      <formula>0</formula>
    </cfRule>
  </conditionalFormatting>
  <conditionalFormatting sqref="K11:BN169">
    <cfRule type="cellIs" priority="696" operator="greaterThan" aboveAverage="0" equalAverage="0" bottom="0" percent="0" rank="0" text="" dxfId="0">
      <formula>0</formula>
    </cfRule>
  </conditionalFormatting>
  <conditionalFormatting sqref="K11:BN169">
    <cfRule type="cellIs" priority="697" operator="greaterThan" aboveAverage="0" equalAverage="0" bottom="0" percent="0" rank="0" text="" dxfId="0">
      <formula>0</formula>
    </cfRule>
  </conditionalFormatting>
  <conditionalFormatting sqref="K11:BN169">
    <cfRule type="cellIs" priority="698" operator="greaterThan" aboveAverage="0" equalAverage="0" bottom="0" percent="0" rank="0" text="" dxfId="0">
      <formula>0</formula>
    </cfRule>
  </conditionalFormatting>
  <conditionalFormatting sqref="K11:BN169">
    <cfRule type="cellIs" priority="699" operator="greaterThan" aboveAverage="0" equalAverage="0" bottom="0" percent="0" rank="0" text="" dxfId="0">
      <formula>0</formula>
    </cfRule>
  </conditionalFormatting>
  <conditionalFormatting sqref="K11:BN169">
    <cfRule type="cellIs" priority="700" operator="greaterThan" aboveAverage="0" equalAverage="0" bottom="0" percent="0" rank="0" text="" dxfId="0">
      <formula>0</formula>
    </cfRule>
  </conditionalFormatting>
  <conditionalFormatting sqref="K11:BN169">
    <cfRule type="cellIs" priority="701" operator="greaterThan" aboveAverage="0" equalAverage="0" bottom="0" percent="0" rank="0" text="" dxfId="0">
      <formula>0</formula>
    </cfRule>
  </conditionalFormatting>
  <conditionalFormatting sqref="K11:BN169">
    <cfRule type="cellIs" priority="702" operator="greaterThan" aboveAverage="0" equalAverage="0" bottom="0" percent="0" rank="0" text="" dxfId="0">
      <formula>0</formula>
    </cfRule>
  </conditionalFormatting>
  <conditionalFormatting sqref="K11:BN169">
    <cfRule type="cellIs" priority="703" operator="greaterThan" aboveAverage="0" equalAverage="0" bottom="0" percent="0" rank="0" text="" dxfId="0">
      <formula>0</formula>
    </cfRule>
  </conditionalFormatting>
  <conditionalFormatting sqref="K11:BN169">
    <cfRule type="cellIs" priority="704" operator="greaterThan" aboveAverage="0" equalAverage="0" bottom="0" percent="0" rank="0" text="" dxfId="0">
      <formula>0</formula>
    </cfRule>
  </conditionalFormatting>
  <conditionalFormatting sqref="K11:BN169">
    <cfRule type="cellIs" priority="705" operator="greaterThan" aboveAverage="0" equalAverage="0" bottom="0" percent="0" rank="0" text="" dxfId="0">
      <formula>0</formula>
    </cfRule>
  </conditionalFormatting>
  <conditionalFormatting sqref="K11:BN169">
    <cfRule type="cellIs" priority="706" operator="greaterThan" aboveAverage="0" equalAverage="0" bottom="0" percent="0" rank="0" text="" dxfId="0">
      <formula>0</formula>
    </cfRule>
  </conditionalFormatting>
  <conditionalFormatting sqref="K11:BN169">
    <cfRule type="cellIs" priority="707" operator="greaterThan" aboveAverage="0" equalAverage="0" bottom="0" percent="0" rank="0" text="" dxfId="0">
      <formula>0</formula>
    </cfRule>
  </conditionalFormatting>
  <conditionalFormatting sqref="K11:BN169">
    <cfRule type="cellIs" priority="708" operator="greaterThan" aboveAverage="0" equalAverage="0" bottom="0" percent="0" rank="0" text="" dxfId="0">
      <formula>0</formula>
    </cfRule>
  </conditionalFormatting>
  <conditionalFormatting sqref="K11:BN169">
    <cfRule type="cellIs" priority="709" operator="greaterThan" aboveAverage="0" equalAverage="0" bottom="0" percent="0" rank="0" text="" dxfId="0">
      <formula>0</formula>
    </cfRule>
  </conditionalFormatting>
  <conditionalFormatting sqref="K11:BN169">
    <cfRule type="cellIs" priority="710" operator="greaterThan" aboveAverage="0" equalAverage="0" bottom="0" percent="0" rank="0" text="" dxfId="0">
      <formula>0</formula>
    </cfRule>
  </conditionalFormatting>
  <conditionalFormatting sqref="K11:BN169">
    <cfRule type="cellIs" priority="711" operator="greaterThan" aboveAverage="0" equalAverage="0" bottom="0" percent="0" rank="0" text="" dxfId="0">
      <formula>0</formula>
    </cfRule>
  </conditionalFormatting>
  <conditionalFormatting sqref="K11:BN169">
    <cfRule type="cellIs" priority="712" operator="greaterThan" aboveAverage="0" equalAverage="0" bottom="0" percent="0" rank="0" text="" dxfId="0">
      <formula>0</formula>
    </cfRule>
  </conditionalFormatting>
  <conditionalFormatting sqref="K11:BN169">
    <cfRule type="cellIs" priority="713" operator="greaterThan" aboveAverage="0" equalAverage="0" bottom="0" percent="0" rank="0" text="" dxfId="0">
      <formula>0</formula>
    </cfRule>
  </conditionalFormatting>
  <conditionalFormatting sqref="K11:BN169">
    <cfRule type="cellIs" priority="714" operator="greaterThan" aboveAverage="0" equalAverage="0" bottom="0" percent="0" rank="0" text="" dxfId="0">
      <formula>0</formula>
    </cfRule>
  </conditionalFormatting>
  <conditionalFormatting sqref="K11:BN169">
    <cfRule type="cellIs" priority="715" operator="greaterThan" aboveAverage="0" equalAverage="0" bottom="0" percent="0" rank="0" text="" dxfId="0">
      <formula>0</formula>
    </cfRule>
  </conditionalFormatting>
  <conditionalFormatting sqref="K11:BN169">
    <cfRule type="cellIs" priority="716" operator="greaterThan" aboveAverage="0" equalAverage="0" bottom="0" percent="0" rank="0" text="" dxfId="0">
      <formula>0</formula>
    </cfRule>
  </conditionalFormatting>
  <conditionalFormatting sqref="K11:BN169">
    <cfRule type="cellIs" priority="717" operator="greaterThan" aboveAverage="0" equalAverage="0" bottom="0" percent="0" rank="0" text="" dxfId="0">
      <formula>0</formula>
    </cfRule>
  </conditionalFormatting>
  <conditionalFormatting sqref="K11:BN169">
    <cfRule type="cellIs" priority="718" operator="greaterThan" aboveAverage="0" equalAverage="0" bottom="0" percent="0" rank="0" text="" dxfId="0">
      <formula>0</formula>
    </cfRule>
  </conditionalFormatting>
  <conditionalFormatting sqref="K11:BN169">
    <cfRule type="cellIs" priority="719" operator="greaterThan" aboveAverage="0" equalAverage="0" bottom="0" percent="0" rank="0" text="" dxfId="0">
      <formula>0</formula>
    </cfRule>
  </conditionalFormatting>
  <conditionalFormatting sqref="K11:BN169">
    <cfRule type="cellIs" priority="720" operator="greaterThan" aboveAverage="0" equalAverage="0" bottom="0" percent="0" rank="0" text="" dxfId="0">
      <formula>0</formula>
    </cfRule>
  </conditionalFormatting>
  <conditionalFormatting sqref="K11:BN169">
    <cfRule type="cellIs" priority="721" operator="greaterThan" aboveAverage="0" equalAverage="0" bottom="0" percent="0" rank="0" text="" dxfId="0">
      <formula>0</formula>
    </cfRule>
  </conditionalFormatting>
  <conditionalFormatting sqref="K11:BN169">
    <cfRule type="cellIs" priority="722" operator="greaterThan" aboveAverage="0" equalAverage="0" bottom="0" percent="0" rank="0" text="" dxfId="0">
      <formula>0</formula>
    </cfRule>
  </conditionalFormatting>
  <conditionalFormatting sqref="K11:BN169">
    <cfRule type="cellIs" priority="723" operator="greaterThan" aboveAverage="0" equalAverage="0" bottom="0" percent="0" rank="0" text="" dxfId="0">
      <formula>0</formula>
    </cfRule>
  </conditionalFormatting>
  <conditionalFormatting sqref="K11:BN169">
    <cfRule type="cellIs" priority="724" operator="greaterThan" aboveAverage="0" equalAverage="0" bottom="0" percent="0" rank="0" text="" dxfId="0">
      <formula>0</formula>
    </cfRule>
  </conditionalFormatting>
  <conditionalFormatting sqref="K11:BN169">
    <cfRule type="cellIs" priority="725" operator="greaterThan" aboveAverage="0" equalAverage="0" bottom="0" percent="0" rank="0" text="" dxfId="0">
      <formula>0</formula>
    </cfRule>
  </conditionalFormatting>
  <conditionalFormatting sqref="K11:BN169">
    <cfRule type="cellIs" priority="726" operator="greaterThan" aboveAverage="0" equalAverage="0" bottom="0" percent="0" rank="0" text="" dxfId="0">
      <formula>0</formula>
    </cfRule>
  </conditionalFormatting>
  <conditionalFormatting sqref="K11:BN169">
    <cfRule type="cellIs" priority="727" operator="greaterThan" aboveAverage="0" equalAverage="0" bottom="0" percent="0" rank="0" text="" dxfId="0">
      <formula>0</formula>
    </cfRule>
  </conditionalFormatting>
  <conditionalFormatting sqref="K11:BN169">
    <cfRule type="cellIs" priority="728" operator="greaterThan" aboveAverage="0" equalAverage="0" bottom="0" percent="0" rank="0" text="" dxfId="0">
      <formula>0</formula>
    </cfRule>
  </conditionalFormatting>
  <conditionalFormatting sqref="K11:BN169">
    <cfRule type="cellIs" priority="729" operator="greaterThan" aboveAverage="0" equalAverage="0" bottom="0" percent="0" rank="0" text="" dxfId="0">
      <formula>0</formula>
    </cfRule>
  </conditionalFormatting>
  <conditionalFormatting sqref="K11:BN169">
    <cfRule type="cellIs" priority="730" operator="greaterThan" aboveAverage="0" equalAverage="0" bottom="0" percent="0" rank="0" text="" dxfId="0">
      <formula>0</formula>
    </cfRule>
  </conditionalFormatting>
  <conditionalFormatting sqref="K92:BN92">
    <cfRule type="cellIs" priority="731" operator="greaterThan" aboveAverage="0" equalAverage="0" bottom="0" percent="0" rank="0" text="" dxfId="0">
      <formula>0</formula>
    </cfRule>
  </conditionalFormatting>
  <conditionalFormatting sqref="K23:BN23">
    <cfRule type="cellIs" priority="732" operator="greaterThan" aboveAverage="0" equalAverage="0" bottom="0" percent="0" rank="0" text="" dxfId="0">
      <formula>0</formula>
    </cfRule>
  </conditionalFormatting>
  <conditionalFormatting sqref="K11:BN169">
    <cfRule type="cellIs" priority="733" operator="greaterThan" aboveAverage="0" equalAverage="0" bottom="0" percent="0" rank="0" text="" dxfId="0">
      <formula>0</formula>
    </cfRule>
  </conditionalFormatting>
  <conditionalFormatting sqref="K92:BN92">
    <cfRule type="cellIs" priority="734" operator="greaterThan" aboveAverage="0" equalAverage="0" bottom="0" percent="0" rank="0" text="" dxfId="0">
      <formula>0</formula>
    </cfRule>
  </conditionalFormatting>
  <conditionalFormatting sqref="K11:BN169">
    <cfRule type="cellIs" priority="735" operator="greaterThan" aboveAverage="0" equalAverage="0" bottom="0" percent="0" rank="0" text="" dxfId="0">
      <formula>0</formula>
    </cfRule>
  </conditionalFormatting>
  <conditionalFormatting sqref="K11:BN169">
    <cfRule type="cellIs" priority="736" operator="greaterThan" aboveAverage="0" equalAverage="0" bottom="0" percent="0" rank="0" text="" dxfId="0">
      <formula>0</formula>
    </cfRule>
  </conditionalFormatting>
  <conditionalFormatting sqref="K11:BN169">
    <cfRule type="cellIs" priority="737" operator="greaterThan" aboveAverage="0" equalAverage="0" bottom="0" percent="0" rank="0" text="" dxfId="0">
      <formula>0</formula>
    </cfRule>
  </conditionalFormatting>
  <conditionalFormatting sqref="K11:BN169">
    <cfRule type="cellIs" priority="738" operator="greaterThan" aboveAverage="0" equalAverage="0" bottom="0" percent="0" rank="0" text="" dxfId="0">
      <formula>0</formula>
    </cfRule>
  </conditionalFormatting>
  <conditionalFormatting sqref="K11:BN169">
    <cfRule type="cellIs" priority="739" operator="greaterThan" aboveAverage="0" equalAverage="0" bottom="0" percent="0" rank="0" text="" dxfId="0">
      <formula>0</formula>
    </cfRule>
  </conditionalFormatting>
  <conditionalFormatting sqref="K11:BN169">
    <cfRule type="cellIs" priority="740" operator="greaterThan" aboveAverage="0" equalAverage="0" bottom="0" percent="0" rank="0" text="" dxfId="0">
      <formula>0</formula>
    </cfRule>
  </conditionalFormatting>
  <conditionalFormatting sqref="K11:BN169">
    <cfRule type="cellIs" priority="741" operator="greaterThan" aboveAverage="0" equalAverage="0" bottom="0" percent="0" rank="0" text="" dxfId="0">
      <formula>0</formula>
    </cfRule>
  </conditionalFormatting>
  <conditionalFormatting sqref="K11:BN169">
    <cfRule type="cellIs" priority="742" operator="greaterThan" aboveAverage="0" equalAverage="0" bottom="0" percent="0" rank="0" text="" dxfId="0">
      <formula>0</formula>
    </cfRule>
  </conditionalFormatting>
  <conditionalFormatting sqref="K11:BN169">
    <cfRule type="cellIs" priority="743" operator="greaterThan" aboveAverage="0" equalAverage="0" bottom="0" percent="0" rank="0" text="" dxfId="0">
      <formula>0</formula>
    </cfRule>
  </conditionalFormatting>
  <conditionalFormatting sqref="K11:BN169">
    <cfRule type="cellIs" priority="744" operator="greaterThan" aboveAverage="0" equalAverage="0" bottom="0" percent="0" rank="0" text="" dxfId="0">
      <formula>0</formula>
    </cfRule>
  </conditionalFormatting>
  <conditionalFormatting sqref="K11:BN169">
    <cfRule type="cellIs" priority="745" operator="greaterThan" aboveAverage="0" equalAverage="0" bottom="0" percent="0" rank="0" text="" dxfId="0">
      <formula>0</formula>
    </cfRule>
  </conditionalFormatting>
  <conditionalFormatting sqref="K11:BN169">
    <cfRule type="cellIs" priority="746" operator="greaterThan" aboveAverage="0" equalAverage="0" bottom="0" percent="0" rank="0" text="" dxfId="0">
      <formula>0</formula>
    </cfRule>
  </conditionalFormatting>
  <conditionalFormatting sqref="K11:BN169">
    <cfRule type="cellIs" priority="747" operator="greaterThan" aboveAverage="0" equalAverage="0" bottom="0" percent="0" rank="0" text="" dxfId="0">
      <formula>0</formula>
    </cfRule>
  </conditionalFormatting>
  <conditionalFormatting sqref="K11:BN169">
    <cfRule type="cellIs" priority="748" operator="greaterThan" aboveAverage="0" equalAverage="0" bottom="0" percent="0" rank="0" text="" dxfId="0">
      <formula>0</formula>
    </cfRule>
  </conditionalFormatting>
  <conditionalFormatting sqref="K11:BN169">
    <cfRule type="cellIs" priority="749" operator="greaterThan" aboveAverage="0" equalAverage="0" bottom="0" percent="0" rank="0" text="" dxfId="0">
      <formula>0</formula>
    </cfRule>
  </conditionalFormatting>
  <conditionalFormatting sqref="K11:BN169">
    <cfRule type="cellIs" priority="750" operator="greaterThan" aboveAverage="0" equalAverage="0" bottom="0" percent="0" rank="0" text="" dxfId="0">
      <formula>0</formula>
    </cfRule>
  </conditionalFormatting>
  <conditionalFormatting sqref="K11:BN169">
    <cfRule type="cellIs" priority="751" operator="greaterThan" aboveAverage="0" equalAverage="0" bottom="0" percent="0" rank="0" text="" dxfId="0">
      <formula>0</formula>
    </cfRule>
  </conditionalFormatting>
  <conditionalFormatting sqref="K11:BN169">
    <cfRule type="cellIs" priority="752" operator="greaterThan" aboveAverage="0" equalAverage="0" bottom="0" percent="0" rank="0" text="" dxfId="0">
      <formula>0</formula>
    </cfRule>
  </conditionalFormatting>
  <conditionalFormatting sqref="K11:BN169">
    <cfRule type="cellIs" priority="753" operator="greaterThan" aboveAverage="0" equalAverage="0" bottom="0" percent="0" rank="0" text="" dxfId="0">
      <formula>0</formula>
    </cfRule>
  </conditionalFormatting>
  <conditionalFormatting sqref="K11:BN169">
    <cfRule type="cellIs" priority="754" operator="greaterThan" aboveAverage="0" equalAverage="0" bottom="0" percent="0" rank="0" text="" dxfId="0">
      <formula>0</formula>
    </cfRule>
  </conditionalFormatting>
  <conditionalFormatting sqref="K11:BN169">
    <cfRule type="cellIs" priority="755" operator="greaterThan" aboveAverage="0" equalAverage="0" bottom="0" percent="0" rank="0" text="" dxfId="0">
      <formula>0</formula>
    </cfRule>
  </conditionalFormatting>
  <conditionalFormatting sqref="K11:BN169">
    <cfRule type="cellIs" priority="756" operator="greaterThan" aboveAverage="0" equalAverage="0" bottom="0" percent="0" rank="0" text="" dxfId="0">
      <formula>0</formula>
    </cfRule>
  </conditionalFormatting>
  <conditionalFormatting sqref="K11:BN169">
    <cfRule type="cellIs" priority="757" operator="greaterThan" aboveAverage="0" equalAverage="0" bottom="0" percent="0" rank="0" text="" dxfId="0">
      <formula>0</formula>
    </cfRule>
  </conditionalFormatting>
  <conditionalFormatting sqref="K11:BN169">
    <cfRule type="cellIs" priority="758" operator="greaterThan" aboveAverage="0" equalAverage="0" bottom="0" percent="0" rank="0" text="" dxfId="0">
      <formula>0</formula>
    </cfRule>
  </conditionalFormatting>
  <conditionalFormatting sqref="K11:BN169">
    <cfRule type="cellIs" priority="759" operator="greaterThan" aboveAverage="0" equalAverage="0" bottom="0" percent="0" rank="0" text="" dxfId="0">
      <formula>0</formula>
    </cfRule>
  </conditionalFormatting>
  <conditionalFormatting sqref="K11:BN169">
    <cfRule type="cellIs" priority="760" operator="greaterThan" aboveAverage="0" equalAverage="0" bottom="0" percent="0" rank="0" text="" dxfId="0">
      <formula>0</formula>
    </cfRule>
  </conditionalFormatting>
  <conditionalFormatting sqref="K11:BN169">
    <cfRule type="cellIs" priority="761" operator="greaterThan" aboveAverage="0" equalAverage="0" bottom="0" percent="0" rank="0" text="" dxfId="0">
      <formula>0</formula>
    </cfRule>
  </conditionalFormatting>
  <conditionalFormatting sqref="K11:BN169">
    <cfRule type="cellIs" priority="762" operator="greaterThan" aboveAverage="0" equalAverage="0" bottom="0" percent="0" rank="0" text="" dxfId="0">
      <formula>0</formula>
    </cfRule>
  </conditionalFormatting>
  <conditionalFormatting sqref="K11:BN169">
    <cfRule type="cellIs" priority="763" operator="greaterThan" aboveAverage="0" equalAverage="0" bottom="0" percent="0" rank="0" text="" dxfId="0">
      <formula>0</formula>
    </cfRule>
  </conditionalFormatting>
  <conditionalFormatting sqref="K11:BN169">
    <cfRule type="cellIs" priority="764" operator="greaterThan" aboveAverage="0" equalAverage="0" bottom="0" percent="0" rank="0" text="" dxfId="0">
      <formula>0</formula>
    </cfRule>
  </conditionalFormatting>
  <conditionalFormatting sqref="K11:BN169">
    <cfRule type="cellIs" priority="765" operator="greaterThan" aboveAverage="0" equalAverage="0" bottom="0" percent="0" rank="0" text="" dxfId="0">
      <formula>0</formula>
    </cfRule>
  </conditionalFormatting>
  <conditionalFormatting sqref="K11:BN169">
    <cfRule type="cellIs" priority="766" operator="greaterThan" aboveAverage="0" equalAverage="0" bottom="0" percent="0" rank="0" text="" dxfId="0">
      <formula>0</formula>
    </cfRule>
  </conditionalFormatting>
  <conditionalFormatting sqref="K11:BN169">
    <cfRule type="cellIs" priority="767" operator="greaterThan" aboveAverage="0" equalAverage="0" bottom="0" percent="0" rank="0" text="" dxfId="0">
      <formula>0</formula>
    </cfRule>
  </conditionalFormatting>
  <conditionalFormatting sqref="K11:BN169">
    <cfRule type="cellIs" priority="768" operator="greaterThan" aboveAverage="0" equalAverage="0" bottom="0" percent="0" rank="0" text="" dxfId="0">
      <formula>0</formula>
    </cfRule>
  </conditionalFormatting>
  <conditionalFormatting sqref="K11:BN169">
    <cfRule type="cellIs" priority="769" operator="greaterThan" aboveAverage="0" equalAverage="0" bottom="0" percent="0" rank="0" text="" dxfId="0">
      <formula>0</formula>
    </cfRule>
  </conditionalFormatting>
  <conditionalFormatting sqref="K11:BN169">
    <cfRule type="cellIs" priority="770" operator="greaterThan" aboveAverage="0" equalAverage="0" bottom="0" percent="0" rank="0" text="" dxfId="0">
      <formula>0</formula>
    </cfRule>
  </conditionalFormatting>
  <conditionalFormatting sqref="K11:BN169">
    <cfRule type="cellIs" priority="771" operator="greaterThan" aboveAverage="0" equalAverage="0" bottom="0" percent="0" rank="0" text="" dxfId="0">
      <formula>0</formula>
    </cfRule>
  </conditionalFormatting>
  <conditionalFormatting sqref="K11:BN169">
    <cfRule type="cellIs" priority="772" operator="greaterThan" aboveAverage="0" equalAverage="0" bottom="0" percent="0" rank="0" text="" dxfId="0">
      <formula>0</formula>
    </cfRule>
  </conditionalFormatting>
  <conditionalFormatting sqref="K11:BN169">
    <cfRule type="cellIs" priority="773" operator="greaterThan" aboveAverage="0" equalAverage="0" bottom="0" percent="0" rank="0" text="" dxfId="0">
      <formula>0</formula>
    </cfRule>
  </conditionalFormatting>
  <conditionalFormatting sqref="K11:BN169">
    <cfRule type="cellIs" priority="774" operator="greaterThan" aboveAverage="0" equalAverage="0" bottom="0" percent="0" rank="0" text="" dxfId="0">
      <formula>0</formula>
    </cfRule>
  </conditionalFormatting>
  <conditionalFormatting sqref="K11:BN169">
    <cfRule type="cellIs" priority="775" operator="greaterThan" aboveAverage="0" equalAverage="0" bottom="0" percent="0" rank="0" text="" dxfId="0">
      <formula>0</formula>
    </cfRule>
  </conditionalFormatting>
  <conditionalFormatting sqref="K11:BN169">
    <cfRule type="cellIs" priority="776" operator="greaterThan" aboveAverage="0" equalAverage="0" bottom="0" percent="0" rank="0" text="" dxfId="0">
      <formula>0</formula>
    </cfRule>
  </conditionalFormatting>
  <conditionalFormatting sqref="K11:BN169">
    <cfRule type="cellIs" priority="777" operator="greaterThan" aboveAverage="0" equalAverage="0" bottom="0" percent="0" rank="0" text="" dxfId="0">
      <formula>0</formula>
    </cfRule>
  </conditionalFormatting>
  <conditionalFormatting sqref="K11:BN169">
    <cfRule type="cellIs" priority="778" operator="greaterThan" aboveAverage="0" equalAverage="0" bottom="0" percent="0" rank="0" text="" dxfId="0">
      <formula>0</formula>
    </cfRule>
  </conditionalFormatting>
  <conditionalFormatting sqref="K11:BN169">
    <cfRule type="cellIs" priority="779" operator="greaterThan" aboveAverage="0" equalAverage="0" bottom="0" percent="0" rank="0" text="" dxfId="0">
      <formula>0</formula>
    </cfRule>
  </conditionalFormatting>
  <conditionalFormatting sqref="K11:BN169">
    <cfRule type="cellIs" priority="780" operator="greaterThan" aboveAverage="0" equalAverage="0" bottom="0" percent="0" rank="0" text="" dxfId="0">
      <formula>0</formula>
    </cfRule>
  </conditionalFormatting>
  <conditionalFormatting sqref="K11:BN169">
    <cfRule type="cellIs" priority="781" operator="greaterThan" aboveAverage="0" equalAverage="0" bottom="0" percent="0" rank="0" text="" dxfId="0">
      <formula>0</formula>
    </cfRule>
  </conditionalFormatting>
  <conditionalFormatting sqref="K11:BN169">
    <cfRule type="cellIs" priority="782" operator="greaterThan" aboveAverage="0" equalAverage="0" bottom="0" percent="0" rank="0" text="" dxfId="0">
      <formula>0</formula>
    </cfRule>
  </conditionalFormatting>
  <conditionalFormatting sqref="K11:BN169">
    <cfRule type="cellIs" priority="783" operator="greaterThan" aboveAverage="0" equalAverage="0" bottom="0" percent="0" rank="0" text="" dxfId="0">
      <formula>0</formula>
    </cfRule>
  </conditionalFormatting>
  <conditionalFormatting sqref="K11:BN169">
    <cfRule type="cellIs" priority="784" operator="greaterThan" aboveAverage="0" equalAverage="0" bottom="0" percent="0" rank="0" text="" dxfId="0">
      <formula>0</formula>
    </cfRule>
  </conditionalFormatting>
  <conditionalFormatting sqref="K11:BN169">
    <cfRule type="cellIs" priority="785" operator="greaterThan" aboveAverage="0" equalAverage="0" bottom="0" percent="0" rank="0" text="" dxfId="0">
      <formula>0</formula>
    </cfRule>
  </conditionalFormatting>
  <conditionalFormatting sqref="K11:BN169">
    <cfRule type="cellIs" priority="786" operator="greaterThan" aboveAverage="0" equalAverage="0" bottom="0" percent="0" rank="0" text="" dxfId="0">
      <formula>0</formula>
    </cfRule>
  </conditionalFormatting>
  <conditionalFormatting sqref="K11:BN169">
    <cfRule type="cellIs" priority="787" operator="greaterThan" aboveAverage="0" equalAverage="0" bottom="0" percent="0" rank="0" text="" dxfId="0">
      <formula>0</formula>
    </cfRule>
  </conditionalFormatting>
  <conditionalFormatting sqref="K11:BN169">
    <cfRule type="cellIs" priority="788" operator="greaterThan" aboveAverage="0" equalAverage="0" bottom="0" percent="0" rank="0" text="" dxfId="0">
      <formula>0</formula>
    </cfRule>
  </conditionalFormatting>
  <conditionalFormatting sqref="K11:BN169">
    <cfRule type="cellIs" priority="789" operator="greaterThan" aboveAverage="0" equalAverage="0" bottom="0" percent="0" rank="0" text="" dxfId="0">
      <formula>0</formula>
    </cfRule>
  </conditionalFormatting>
  <conditionalFormatting sqref="K11:BN169">
    <cfRule type="cellIs" priority="790" operator="greaterThan" aboveAverage="0" equalAverage="0" bottom="0" percent="0" rank="0" text="" dxfId="0">
      <formula>0</formula>
    </cfRule>
  </conditionalFormatting>
  <conditionalFormatting sqref="K11:BN169">
    <cfRule type="cellIs" priority="791" operator="greaterThan" aboveAverage="0" equalAverage="0" bottom="0" percent="0" rank="0" text="" dxfId="0">
      <formula>0</formula>
    </cfRule>
  </conditionalFormatting>
  <conditionalFormatting sqref="K11:BN169">
    <cfRule type="cellIs" priority="792" operator="greaterThan" aboveAverage="0" equalAverage="0" bottom="0" percent="0" rank="0" text="" dxfId="0">
      <formula>0</formula>
    </cfRule>
  </conditionalFormatting>
  <conditionalFormatting sqref="K11:BN169">
    <cfRule type="cellIs" priority="793" operator="greaterThan" aboveAverage="0" equalAverage="0" bottom="0" percent="0" rank="0" text="" dxfId="0">
      <formula>0</formula>
    </cfRule>
  </conditionalFormatting>
  <conditionalFormatting sqref="K11:BN169">
    <cfRule type="cellIs" priority="794" operator="greaterThan" aboveAverage="0" equalAverage="0" bottom="0" percent="0" rank="0" text="" dxfId="0">
      <formula>0</formula>
    </cfRule>
  </conditionalFormatting>
  <conditionalFormatting sqref="K11:BN169">
    <cfRule type="cellIs" priority="795" operator="greaterThan" aboveAverage="0" equalAverage="0" bottom="0" percent="0" rank="0" text="" dxfId="0">
      <formula>0</formula>
    </cfRule>
  </conditionalFormatting>
  <conditionalFormatting sqref="K11:BN169">
    <cfRule type="cellIs" priority="796" operator="greaterThan" aboveAverage="0" equalAverage="0" bottom="0" percent="0" rank="0" text="" dxfId="0">
      <formula>0</formula>
    </cfRule>
  </conditionalFormatting>
  <conditionalFormatting sqref="K11:BN169">
    <cfRule type="cellIs" priority="797" operator="greaterThan" aboveAverage="0" equalAverage="0" bottom="0" percent="0" rank="0" text="" dxfId="0">
      <formula>0</formula>
    </cfRule>
  </conditionalFormatting>
  <conditionalFormatting sqref="K11:BN169">
    <cfRule type="cellIs" priority="798" operator="greaterThan" aboveAverage="0" equalAverage="0" bottom="0" percent="0" rank="0" text="" dxfId="0">
      <formula>0</formula>
    </cfRule>
  </conditionalFormatting>
  <conditionalFormatting sqref="K11:BN169">
    <cfRule type="cellIs" priority="799" operator="greaterThan" aboveAverage="0" equalAverage="0" bottom="0" percent="0" rank="0" text="" dxfId="0">
      <formula>0</formula>
    </cfRule>
  </conditionalFormatting>
  <conditionalFormatting sqref="K11:BN169">
    <cfRule type="cellIs" priority="800" operator="greaterThan" aboveAverage="0" equalAverage="0" bottom="0" percent="0" rank="0" text="" dxfId="0">
      <formula>0</formula>
    </cfRule>
  </conditionalFormatting>
  <conditionalFormatting sqref="K11:BN169">
    <cfRule type="cellIs" priority="801" operator="greaterThan" aboveAverage="0" equalAverage="0" bottom="0" percent="0" rank="0" text="" dxfId="0">
      <formula>0</formula>
    </cfRule>
  </conditionalFormatting>
  <conditionalFormatting sqref="K11:BN169">
    <cfRule type="cellIs" priority="802" operator="greaterThan" aboveAverage="0" equalAverage="0" bottom="0" percent="0" rank="0" text="" dxfId="0">
      <formula>0</formula>
    </cfRule>
  </conditionalFormatting>
  <conditionalFormatting sqref="K11:BN169">
    <cfRule type="cellIs" priority="803" operator="greaterThan" aboveAverage="0" equalAverage="0" bottom="0" percent="0" rank="0" text="" dxfId="0">
      <formula>0</formula>
    </cfRule>
  </conditionalFormatting>
  <conditionalFormatting sqref="K11:BN169">
    <cfRule type="cellIs" priority="804" operator="greaterThan" aboveAverage="0" equalAverage="0" bottom="0" percent="0" rank="0" text="" dxfId="0">
      <formula>0</formula>
    </cfRule>
  </conditionalFormatting>
  <conditionalFormatting sqref="K11:BN169">
    <cfRule type="cellIs" priority="805" operator="greaterThan" aboveAverage="0" equalAverage="0" bottom="0" percent="0" rank="0" text="" dxfId="0">
      <formula>0</formula>
    </cfRule>
  </conditionalFormatting>
  <conditionalFormatting sqref="K11:BN169">
    <cfRule type="cellIs" priority="806" operator="greaterThan" aboveAverage="0" equalAverage="0" bottom="0" percent="0" rank="0" text="" dxfId="0">
      <formula>0</formula>
    </cfRule>
  </conditionalFormatting>
  <conditionalFormatting sqref="K11:BN169">
    <cfRule type="cellIs" priority="807" operator="greaterThan" aboveAverage="0" equalAverage="0" bottom="0" percent="0" rank="0" text="" dxfId="0">
      <formula>0</formula>
    </cfRule>
  </conditionalFormatting>
  <conditionalFormatting sqref="K11:BN169">
    <cfRule type="cellIs" priority="808" operator="greaterThan" aboveAverage="0" equalAverage="0" bottom="0" percent="0" rank="0" text="" dxfId="0">
      <formula>0</formula>
    </cfRule>
  </conditionalFormatting>
  <conditionalFormatting sqref="K11:BN169">
    <cfRule type="cellIs" priority="809" operator="greaterThan" aboveAverage="0" equalAverage="0" bottom="0" percent="0" rank="0" text="" dxfId="0">
      <formula>0</formula>
    </cfRule>
  </conditionalFormatting>
  <conditionalFormatting sqref="K11:BN169">
    <cfRule type="cellIs" priority="810" operator="greaterThan" aboveAverage="0" equalAverage="0" bottom="0" percent="0" rank="0" text="" dxfId="0">
      <formula>0</formula>
    </cfRule>
  </conditionalFormatting>
  <conditionalFormatting sqref="K11:BN169">
    <cfRule type="cellIs" priority="811" operator="greaterThan" aboveAverage="0" equalAverage="0" bottom="0" percent="0" rank="0" text="" dxfId="0">
      <formula>0</formula>
    </cfRule>
  </conditionalFormatting>
  <conditionalFormatting sqref="K11:BN169">
    <cfRule type="cellIs" priority="812" operator="greaterThan" aboveAverage="0" equalAverage="0" bottom="0" percent="0" rank="0" text="" dxfId="0">
      <formula>0</formula>
    </cfRule>
  </conditionalFormatting>
  <conditionalFormatting sqref="K11:BN169">
    <cfRule type="cellIs" priority="813" operator="greaterThan" aboveAverage="0" equalAverage="0" bottom="0" percent="0" rank="0" text="" dxfId="0">
      <formula>0</formula>
    </cfRule>
  </conditionalFormatting>
  <conditionalFormatting sqref="K11:BN169">
    <cfRule type="cellIs" priority="814" operator="greaterThan" aboveAverage="0" equalAverage="0" bottom="0" percent="0" rank="0" text="" dxfId="0">
      <formula>0</formula>
    </cfRule>
  </conditionalFormatting>
  <conditionalFormatting sqref="K11:BN169">
    <cfRule type="cellIs" priority="815" operator="greaterThan" aboveAverage="0" equalAverage="0" bottom="0" percent="0" rank="0" text="" dxfId="0">
      <formula>0</formula>
    </cfRule>
  </conditionalFormatting>
  <conditionalFormatting sqref="K11:BN169">
    <cfRule type="cellIs" priority="816" operator="greaterThan" aboveAverage="0" equalAverage="0" bottom="0" percent="0" rank="0" text="" dxfId="0">
      <formula>0</formula>
    </cfRule>
  </conditionalFormatting>
  <conditionalFormatting sqref="K11:BN169">
    <cfRule type="cellIs" priority="817" operator="greaterThan" aboveAverage="0" equalAverage="0" bottom="0" percent="0" rank="0" text="" dxfId="0">
      <formula>0</formula>
    </cfRule>
  </conditionalFormatting>
  <conditionalFormatting sqref="K11:BN169">
    <cfRule type="cellIs" priority="818" operator="greaterThan" aboveAverage="0" equalAverage="0" bottom="0" percent="0" rank="0" text="" dxfId="0">
      <formula>0</formula>
    </cfRule>
  </conditionalFormatting>
  <conditionalFormatting sqref="K11:BN169">
    <cfRule type="cellIs" priority="819" operator="greaterThan" aboveAverage="0" equalAverage="0" bottom="0" percent="0" rank="0" text="" dxfId="0">
      <formula>0</formula>
    </cfRule>
  </conditionalFormatting>
  <conditionalFormatting sqref="K11:BN169">
    <cfRule type="cellIs" priority="820" operator="greaterThan" aboveAverage="0" equalAverage="0" bottom="0" percent="0" rank="0" text="" dxfId="0">
      <formula>0</formula>
    </cfRule>
  </conditionalFormatting>
  <conditionalFormatting sqref="K11:BN169">
    <cfRule type="cellIs" priority="821" operator="greaterThan" aboveAverage="0" equalAverage="0" bottom="0" percent="0" rank="0" text="" dxfId="0">
      <formula>0</formula>
    </cfRule>
  </conditionalFormatting>
  <conditionalFormatting sqref="K11:BN169">
    <cfRule type="cellIs" priority="822" operator="greaterThan" aboveAverage="0" equalAverage="0" bottom="0" percent="0" rank="0" text="" dxfId="0">
      <formula>0</formula>
    </cfRule>
  </conditionalFormatting>
  <conditionalFormatting sqref="K11:BN169">
    <cfRule type="cellIs" priority="823" operator="greaterThan" aboveAverage="0" equalAverage="0" bottom="0" percent="0" rank="0" text="" dxfId="0">
      <formula>0</formula>
    </cfRule>
  </conditionalFormatting>
  <conditionalFormatting sqref="K11:BN169">
    <cfRule type="cellIs" priority="824" operator="greaterThan" aboveAverage="0" equalAverage="0" bottom="0" percent="0" rank="0" text="" dxfId="0">
      <formula>0</formula>
    </cfRule>
  </conditionalFormatting>
  <conditionalFormatting sqref="K11:BN169">
    <cfRule type="cellIs" priority="825" operator="greaterThan" aboveAverage="0" equalAverage="0" bottom="0" percent="0" rank="0" text="" dxfId="0">
      <formula>0</formula>
    </cfRule>
  </conditionalFormatting>
  <conditionalFormatting sqref="K11:BN169">
    <cfRule type="cellIs" priority="826" operator="greaterThan" aboveAverage="0" equalAverage="0" bottom="0" percent="0" rank="0" text="" dxfId="0">
      <formula>0</formula>
    </cfRule>
  </conditionalFormatting>
  <conditionalFormatting sqref="K11:BN169">
    <cfRule type="cellIs" priority="827" operator="greaterThan" aboveAverage="0" equalAverage="0" bottom="0" percent="0" rank="0" text="" dxfId="0">
      <formula>0</formula>
    </cfRule>
  </conditionalFormatting>
  <conditionalFormatting sqref="K11:BN169">
    <cfRule type="cellIs" priority="828" operator="greaterThan" aboveAverage="0" equalAverage="0" bottom="0" percent="0" rank="0" text="" dxfId="0">
      <formula>0</formula>
    </cfRule>
  </conditionalFormatting>
  <conditionalFormatting sqref="K11:BN169">
    <cfRule type="cellIs" priority="829" operator="greaterThan" aboveAverage="0" equalAverage="0" bottom="0" percent="0" rank="0" text="" dxfId="0">
      <formula>0</formula>
    </cfRule>
  </conditionalFormatting>
  <conditionalFormatting sqref="K11:BN169">
    <cfRule type="cellIs" priority="830" operator="greaterThan" aboveAverage="0" equalAverage="0" bottom="0" percent="0" rank="0" text="" dxfId="0">
      <formula>0</formula>
    </cfRule>
  </conditionalFormatting>
  <conditionalFormatting sqref="K11:BN169">
    <cfRule type="cellIs" priority="831" operator="greaterThan" aboveAverage="0" equalAverage="0" bottom="0" percent="0" rank="0" text="" dxfId="0">
      <formula>0</formula>
    </cfRule>
  </conditionalFormatting>
  <conditionalFormatting sqref="K11:BN169">
    <cfRule type="cellIs" priority="832" operator="greaterThan" aboveAverage="0" equalAverage="0" bottom="0" percent="0" rank="0" text="" dxfId="0">
      <formula>0</formula>
    </cfRule>
  </conditionalFormatting>
  <conditionalFormatting sqref="K11:BN169">
    <cfRule type="cellIs" priority="833" operator="greaterThan" aboveAverage="0" equalAverage="0" bottom="0" percent="0" rank="0" text="" dxfId="0">
      <formula>0</formula>
    </cfRule>
  </conditionalFormatting>
  <conditionalFormatting sqref="K11:BN169">
    <cfRule type="cellIs" priority="834" operator="greaterThan" aboveAverage="0" equalAverage="0" bottom="0" percent="0" rank="0" text="" dxfId="0">
      <formula>0</formula>
    </cfRule>
  </conditionalFormatting>
  <conditionalFormatting sqref="K11:BN169">
    <cfRule type="cellIs" priority="835" operator="greaterThan" aboveAverage="0" equalAverage="0" bottom="0" percent="0" rank="0" text="" dxfId="0">
      <formula>0</formula>
    </cfRule>
  </conditionalFormatting>
  <conditionalFormatting sqref="K11:BN169">
    <cfRule type="cellIs" priority="836" operator="greaterThan" aboveAverage="0" equalAverage="0" bottom="0" percent="0" rank="0" text="" dxfId="0">
      <formula>0</formula>
    </cfRule>
  </conditionalFormatting>
  <conditionalFormatting sqref="K11:BN169">
    <cfRule type="cellIs" priority="837" operator="greaterThan" aboveAverage="0" equalAverage="0" bottom="0" percent="0" rank="0" text="" dxfId="0">
      <formula>0</formula>
    </cfRule>
  </conditionalFormatting>
  <conditionalFormatting sqref="K11:BN169">
    <cfRule type="cellIs" priority="838" operator="greaterThan" aboveAverage="0" equalAverage="0" bottom="0" percent="0" rank="0" text="" dxfId="0">
      <formula>0</formula>
    </cfRule>
  </conditionalFormatting>
  <conditionalFormatting sqref="K11:BN169">
    <cfRule type="cellIs" priority="839" operator="greaterThan" aboveAverage="0" equalAverage="0" bottom="0" percent="0" rank="0" text="" dxfId="0">
      <formula>0</formula>
    </cfRule>
  </conditionalFormatting>
  <conditionalFormatting sqref="K11:BN169">
    <cfRule type="cellIs" priority="840" operator="greaterThan" aboveAverage="0" equalAverage="0" bottom="0" percent="0" rank="0" text="" dxfId="0">
      <formula>0</formula>
    </cfRule>
  </conditionalFormatting>
  <conditionalFormatting sqref="K11:BN169">
    <cfRule type="cellIs" priority="841" operator="greaterThan" aboveAverage="0" equalAverage="0" bottom="0" percent="0" rank="0" text="" dxfId="0">
      <formula>0</formula>
    </cfRule>
  </conditionalFormatting>
  <conditionalFormatting sqref="K11:BN169">
    <cfRule type="cellIs" priority="842" operator="greaterThan" aboveAverage="0" equalAverage="0" bottom="0" percent="0" rank="0" text="" dxfId="0">
      <formula>0</formula>
    </cfRule>
  </conditionalFormatting>
  <conditionalFormatting sqref="K11:BN169">
    <cfRule type="cellIs" priority="843" operator="greaterThan" aboveAverage="0" equalAverage="0" bottom="0" percent="0" rank="0" text="" dxfId="0">
      <formula>0</formula>
    </cfRule>
  </conditionalFormatting>
  <conditionalFormatting sqref="K11:BN169">
    <cfRule type="cellIs" priority="844" operator="greaterThan" aboveAverage="0" equalAverage="0" bottom="0" percent="0" rank="0" text="" dxfId="0">
      <formula>0</formula>
    </cfRule>
  </conditionalFormatting>
  <conditionalFormatting sqref="K11:BN169">
    <cfRule type="cellIs" priority="845" operator="greaterThan" aboveAverage="0" equalAverage="0" bottom="0" percent="0" rank="0" text="" dxfId="0">
      <formula>0</formula>
    </cfRule>
  </conditionalFormatting>
  <conditionalFormatting sqref="K11:BN169">
    <cfRule type="cellIs" priority="846" operator="greaterThan" aboveAverage="0" equalAverage="0" bottom="0" percent="0" rank="0" text="" dxfId="0">
      <formula>0</formula>
    </cfRule>
  </conditionalFormatting>
  <conditionalFormatting sqref="K11:BN169">
    <cfRule type="cellIs" priority="847" operator="greaterThan" aboveAverage="0" equalAverage="0" bottom="0" percent="0" rank="0" text="" dxfId="0">
      <formula>0</formula>
    </cfRule>
  </conditionalFormatting>
  <conditionalFormatting sqref="K11:BN169">
    <cfRule type="cellIs" priority="848" operator="greaterThan" aboveAverage="0" equalAverage="0" bottom="0" percent="0" rank="0" text="" dxfId="0">
      <formula>0</formula>
    </cfRule>
  </conditionalFormatting>
  <conditionalFormatting sqref="K11:BN169">
    <cfRule type="cellIs" priority="849" operator="greaterThan" aboveAverage="0" equalAverage="0" bottom="0" percent="0" rank="0" text="" dxfId="0">
      <formula>0</formula>
    </cfRule>
  </conditionalFormatting>
  <conditionalFormatting sqref="K11:BN169">
    <cfRule type="cellIs" priority="850" operator="greaterThan" aboveAverage="0" equalAverage="0" bottom="0" percent="0" rank="0" text="" dxfId="0">
      <formula>0</formula>
    </cfRule>
  </conditionalFormatting>
  <conditionalFormatting sqref="K11:BN169">
    <cfRule type="cellIs" priority="851" operator="greaterThan" aboveAverage="0" equalAverage="0" bottom="0" percent="0" rank="0" text="" dxfId="0">
      <formula>0</formula>
    </cfRule>
  </conditionalFormatting>
  <conditionalFormatting sqref="K11:BN169">
    <cfRule type="cellIs" priority="852" operator="greaterThan" aboveAverage="0" equalAverage="0" bottom="0" percent="0" rank="0" text="" dxfId="0">
      <formula>0</formula>
    </cfRule>
  </conditionalFormatting>
  <conditionalFormatting sqref="K11:BN169">
    <cfRule type="cellIs" priority="853" operator="greaterThan" aboveAverage="0" equalAverage="0" bottom="0" percent="0" rank="0" text="" dxfId="0">
      <formula>0</formula>
    </cfRule>
  </conditionalFormatting>
  <conditionalFormatting sqref="K11:BN169">
    <cfRule type="cellIs" priority="854" operator="greaterThan" aboveAverage="0" equalAverage="0" bottom="0" percent="0" rank="0" text="" dxfId="0">
      <formula>0</formula>
    </cfRule>
  </conditionalFormatting>
  <conditionalFormatting sqref="K11:BN169">
    <cfRule type="cellIs" priority="855" operator="greaterThan" aboveAverage="0" equalAverage="0" bottom="0" percent="0" rank="0" text="" dxfId="0">
      <formula>0</formula>
    </cfRule>
  </conditionalFormatting>
  <conditionalFormatting sqref="K11:BN169">
    <cfRule type="cellIs" priority="856" operator="greaterThan" aboveAverage="0" equalAverage="0" bottom="0" percent="0" rank="0" text="" dxfId="0">
      <formula>0</formula>
    </cfRule>
  </conditionalFormatting>
  <conditionalFormatting sqref="K11:BN169">
    <cfRule type="cellIs" priority="857" operator="greaterThan" aboveAverage="0" equalAverage="0" bottom="0" percent="0" rank="0" text="" dxfId="0">
      <formula>0</formula>
    </cfRule>
  </conditionalFormatting>
  <conditionalFormatting sqref="K11:BN169">
    <cfRule type="cellIs" priority="858" operator="greaterThan" aboveAverage="0" equalAverage="0" bottom="0" percent="0" rank="0" text="" dxfId="0">
      <formula>0</formula>
    </cfRule>
  </conditionalFormatting>
  <conditionalFormatting sqref="K11:BN169">
    <cfRule type="cellIs" priority="859" operator="greaterThan" aboveAverage="0" equalAverage="0" bottom="0" percent="0" rank="0" text="" dxfId="0">
      <formula>0</formula>
    </cfRule>
  </conditionalFormatting>
  <conditionalFormatting sqref="K11:BN169">
    <cfRule type="cellIs" priority="860" operator="greaterThan" aboveAverage="0" equalAverage="0" bottom="0" percent="0" rank="0" text="" dxfId="0">
      <formula>0</formula>
    </cfRule>
  </conditionalFormatting>
  <conditionalFormatting sqref="K11:BN169">
    <cfRule type="cellIs" priority="861" operator="greaterThan" aboveAverage="0" equalAverage="0" bottom="0" percent="0" rank="0" text="" dxfId="0">
      <formula>0</formula>
    </cfRule>
  </conditionalFormatting>
  <conditionalFormatting sqref="K11:BN169">
    <cfRule type="cellIs" priority="862" operator="greaterThan" aboveAverage="0" equalAverage="0" bottom="0" percent="0" rank="0" text="" dxfId="0">
      <formula>0</formula>
    </cfRule>
  </conditionalFormatting>
  <conditionalFormatting sqref="K11:BN169">
    <cfRule type="cellIs" priority="863" operator="greaterThan" aboveAverage="0" equalAverage="0" bottom="0" percent="0" rank="0" text="" dxfId="0">
      <formula>0</formula>
    </cfRule>
  </conditionalFormatting>
  <conditionalFormatting sqref="K11:BN169">
    <cfRule type="cellIs" priority="864" operator="greaterThan" aboveAverage="0" equalAverage="0" bottom="0" percent="0" rank="0" text="" dxfId="0">
      <formula>0</formula>
    </cfRule>
  </conditionalFormatting>
  <conditionalFormatting sqref="K11:BN169">
    <cfRule type="cellIs" priority="865" operator="greaterThan" aboveAverage="0" equalAverage="0" bottom="0" percent="0" rank="0" text="" dxfId="0">
      <formula>0</formula>
    </cfRule>
  </conditionalFormatting>
  <conditionalFormatting sqref="K11:BN169">
    <cfRule type="cellIs" priority="866" operator="greaterThan" aboveAverage="0" equalAverage="0" bottom="0" percent="0" rank="0" text="" dxfId="0">
      <formula>0</formula>
    </cfRule>
  </conditionalFormatting>
  <conditionalFormatting sqref="K11:BN169">
    <cfRule type="cellIs" priority="867" operator="greaterThan" aboveAverage="0" equalAverage="0" bottom="0" percent="0" rank="0" text="" dxfId="0">
      <formula>0</formula>
    </cfRule>
  </conditionalFormatting>
  <conditionalFormatting sqref="K11:BN169">
    <cfRule type="cellIs" priority="868" operator="greaterThan" aboveAverage="0" equalAverage="0" bottom="0" percent="0" rank="0" text="" dxfId="0">
      <formula>0</formula>
    </cfRule>
  </conditionalFormatting>
  <conditionalFormatting sqref="K11:BN169">
    <cfRule type="cellIs" priority="869" operator="greaterThan" aboveAverage="0" equalAverage="0" bottom="0" percent="0" rank="0" text="" dxfId="0">
      <formula>0</formula>
    </cfRule>
  </conditionalFormatting>
  <conditionalFormatting sqref="K11:BN169">
    <cfRule type="cellIs" priority="870" operator="greaterThan" aboveAverage="0" equalAverage="0" bottom="0" percent="0" rank="0" text="" dxfId="0">
      <formula>0</formula>
    </cfRule>
  </conditionalFormatting>
  <conditionalFormatting sqref="K11:BN169">
    <cfRule type="cellIs" priority="871" operator="greaterThan" aboveAverage="0" equalAverage="0" bottom="0" percent="0" rank="0" text="" dxfId="0">
      <formula>0</formula>
    </cfRule>
  </conditionalFormatting>
  <conditionalFormatting sqref="K11:BN169">
    <cfRule type="cellIs" priority="872" operator="greaterThan" aboveAverage="0" equalAverage="0" bottom="0" percent="0" rank="0" text="" dxfId="0">
      <formula>0</formula>
    </cfRule>
  </conditionalFormatting>
  <conditionalFormatting sqref="K11:BN169">
    <cfRule type="cellIs" priority="873" operator="greaterThan" aboveAverage="0" equalAverage="0" bottom="0" percent="0" rank="0" text="" dxfId="0">
      <formula>0</formula>
    </cfRule>
  </conditionalFormatting>
  <conditionalFormatting sqref="K11:BN169">
    <cfRule type="cellIs" priority="874" operator="greaterThan" aboveAverage="0" equalAverage="0" bottom="0" percent="0" rank="0" text="" dxfId="0">
      <formula>0</formula>
    </cfRule>
  </conditionalFormatting>
  <conditionalFormatting sqref="K11:BN169">
    <cfRule type="cellIs" priority="875" operator="greaterThan" aboveAverage="0" equalAverage="0" bottom="0" percent="0" rank="0" text="" dxfId="0">
      <formula>0</formula>
    </cfRule>
  </conditionalFormatting>
  <conditionalFormatting sqref="K11:BN169">
    <cfRule type="cellIs" priority="876" operator="greaterThan" aboveAverage="0" equalAverage="0" bottom="0" percent="0" rank="0" text="" dxfId="0">
      <formula>0</formula>
    </cfRule>
  </conditionalFormatting>
  <conditionalFormatting sqref="K11:BN169">
    <cfRule type="cellIs" priority="877" operator="greaterThan" aboveAverage="0" equalAverage="0" bottom="0" percent="0" rank="0" text="" dxfId="0">
      <formula>0</formula>
    </cfRule>
  </conditionalFormatting>
  <conditionalFormatting sqref="K11:BN169">
    <cfRule type="cellIs" priority="878" operator="greaterThan" aboveAverage="0" equalAverage="0" bottom="0" percent="0" rank="0" text="" dxfId="0">
      <formula>0</formula>
    </cfRule>
  </conditionalFormatting>
  <conditionalFormatting sqref="K11:BN169">
    <cfRule type="cellIs" priority="879" operator="greaterThan" aboveAverage="0" equalAverage="0" bottom="0" percent="0" rank="0" text="" dxfId="0">
      <formula>0</formula>
    </cfRule>
  </conditionalFormatting>
  <conditionalFormatting sqref="K11:BN169">
    <cfRule type="cellIs" priority="880" operator="greaterThan" aboveAverage="0" equalAverage="0" bottom="0" percent="0" rank="0" text="" dxfId="0">
      <formula>0</formula>
    </cfRule>
  </conditionalFormatting>
  <conditionalFormatting sqref="K11:BN169">
    <cfRule type="cellIs" priority="881" operator="greaterThan" aboveAverage="0" equalAverage="0" bottom="0" percent="0" rank="0" text="" dxfId="0">
      <formula>0</formula>
    </cfRule>
  </conditionalFormatting>
  <conditionalFormatting sqref="K11:BN169">
    <cfRule type="cellIs" priority="882" operator="greaterThan" aboveAverage="0" equalAverage="0" bottom="0" percent="0" rank="0" text="" dxfId="0">
      <formula>0</formula>
    </cfRule>
  </conditionalFormatting>
  <conditionalFormatting sqref="K11:BN169">
    <cfRule type="cellIs" priority="883" operator="greaterThan" aboveAverage="0" equalAverage="0" bottom="0" percent="0" rank="0" text="" dxfId="0">
      <formula>0</formula>
    </cfRule>
  </conditionalFormatting>
  <conditionalFormatting sqref="K11:BN169">
    <cfRule type="cellIs" priority="884" operator="greaterThan" aboveAverage="0" equalAverage="0" bottom="0" percent="0" rank="0" text="" dxfId="0">
      <formula>0</formula>
    </cfRule>
  </conditionalFormatting>
  <conditionalFormatting sqref="K11:BN169">
    <cfRule type="cellIs" priority="885" operator="greaterThan" aboveAverage="0" equalAverage="0" bottom="0" percent="0" rank="0" text="" dxfId="0">
      <formula>0</formula>
    </cfRule>
  </conditionalFormatting>
  <conditionalFormatting sqref="K11:BN169">
    <cfRule type="cellIs" priority="886" operator="greaterThan" aboveAverage="0" equalAverage="0" bottom="0" percent="0" rank="0" text="" dxfId="0">
      <formula>0</formula>
    </cfRule>
  </conditionalFormatting>
  <conditionalFormatting sqref="K11:BN169">
    <cfRule type="cellIs" priority="887" operator="greaterThan" aboveAverage="0" equalAverage="0" bottom="0" percent="0" rank="0" text="" dxfId="0">
      <formula>0</formula>
    </cfRule>
  </conditionalFormatting>
  <conditionalFormatting sqref="K11:BN169">
    <cfRule type="cellIs" priority="888" operator="greaterThan" aboveAverage="0" equalAverage="0" bottom="0" percent="0" rank="0" text="" dxfId="0">
      <formula>0</formula>
    </cfRule>
  </conditionalFormatting>
  <conditionalFormatting sqref="K11:BN169">
    <cfRule type="cellIs" priority="889" operator="greaterThan" aboveAverage="0" equalAverage="0" bottom="0" percent="0" rank="0" text="" dxfId="0">
      <formula>0</formula>
    </cfRule>
  </conditionalFormatting>
  <conditionalFormatting sqref="K11:BN169">
    <cfRule type="cellIs" priority="890" operator="greaterThan" aboveAverage="0" equalAverage="0" bottom="0" percent="0" rank="0" text="" dxfId="0">
      <formula>0</formula>
    </cfRule>
  </conditionalFormatting>
  <conditionalFormatting sqref="K11:BN169">
    <cfRule type="cellIs" priority="891" operator="greaterThan" aboveAverage="0" equalAverage="0" bottom="0" percent="0" rank="0" text="" dxfId="0">
      <formula>0</formula>
    </cfRule>
  </conditionalFormatting>
  <conditionalFormatting sqref="K11:BN169">
    <cfRule type="cellIs" priority="892" operator="greaterThan" aboveAverage="0" equalAverage="0" bottom="0" percent="0" rank="0" text="" dxfId="0">
      <formula>0</formula>
    </cfRule>
  </conditionalFormatting>
  <conditionalFormatting sqref="K11:BN169">
    <cfRule type="cellIs" priority="893" operator="greaterThan" aboveAverage="0" equalAverage="0" bottom="0" percent="0" rank="0" text="" dxfId="0">
      <formula>0</formula>
    </cfRule>
  </conditionalFormatting>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xl/worksheets/sheet7.xml><?xml version="1.0" encoding="utf-8"?>
<worksheet xmlns="http://schemas.openxmlformats.org/spreadsheetml/2006/main" xmlns:r="http://schemas.openxmlformats.org/officeDocument/2006/relationships">
  <sheetPr filterMode="false">
    <tabColor rgb="00FFFFFF"/>
    <pageSetUpPr fitToPage="false"/>
  </sheetPr>
  <dimension ref="A1:BN65536"/>
  <sheetViews>
    <sheetView windowProtection="false"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J11" activeCellId="0" sqref="J11"/>
    </sheetView>
  </sheetViews>
  <sheetFormatPr defaultRowHeight="11.25"/>
  <cols>
    <col collapsed="false" hidden="false" max="1" min="1" style="0" width="13.0561224489796"/>
    <col collapsed="false" hidden="false" max="2" min="2" style="0" width="14.4438775510204"/>
    <col collapsed="false" hidden="false" max="3" min="3" style="0" width="13.6173469387755"/>
    <col collapsed="false" hidden="false" max="4" min="4" style="0" width="40.984693877551"/>
    <col collapsed="false" hidden="false" max="10" min="5" style="0" width="14.4183673469388"/>
    <col collapsed="false" hidden="false" max="73" min="11" style="0" width="7.87244897959184"/>
    <col collapsed="false" hidden="false" max="1025" min="74" style="0" width="8.68367346938776"/>
  </cols>
  <sheetData>
    <row r="1" customFormat="false" ht="15.75" hidden="false" customHeight="true" outlineLevel="0" collapsed="false">
      <c r="A1" s="98"/>
      <c r="B1" s="98"/>
      <c r="C1" s="98"/>
      <c r="D1" s="59" t="s">
        <v>32</v>
      </c>
      <c r="E1" s="59"/>
      <c r="F1" s="59"/>
      <c r="G1" s="59"/>
      <c r="H1" s="59"/>
      <c r="I1" s="62"/>
      <c r="J1" s="89"/>
    </row>
    <row r="2" customFormat="false" ht="18" hidden="false" customHeight="true" outlineLevel="0" collapsed="false">
      <c r="A2" s="98"/>
      <c r="B2" s="98"/>
      <c r="C2" s="98"/>
      <c r="D2" s="60" t="s">
        <v>646</v>
      </c>
      <c r="E2" s="60"/>
      <c r="F2" s="60"/>
      <c r="G2" s="60"/>
      <c r="H2" s="60"/>
      <c r="I2" s="99"/>
      <c r="J2" s="99"/>
    </row>
    <row r="3" customFormat="false" ht="18.75" hidden="false" customHeight="true" outlineLevel="0" collapsed="false">
      <c r="A3" s="85" t="s">
        <v>21</v>
      </c>
      <c r="B3" s="85"/>
      <c r="C3" s="85"/>
      <c r="D3" s="60"/>
      <c r="E3" s="60"/>
      <c r="F3" s="60"/>
      <c r="G3" s="60"/>
      <c r="H3" s="60"/>
      <c r="I3" s="99"/>
      <c r="J3" s="99"/>
    </row>
    <row r="4" customFormat="false" ht="21" hidden="false" customHeight="true" outlineLevel="0" collapsed="false">
      <c r="A4" s="89"/>
      <c r="B4" s="62"/>
      <c r="C4" s="63"/>
      <c r="D4" s="64"/>
      <c r="E4" s="65"/>
      <c r="F4" s="65"/>
      <c r="G4" s="62"/>
      <c r="H4" s="65"/>
      <c r="I4" s="65"/>
      <c r="J4" s="65"/>
    </row>
    <row r="5" customFormat="false" ht="15" hidden="false" customHeight="true" outlineLevel="0" collapsed="false">
      <c r="A5" s="89"/>
      <c r="B5" s="66" t="s">
        <v>66</v>
      </c>
      <c r="C5" s="67" t="str">
        <f aca="false">'FT-ING-PR-01'!B5</f>
        <v>Nº de proyecto: </v>
      </c>
      <c r="D5" s="62"/>
      <c r="E5" s="68"/>
      <c r="F5" s="69" t="s">
        <v>67</v>
      </c>
      <c r="G5" s="70" t="n">
        <f aca="false">'FT-ING-PR-02'!G7</f>
        <v>0</v>
      </c>
      <c r="H5" s="70"/>
      <c r="I5" s="89"/>
      <c r="J5" s="62"/>
    </row>
    <row r="6" customFormat="false" ht="15.75" hidden="false" customHeight="true" outlineLevel="0" collapsed="false">
      <c r="A6" s="89"/>
      <c r="B6" s="71" t="s">
        <v>68</v>
      </c>
      <c r="C6" s="67" t="str">
        <f aca="false">'FT-ING-PR-01'!B6</f>
        <v>Obra:</v>
      </c>
      <c r="D6" s="68"/>
      <c r="E6" s="62"/>
      <c r="F6" s="62"/>
      <c r="G6" s="62"/>
      <c r="H6" s="89"/>
      <c r="I6" s="89"/>
      <c r="J6" s="100"/>
    </row>
    <row r="7" customFormat="false" ht="15.75" hidden="false" customHeight="true" outlineLevel="0" collapsed="false">
      <c r="A7" s="89"/>
      <c r="B7" s="71" t="s">
        <v>433</v>
      </c>
      <c r="C7" s="90" t="n">
        <f aca="false">'PASOS PI'!B7</f>
        <v>0</v>
      </c>
      <c r="D7" s="91"/>
      <c r="E7" s="92"/>
      <c r="F7" s="92"/>
      <c r="G7" s="93"/>
      <c r="H7" s="89"/>
      <c r="I7" s="89"/>
      <c r="J7" s="23"/>
      <c r="K7" s="94" t="s">
        <v>434</v>
      </c>
      <c r="L7" s="94"/>
      <c r="M7" s="94"/>
      <c r="N7" s="94"/>
      <c r="O7" s="94"/>
      <c r="P7" s="94"/>
      <c r="Q7" s="94"/>
      <c r="R7" s="94" t="s">
        <v>435</v>
      </c>
      <c r="S7" s="94"/>
      <c r="T7" s="94"/>
      <c r="U7" s="94"/>
      <c r="V7" s="94"/>
      <c r="W7" s="94"/>
      <c r="X7" s="94"/>
      <c r="Y7" s="94" t="s">
        <v>436</v>
      </c>
      <c r="Z7" s="94"/>
      <c r="AA7" s="94"/>
      <c r="AB7" s="94"/>
      <c r="AC7" s="94"/>
      <c r="AD7" s="94"/>
      <c r="AE7" s="94"/>
      <c r="AF7" s="94" t="s">
        <v>437</v>
      </c>
      <c r="AG7" s="94"/>
      <c r="AH7" s="94"/>
      <c r="AI7" s="94"/>
      <c r="AJ7" s="94"/>
      <c r="AK7" s="94"/>
      <c r="AL7" s="94"/>
      <c r="AM7" s="94" t="s">
        <v>438</v>
      </c>
      <c r="AN7" s="94"/>
      <c r="AO7" s="94"/>
      <c r="AP7" s="94"/>
      <c r="AQ7" s="94"/>
      <c r="AR7" s="94"/>
      <c r="AS7" s="94"/>
      <c r="AT7" s="94" t="s">
        <v>439</v>
      </c>
      <c r="AU7" s="94"/>
      <c r="AV7" s="94"/>
      <c r="AW7" s="94"/>
      <c r="AX7" s="94"/>
      <c r="AY7" s="94"/>
      <c r="AZ7" s="94"/>
      <c r="BA7" s="94" t="s">
        <v>440</v>
      </c>
      <c r="BB7" s="94"/>
      <c r="BC7" s="94"/>
      <c r="BD7" s="94"/>
      <c r="BE7" s="94"/>
      <c r="BF7" s="94"/>
      <c r="BG7" s="94"/>
      <c r="BH7" s="94" t="s">
        <v>441</v>
      </c>
      <c r="BI7" s="94"/>
      <c r="BJ7" s="94"/>
      <c r="BK7" s="94"/>
      <c r="BL7" s="94"/>
      <c r="BM7" s="94"/>
      <c r="BN7" s="94"/>
    </row>
    <row r="8" customFormat="false" ht="11.25" hidden="false" customHeight="true" outlineLevel="0" collapsed="false">
      <c r="A8" s="89"/>
      <c r="B8" s="89"/>
      <c r="C8" s="89"/>
      <c r="D8" s="89"/>
      <c r="E8" s="89"/>
      <c r="F8" s="89"/>
      <c r="G8" s="89"/>
      <c r="H8" s="89"/>
      <c r="I8" s="89"/>
      <c r="J8" s="89"/>
      <c r="K8" s="94" t="s">
        <v>442</v>
      </c>
      <c r="L8" s="94"/>
      <c r="M8" s="94"/>
      <c r="N8" s="94"/>
      <c r="O8" s="94"/>
      <c r="P8" s="94"/>
      <c r="Q8" s="94"/>
      <c r="R8" s="94" t="s">
        <v>443</v>
      </c>
      <c r="S8" s="94"/>
      <c r="T8" s="94"/>
      <c r="U8" s="94"/>
      <c r="V8" s="94"/>
      <c r="W8" s="94"/>
      <c r="X8" s="94"/>
      <c r="Y8" s="94" t="s">
        <v>444</v>
      </c>
      <c r="Z8" s="94"/>
      <c r="AA8" s="94"/>
      <c r="AB8" s="94"/>
      <c r="AC8" s="94"/>
      <c r="AD8" s="94"/>
      <c r="AE8" s="94"/>
      <c r="AF8" s="94" t="s">
        <v>445</v>
      </c>
      <c r="AG8" s="94"/>
      <c r="AH8" s="94"/>
      <c r="AI8" s="94"/>
      <c r="AJ8" s="94"/>
      <c r="AK8" s="94"/>
      <c r="AL8" s="94"/>
      <c r="AM8" s="94" t="s">
        <v>446</v>
      </c>
      <c r="AN8" s="94"/>
      <c r="AO8" s="94"/>
      <c r="AP8" s="94"/>
      <c r="AQ8" s="94"/>
      <c r="AR8" s="94"/>
      <c r="AS8" s="94"/>
      <c r="AT8" s="94" t="s">
        <v>447</v>
      </c>
      <c r="AU8" s="94"/>
      <c r="AV8" s="94"/>
      <c r="AW8" s="94"/>
      <c r="AX8" s="94"/>
      <c r="AY8" s="94"/>
      <c r="AZ8" s="94"/>
      <c r="BA8" s="94" t="s">
        <v>448</v>
      </c>
      <c r="BB8" s="94"/>
      <c r="BC8" s="94"/>
      <c r="BD8" s="94"/>
      <c r="BE8" s="94"/>
      <c r="BF8" s="94"/>
      <c r="BG8" s="94"/>
      <c r="BH8" s="94" t="s">
        <v>449</v>
      </c>
      <c r="BI8" s="94"/>
      <c r="BJ8" s="94"/>
      <c r="BK8" s="94"/>
      <c r="BL8" s="94"/>
      <c r="BM8" s="94"/>
      <c r="BN8" s="94"/>
    </row>
    <row r="9" customFormat="false" ht="11.25" hidden="false" customHeight="true" outlineLevel="0" collapsed="false">
      <c r="A9" s="72" t="s">
        <v>69</v>
      </c>
      <c r="B9" s="73" t="s">
        <v>70</v>
      </c>
      <c r="C9" s="74" t="s">
        <v>71</v>
      </c>
      <c r="D9" s="74"/>
      <c r="E9" s="72" t="s">
        <v>72</v>
      </c>
      <c r="F9" s="72" t="s">
        <v>73</v>
      </c>
      <c r="G9" s="72" t="s">
        <v>74</v>
      </c>
      <c r="H9" s="72" t="s">
        <v>75</v>
      </c>
      <c r="I9" s="75" t="s">
        <v>647</v>
      </c>
      <c r="J9" s="75" t="s">
        <v>648</v>
      </c>
      <c r="K9" s="96" t="s">
        <v>450</v>
      </c>
      <c r="L9" s="96" t="s">
        <v>451</v>
      </c>
      <c r="M9" s="94" t="s">
        <v>459</v>
      </c>
      <c r="N9" s="94" t="s">
        <v>453</v>
      </c>
      <c r="O9" s="94" t="s">
        <v>460</v>
      </c>
      <c r="P9" s="94" t="s">
        <v>455</v>
      </c>
      <c r="Q9" s="94" t="s">
        <v>456</v>
      </c>
      <c r="R9" s="94" t="s">
        <v>450</v>
      </c>
      <c r="S9" s="94" t="s">
        <v>451</v>
      </c>
      <c r="T9" s="94" t="s">
        <v>459</v>
      </c>
      <c r="U9" s="94" t="s">
        <v>453</v>
      </c>
      <c r="V9" s="94" t="s">
        <v>460</v>
      </c>
      <c r="W9" s="94" t="s">
        <v>455</v>
      </c>
      <c r="X9" s="94" t="s">
        <v>456</v>
      </c>
      <c r="Y9" s="94" t="s">
        <v>450</v>
      </c>
      <c r="Z9" s="94" t="s">
        <v>451</v>
      </c>
      <c r="AA9" s="94" t="s">
        <v>459</v>
      </c>
      <c r="AB9" s="94" t="s">
        <v>453</v>
      </c>
      <c r="AC9" s="94" t="s">
        <v>460</v>
      </c>
      <c r="AD9" s="94" t="s">
        <v>455</v>
      </c>
      <c r="AE9" s="94" t="s">
        <v>456</v>
      </c>
      <c r="AF9" s="94" t="s">
        <v>450</v>
      </c>
      <c r="AG9" s="94" t="s">
        <v>451</v>
      </c>
      <c r="AH9" s="94" t="s">
        <v>459</v>
      </c>
      <c r="AI9" s="94" t="s">
        <v>453</v>
      </c>
      <c r="AJ9" s="94" t="s">
        <v>460</v>
      </c>
      <c r="AK9" s="94" t="s">
        <v>455</v>
      </c>
      <c r="AL9" s="94" t="s">
        <v>456</v>
      </c>
      <c r="AM9" s="94" t="s">
        <v>450</v>
      </c>
      <c r="AN9" s="94" t="s">
        <v>451</v>
      </c>
      <c r="AO9" s="94" t="s">
        <v>459</v>
      </c>
      <c r="AP9" s="94" t="s">
        <v>453</v>
      </c>
      <c r="AQ9" s="94" t="s">
        <v>460</v>
      </c>
      <c r="AR9" s="94" t="s">
        <v>455</v>
      </c>
      <c r="AS9" s="94" t="s">
        <v>456</v>
      </c>
      <c r="AT9" s="94" t="s">
        <v>450</v>
      </c>
      <c r="AU9" s="94" t="s">
        <v>451</v>
      </c>
      <c r="AV9" s="94" t="s">
        <v>459</v>
      </c>
      <c r="AW9" s="94" t="s">
        <v>453</v>
      </c>
      <c r="AX9" s="94" t="s">
        <v>460</v>
      </c>
      <c r="AY9" s="94" t="s">
        <v>455</v>
      </c>
      <c r="AZ9" s="94" t="s">
        <v>456</v>
      </c>
      <c r="BA9" s="94" t="s">
        <v>450</v>
      </c>
      <c r="BB9" s="94" t="s">
        <v>451</v>
      </c>
      <c r="BC9" s="94" t="s">
        <v>459</v>
      </c>
      <c r="BD9" s="94" t="s">
        <v>453</v>
      </c>
      <c r="BE9" s="94" t="s">
        <v>460</v>
      </c>
      <c r="BF9" s="94" t="s">
        <v>455</v>
      </c>
      <c r="BG9" s="94" t="s">
        <v>456</v>
      </c>
      <c r="BH9" s="94" t="s">
        <v>450</v>
      </c>
      <c r="BI9" s="94" t="s">
        <v>451</v>
      </c>
      <c r="BJ9" s="94" t="s">
        <v>459</v>
      </c>
      <c r="BK9" s="94" t="s">
        <v>453</v>
      </c>
      <c r="BL9" s="94" t="s">
        <v>460</v>
      </c>
      <c r="BM9" s="94" t="s">
        <v>455</v>
      </c>
      <c r="BN9" s="94" t="s">
        <v>456</v>
      </c>
    </row>
    <row r="10" customFormat="false" ht="11.25" hidden="false" customHeight="true" outlineLevel="0" collapsed="false">
      <c r="A10" s="72"/>
      <c r="B10" s="73"/>
      <c r="C10" s="72" t="s">
        <v>80</v>
      </c>
      <c r="D10" s="72" t="s">
        <v>81</v>
      </c>
      <c r="E10" s="72"/>
      <c r="F10" s="72"/>
      <c r="G10" s="72"/>
      <c r="H10" s="72"/>
      <c r="I10" s="75"/>
      <c r="J10" s="75"/>
      <c r="K10" s="96" t="n">
        <v>41806</v>
      </c>
      <c r="L10" s="96" t="n">
        <v>41807</v>
      </c>
      <c r="M10" s="94" t="n">
        <v>41808</v>
      </c>
      <c r="N10" s="94" t="n">
        <v>41809</v>
      </c>
      <c r="O10" s="94" t="n">
        <v>41810</v>
      </c>
      <c r="P10" s="94" t="n">
        <v>41811</v>
      </c>
      <c r="Q10" s="94" t="n">
        <v>41812</v>
      </c>
      <c r="R10" s="94" t="n">
        <v>41813</v>
      </c>
      <c r="S10" s="94" t="n">
        <v>41814</v>
      </c>
      <c r="T10" s="94" t="n">
        <v>41815</v>
      </c>
      <c r="U10" s="94" t="n">
        <v>41816</v>
      </c>
      <c r="V10" s="94" t="n">
        <v>41817</v>
      </c>
      <c r="W10" s="94" t="n">
        <v>41818</v>
      </c>
      <c r="X10" s="94" t="n">
        <v>41819</v>
      </c>
      <c r="Y10" s="94" t="n">
        <v>41820</v>
      </c>
      <c r="Z10" s="94" t="n">
        <v>41821</v>
      </c>
      <c r="AA10" s="94" t="n">
        <v>41822</v>
      </c>
      <c r="AB10" s="94" t="n">
        <v>41823</v>
      </c>
      <c r="AC10" s="94" t="n">
        <v>41824</v>
      </c>
      <c r="AD10" s="94" t="n">
        <v>41825</v>
      </c>
      <c r="AE10" s="94" t="n">
        <v>41826</v>
      </c>
      <c r="AF10" s="94" t="n">
        <v>41827</v>
      </c>
      <c r="AG10" s="94" t="n">
        <v>41828</v>
      </c>
      <c r="AH10" s="94" t="n">
        <v>41829</v>
      </c>
      <c r="AI10" s="94" t="n">
        <v>41830</v>
      </c>
      <c r="AJ10" s="94" t="n">
        <v>41831</v>
      </c>
      <c r="AK10" s="94" t="n">
        <v>41832</v>
      </c>
      <c r="AL10" s="94" t="n">
        <v>41833</v>
      </c>
      <c r="AM10" s="94" t="n">
        <v>41834</v>
      </c>
      <c r="AN10" s="94" t="n">
        <v>41835</v>
      </c>
      <c r="AO10" s="94" t="n">
        <v>41836</v>
      </c>
      <c r="AP10" s="94" t="n">
        <v>41837</v>
      </c>
      <c r="AQ10" s="94" t="n">
        <v>41838</v>
      </c>
      <c r="AR10" s="94" t="n">
        <v>41839</v>
      </c>
      <c r="AS10" s="94" t="n">
        <v>41840</v>
      </c>
      <c r="AT10" s="94" t="n">
        <v>41841</v>
      </c>
      <c r="AU10" s="94" t="n">
        <v>41842</v>
      </c>
      <c r="AV10" s="94" t="n">
        <v>41843</v>
      </c>
      <c r="AW10" s="94" t="n">
        <v>41844</v>
      </c>
      <c r="AX10" s="94" t="n">
        <v>41845</v>
      </c>
      <c r="AY10" s="94" t="n">
        <v>41846</v>
      </c>
      <c r="AZ10" s="94" t="n">
        <v>41847</v>
      </c>
      <c r="BA10" s="94" t="n">
        <v>41848</v>
      </c>
      <c r="BB10" s="94" t="n">
        <v>41849</v>
      </c>
      <c r="BC10" s="94" t="n">
        <v>41850</v>
      </c>
      <c r="BD10" s="94" t="n">
        <v>41851</v>
      </c>
      <c r="BE10" s="94" t="n">
        <v>41852</v>
      </c>
      <c r="BF10" s="94" t="n">
        <v>41853</v>
      </c>
      <c r="BG10" s="94" t="n">
        <v>41854</v>
      </c>
      <c r="BH10" s="94" t="n">
        <v>41855</v>
      </c>
      <c r="BI10" s="94" t="n">
        <v>41856</v>
      </c>
      <c r="BJ10" s="94" t="n">
        <v>41857</v>
      </c>
      <c r="BK10" s="94" t="n">
        <v>41858</v>
      </c>
      <c r="BL10" s="94" t="n">
        <v>41859</v>
      </c>
      <c r="BM10" s="94" t="n">
        <v>41860</v>
      </c>
      <c r="BN10" s="94" t="n">
        <v>41861</v>
      </c>
    </row>
    <row r="11" customFormat="false" ht="71.1" hidden="false" customHeight="false" outlineLevel="0" collapsed="false">
      <c r="A11" s="77" t="s">
        <v>82</v>
      </c>
      <c r="B11" s="77" t="s">
        <v>463</v>
      </c>
      <c r="C11" s="77" t="s">
        <v>84</v>
      </c>
      <c r="D11" s="77" t="s">
        <v>649</v>
      </c>
      <c r="E11" s="77" t="s">
        <v>86</v>
      </c>
      <c r="F11" s="77" t="n">
        <v>585</v>
      </c>
      <c r="G11" s="77" t="n">
        <v>13</v>
      </c>
      <c r="H11" s="78" t="n">
        <v>45</v>
      </c>
      <c r="I11" s="80" t="n">
        <v>125.5</v>
      </c>
      <c r="J11" s="80" t="n">
        <v>73417.5</v>
      </c>
      <c r="K11" s="101"/>
      <c r="L11" s="101"/>
      <c r="M11" s="101"/>
      <c r="N11" s="101"/>
      <c r="O11" s="101" t="n">
        <v>5647.5</v>
      </c>
      <c r="P11" s="101" t="n">
        <v>5647.5</v>
      </c>
      <c r="Q11" s="101"/>
      <c r="R11" s="101" t="n">
        <v>5647.5</v>
      </c>
      <c r="S11" s="101" t="n">
        <v>5647.5</v>
      </c>
      <c r="T11" s="101" t="n">
        <v>5647.5</v>
      </c>
      <c r="U11" s="101" t="n">
        <v>5647.5</v>
      </c>
      <c r="V11" s="101" t="n">
        <v>5647.5</v>
      </c>
      <c r="W11" s="101" t="n">
        <v>5647.5</v>
      </c>
      <c r="X11" s="101"/>
      <c r="Y11" s="101" t="n">
        <v>5647.5</v>
      </c>
      <c r="Z11" s="101" t="n">
        <v>5647.5</v>
      </c>
      <c r="AA11" s="101" t="n">
        <v>5647.5</v>
      </c>
      <c r="AB11" s="101" t="n">
        <v>5647.5</v>
      </c>
      <c r="AC11" s="101" t="n">
        <v>5647.5</v>
      </c>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row>
    <row r="12" customFormat="false" ht="70.1" hidden="false" customHeight="false" outlineLevel="0" collapsed="false">
      <c r="A12" s="77" t="s">
        <v>82</v>
      </c>
      <c r="B12" s="77" t="s">
        <v>87</v>
      </c>
      <c r="C12" s="77" t="s">
        <v>88</v>
      </c>
      <c r="D12" s="77" t="s">
        <v>650</v>
      </c>
      <c r="E12" s="77" t="s">
        <v>86</v>
      </c>
      <c r="F12" s="77" t="n">
        <v>112</v>
      </c>
      <c r="G12" s="77" t="n">
        <v>13</v>
      </c>
      <c r="H12" s="78" t="n">
        <v>8.6153</v>
      </c>
      <c r="I12" s="80" t="n">
        <v>112.91</v>
      </c>
      <c r="J12" s="80" t="n">
        <v>12645.92</v>
      </c>
      <c r="K12" s="101"/>
      <c r="L12" s="101"/>
      <c r="M12" s="101"/>
      <c r="N12" s="101"/>
      <c r="O12" s="101"/>
      <c r="P12" s="101"/>
      <c r="Q12" s="101"/>
      <c r="R12" s="101" t="n">
        <v>972.753523</v>
      </c>
      <c r="S12" s="101" t="n">
        <v>972.753523</v>
      </c>
      <c r="T12" s="101" t="n">
        <v>972.753523</v>
      </c>
      <c r="U12" s="101" t="n">
        <v>972.753523</v>
      </c>
      <c r="V12" s="101" t="n">
        <v>972.753523</v>
      </c>
      <c r="W12" s="101" t="n">
        <v>972.753523</v>
      </c>
      <c r="X12" s="101"/>
      <c r="Y12" s="101" t="n">
        <v>972.753523</v>
      </c>
      <c r="Z12" s="101" t="n">
        <v>972.753523</v>
      </c>
      <c r="AA12" s="101" t="n">
        <v>972.753523</v>
      </c>
      <c r="AB12" s="101" t="n">
        <v>972.753523</v>
      </c>
      <c r="AC12" s="101" t="n">
        <v>972.753523</v>
      </c>
      <c r="AD12" s="101" t="n">
        <v>972.753523</v>
      </c>
      <c r="AE12" s="101"/>
      <c r="AF12" s="101" t="n">
        <v>972.877724</v>
      </c>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row>
    <row r="13" customFormat="false" ht="81.65" hidden="false" customHeight="false" outlineLevel="0" collapsed="false">
      <c r="A13" s="77" t="s">
        <v>82</v>
      </c>
      <c r="B13" s="77" t="s">
        <v>87</v>
      </c>
      <c r="C13" s="77" t="s">
        <v>90</v>
      </c>
      <c r="D13" s="77" t="s">
        <v>651</v>
      </c>
      <c r="E13" s="77" t="s">
        <v>86</v>
      </c>
      <c r="F13" s="77" t="n">
        <v>112</v>
      </c>
      <c r="G13" s="77" t="n">
        <v>14</v>
      </c>
      <c r="H13" s="78" t="n">
        <v>8</v>
      </c>
      <c r="I13" s="80" t="n">
        <v>259.58</v>
      </c>
      <c r="J13" s="80" t="n">
        <v>29072.96</v>
      </c>
      <c r="K13" s="101"/>
      <c r="L13" s="101"/>
      <c r="M13" s="101"/>
      <c r="N13" s="101"/>
      <c r="O13" s="101"/>
      <c r="P13" s="101"/>
      <c r="Q13" s="101"/>
      <c r="R13" s="101" t="n">
        <v>2076.64</v>
      </c>
      <c r="S13" s="101" t="n">
        <v>2076.64</v>
      </c>
      <c r="T13" s="101" t="n">
        <v>2076.64</v>
      </c>
      <c r="U13" s="101" t="n">
        <v>2076.64</v>
      </c>
      <c r="V13" s="101" t="n">
        <v>2076.64</v>
      </c>
      <c r="W13" s="101" t="n">
        <v>2076.64</v>
      </c>
      <c r="X13" s="101"/>
      <c r="Y13" s="101" t="n">
        <v>2076.64</v>
      </c>
      <c r="Z13" s="101" t="n">
        <v>2076.64</v>
      </c>
      <c r="AA13" s="101" t="n">
        <v>2076.64</v>
      </c>
      <c r="AB13" s="101" t="n">
        <v>2076.64</v>
      </c>
      <c r="AC13" s="101" t="n">
        <v>2076.64</v>
      </c>
      <c r="AD13" s="101" t="n">
        <v>2076.64</v>
      </c>
      <c r="AE13" s="101"/>
      <c r="AF13" s="101" t="n">
        <v>2076.64</v>
      </c>
      <c r="AG13" s="101" t="n">
        <v>2076.64</v>
      </c>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row>
    <row r="14" customFormat="false" ht="92.5" hidden="false" customHeight="false" outlineLevel="0" collapsed="false">
      <c r="A14" s="77" t="s">
        <v>82</v>
      </c>
      <c r="B14" s="77" t="s">
        <v>87</v>
      </c>
      <c r="C14" s="77" t="s">
        <v>92</v>
      </c>
      <c r="D14" s="77" t="s">
        <v>652</v>
      </c>
      <c r="E14" s="77" t="s">
        <v>94</v>
      </c>
      <c r="F14" s="77" t="n">
        <v>5.2</v>
      </c>
      <c r="G14" s="77" t="n">
        <v>6</v>
      </c>
      <c r="H14" s="78" t="n">
        <v>0.8666</v>
      </c>
      <c r="I14" s="80" t="n">
        <v>552.3</v>
      </c>
      <c r="J14" s="80" t="n">
        <v>2871.96</v>
      </c>
      <c r="K14" s="101"/>
      <c r="L14" s="101"/>
      <c r="M14" s="101"/>
      <c r="N14" s="101"/>
      <c r="O14" s="101"/>
      <c r="P14" s="101"/>
      <c r="Q14" s="101"/>
      <c r="R14" s="101" t="n">
        <v>478.62318</v>
      </c>
      <c r="S14" s="101" t="n">
        <v>478.62318</v>
      </c>
      <c r="T14" s="101" t="n">
        <v>478.62318</v>
      </c>
      <c r="U14" s="101" t="n">
        <v>478.62318</v>
      </c>
      <c r="V14" s="101" t="n">
        <v>478.62318</v>
      </c>
      <c r="W14" s="101" t="n">
        <v>478.8441</v>
      </c>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row>
    <row r="15" customFormat="false" ht="25.35" hidden="false" customHeight="false" outlineLevel="0" collapsed="false">
      <c r="A15" s="77" t="s">
        <v>653</v>
      </c>
      <c r="B15" s="77" t="s">
        <v>96</v>
      </c>
      <c r="C15" s="77" t="s">
        <v>97</v>
      </c>
      <c r="D15" s="77" t="s">
        <v>654</v>
      </c>
      <c r="E15" s="77" t="s">
        <v>86</v>
      </c>
      <c r="F15" s="77" t="n">
        <v>639.55</v>
      </c>
      <c r="G15" s="77" t="n">
        <v>15</v>
      </c>
      <c r="H15" s="78" t="n">
        <v>42.6366</v>
      </c>
      <c r="I15" s="80" t="n">
        <v>76.44</v>
      </c>
      <c r="J15" s="80" t="n">
        <v>48887.2</v>
      </c>
      <c r="K15" s="101"/>
      <c r="L15" s="101"/>
      <c r="M15" s="101"/>
      <c r="N15" s="101"/>
      <c r="O15" s="101"/>
      <c r="P15" s="101"/>
      <c r="Q15" s="101"/>
      <c r="R15" s="101" t="n">
        <v>3259.141704</v>
      </c>
      <c r="S15" s="101" t="n">
        <v>3259.141704</v>
      </c>
      <c r="T15" s="101" t="n">
        <v>3259.141704</v>
      </c>
      <c r="U15" s="101" t="n">
        <v>3259.141704</v>
      </c>
      <c r="V15" s="101" t="n">
        <v>3259.218144</v>
      </c>
      <c r="W15" s="101" t="n">
        <v>3259.141704</v>
      </c>
      <c r="X15" s="101"/>
      <c r="Y15" s="101" t="n">
        <v>3259.141704</v>
      </c>
      <c r="Z15" s="101" t="n">
        <v>3259.141704</v>
      </c>
      <c r="AA15" s="101" t="n">
        <v>3259.141704</v>
      </c>
      <c r="AB15" s="101" t="n">
        <v>3259.141704</v>
      </c>
      <c r="AC15" s="101" t="n">
        <v>3259.141704</v>
      </c>
      <c r="AD15" s="101" t="n">
        <v>3259.141704</v>
      </c>
      <c r="AE15" s="101"/>
      <c r="AF15" s="101" t="n">
        <v>3259.141704</v>
      </c>
      <c r="AG15" s="101" t="n">
        <v>3259.141704</v>
      </c>
      <c r="AH15" s="101" t="n">
        <v>3259.141704</v>
      </c>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row>
    <row r="16" customFormat="false" ht="70.1" hidden="false" customHeight="false" outlineLevel="0" collapsed="false">
      <c r="A16" s="77" t="s">
        <v>655</v>
      </c>
      <c r="B16" s="77" t="s">
        <v>100</v>
      </c>
      <c r="C16" s="77" t="s">
        <v>101</v>
      </c>
      <c r="D16" s="77" t="s">
        <v>656</v>
      </c>
      <c r="E16" s="77" t="s">
        <v>103</v>
      </c>
      <c r="F16" s="77" t="n">
        <v>52</v>
      </c>
      <c r="G16" s="77" t="n">
        <v>12</v>
      </c>
      <c r="H16" s="78" t="n">
        <v>4.3333</v>
      </c>
      <c r="I16" s="80" t="n">
        <v>1287.78</v>
      </c>
      <c r="J16" s="80" t="n">
        <v>66964.56</v>
      </c>
      <c r="K16" s="101"/>
      <c r="L16" s="101"/>
      <c r="M16" s="101"/>
      <c r="N16" s="101"/>
      <c r="O16" s="101"/>
      <c r="P16" s="101"/>
      <c r="Q16" s="101"/>
      <c r="R16" s="101"/>
      <c r="S16" s="101"/>
      <c r="T16" s="101"/>
      <c r="U16" s="101"/>
      <c r="V16" s="101"/>
      <c r="W16" s="101"/>
      <c r="X16" s="101"/>
      <c r="Y16" s="101"/>
      <c r="Z16" s="101"/>
      <c r="AA16" s="101"/>
      <c r="AB16" s="101"/>
      <c r="AC16" s="101"/>
      <c r="AD16" s="101"/>
      <c r="AE16" s="101"/>
      <c r="AF16" s="101" t="n">
        <v>5580.337074</v>
      </c>
      <c r="AG16" s="101" t="n">
        <v>5580.337074</v>
      </c>
      <c r="AH16" s="101" t="n">
        <v>5580.337074</v>
      </c>
      <c r="AI16" s="101" t="n">
        <v>5580.852186</v>
      </c>
      <c r="AJ16" s="101" t="n">
        <v>5580.337074</v>
      </c>
      <c r="AK16" s="101" t="n">
        <v>5580.337074</v>
      </c>
      <c r="AL16" s="101"/>
      <c r="AM16" s="101" t="n">
        <v>5580.337074</v>
      </c>
      <c r="AN16" s="101" t="n">
        <v>5580.337074</v>
      </c>
      <c r="AO16" s="101" t="n">
        <v>5580.337074</v>
      </c>
      <c r="AP16" s="101" t="n">
        <v>5580.337074</v>
      </c>
      <c r="AQ16" s="101" t="n">
        <v>5580.337074</v>
      </c>
      <c r="AR16" s="101" t="n">
        <v>5580.337074</v>
      </c>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row>
    <row r="17" customFormat="false" ht="58.95" hidden="false" customHeight="false" outlineLevel="0" collapsed="false">
      <c r="A17" s="77" t="s">
        <v>655</v>
      </c>
      <c r="B17" s="77" t="s">
        <v>100</v>
      </c>
      <c r="C17" s="77" t="s">
        <v>104</v>
      </c>
      <c r="D17" s="77" t="s">
        <v>657</v>
      </c>
      <c r="E17" s="77" t="s">
        <v>103</v>
      </c>
      <c r="F17" s="77" t="n">
        <v>7</v>
      </c>
      <c r="G17" s="77" t="n">
        <v>7</v>
      </c>
      <c r="H17" s="78" t="n">
        <v>1</v>
      </c>
      <c r="I17" s="80" t="n">
        <v>4127.28</v>
      </c>
      <c r="J17" s="80" t="n">
        <v>28890.96</v>
      </c>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t="n">
        <v>4127.28</v>
      </c>
      <c r="AQ17" s="101" t="n">
        <v>4127.28</v>
      </c>
      <c r="AR17" s="101" t="n">
        <v>4127.28</v>
      </c>
      <c r="AS17" s="101"/>
      <c r="AT17" s="101" t="n">
        <v>4127.28</v>
      </c>
      <c r="AU17" s="101" t="n">
        <v>4127.28</v>
      </c>
      <c r="AV17" s="101" t="n">
        <v>4127.28</v>
      </c>
      <c r="AW17" s="101" t="n">
        <v>4127.28</v>
      </c>
      <c r="AX17" s="101"/>
      <c r="AY17" s="101"/>
      <c r="AZ17" s="101"/>
      <c r="BA17" s="101"/>
      <c r="BB17" s="101"/>
      <c r="BC17" s="101"/>
      <c r="BD17" s="101"/>
      <c r="BE17" s="101"/>
      <c r="BF17" s="101"/>
      <c r="BG17" s="101"/>
      <c r="BH17" s="101"/>
      <c r="BI17" s="101"/>
      <c r="BJ17" s="101"/>
      <c r="BK17" s="101"/>
      <c r="BL17" s="101"/>
      <c r="BM17" s="101"/>
      <c r="BN17" s="101"/>
    </row>
    <row r="18" customFormat="false" ht="70.1" hidden="false" customHeight="false" outlineLevel="0" collapsed="false">
      <c r="A18" s="77" t="s">
        <v>655</v>
      </c>
      <c r="B18" s="77" t="s">
        <v>100</v>
      </c>
      <c r="C18" s="77" t="s">
        <v>106</v>
      </c>
      <c r="D18" s="77" t="s">
        <v>658</v>
      </c>
      <c r="E18" s="77" t="s">
        <v>103</v>
      </c>
      <c r="F18" s="77" t="n">
        <v>11</v>
      </c>
      <c r="G18" s="77" t="n">
        <v>6</v>
      </c>
      <c r="H18" s="78" t="n">
        <v>1.8333</v>
      </c>
      <c r="I18" s="80" t="n">
        <v>1540.61</v>
      </c>
      <c r="J18" s="80" t="n">
        <v>16946.71</v>
      </c>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t="n">
        <v>2824.400313</v>
      </c>
      <c r="AQ18" s="101" t="n">
        <v>2824.400313</v>
      </c>
      <c r="AR18" s="101" t="n">
        <v>2824.400313</v>
      </c>
      <c r="AS18" s="101"/>
      <c r="AT18" s="101" t="n">
        <v>2824.862496</v>
      </c>
      <c r="AU18" s="101" t="n">
        <v>2824.400313</v>
      </c>
      <c r="AV18" s="101" t="n">
        <v>2824.400313</v>
      </c>
      <c r="AW18" s="101"/>
      <c r="AX18" s="101"/>
      <c r="AY18" s="101"/>
      <c r="AZ18" s="101"/>
      <c r="BA18" s="101"/>
      <c r="BB18" s="101"/>
      <c r="BC18" s="101"/>
      <c r="BD18" s="101"/>
      <c r="BE18" s="101"/>
      <c r="BF18" s="101"/>
      <c r="BG18" s="101"/>
      <c r="BH18" s="101"/>
      <c r="BI18" s="101"/>
      <c r="BJ18" s="101"/>
      <c r="BK18" s="101"/>
      <c r="BL18" s="101"/>
      <c r="BM18" s="101"/>
      <c r="BN18" s="101"/>
    </row>
    <row r="19" customFormat="false" ht="58.95" hidden="false" customHeight="false" outlineLevel="0" collapsed="false">
      <c r="A19" s="77" t="s">
        <v>655</v>
      </c>
      <c r="B19" s="77" t="s">
        <v>100</v>
      </c>
      <c r="C19" s="77" t="s">
        <v>108</v>
      </c>
      <c r="D19" s="77" t="s">
        <v>659</v>
      </c>
      <c r="E19" s="77" t="s">
        <v>103</v>
      </c>
      <c r="F19" s="77" t="n">
        <v>22</v>
      </c>
      <c r="G19" s="77" t="n">
        <v>11</v>
      </c>
      <c r="H19" s="78" t="n">
        <v>2</v>
      </c>
      <c r="I19" s="80" t="n">
        <v>1801.34</v>
      </c>
      <c r="J19" s="80" t="n">
        <v>39629.47</v>
      </c>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t="n">
        <v>3602.68</v>
      </c>
      <c r="AU19" s="101" t="n">
        <v>3602.68</v>
      </c>
      <c r="AV19" s="101" t="n">
        <v>3602.68</v>
      </c>
      <c r="AW19" s="101" t="n">
        <v>3602.68</v>
      </c>
      <c r="AX19" s="101" t="n">
        <v>3602.68</v>
      </c>
      <c r="AY19" s="101" t="n">
        <v>3602.68</v>
      </c>
      <c r="AZ19" s="101"/>
      <c r="BA19" s="101" t="n">
        <v>3602.68</v>
      </c>
      <c r="BB19" s="101" t="n">
        <v>3602.68</v>
      </c>
      <c r="BC19" s="101" t="n">
        <v>3602.68</v>
      </c>
      <c r="BD19" s="101" t="n">
        <v>3602.68</v>
      </c>
      <c r="BE19" s="101" t="n">
        <v>3602.68</v>
      </c>
      <c r="BF19" s="101"/>
      <c r="BG19" s="101"/>
      <c r="BH19" s="101"/>
      <c r="BI19" s="101"/>
      <c r="BJ19" s="101"/>
      <c r="BK19" s="101"/>
      <c r="BL19" s="101"/>
      <c r="BM19" s="101"/>
      <c r="BN19" s="101"/>
    </row>
    <row r="20" customFormat="false" ht="58.95" hidden="false" customHeight="false" outlineLevel="0" collapsed="false">
      <c r="A20" s="77" t="s">
        <v>655</v>
      </c>
      <c r="B20" s="77" t="s">
        <v>100</v>
      </c>
      <c r="C20" s="77" t="s">
        <v>110</v>
      </c>
      <c r="D20" s="77" t="s">
        <v>660</v>
      </c>
      <c r="E20" s="77" t="s">
        <v>103</v>
      </c>
      <c r="F20" s="77" t="n">
        <v>10</v>
      </c>
      <c r="G20" s="77" t="n">
        <v>5</v>
      </c>
      <c r="H20" s="78" t="n">
        <v>2</v>
      </c>
      <c r="I20" s="80" t="n">
        <v>58.57</v>
      </c>
      <c r="J20" s="80" t="n">
        <v>585.7</v>
      </c>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t="n">
        <v>117.14</v>
      </c>
      <c r="BB20" s="101" t="n">
        <v>117.14</v>
      </c>
      <c r="BC20" s="101" t="n">
        <v>117.14</v>
      </c>
      <c r="BD20" s="101" t="n">
        <v>117.14</v>
      </c>
      <c r="BE20" s="101" t="n">
        <v>117.14</v>
      </c>
      <c r="BF20" s="101"/>
      <c r="BG20" s="101"/>
      <c r="BH20" s="101"/>
      <c r="BI20" s="101"/>
      <c r="BJ20" s="101"/>
      <c r="BK20" s="101"/>
      <c r="BL20" s="101"/>
      <c r="BM20" s="101"/>
      <c r="BN20" s="101"/>
    </row>
    <row r="21" customFormat="false" ht="47.75" hidden="false" customHeight="false" outlineLevel="0" collapsed="false">
      <c r="A21" s="77" t="s">
        <v>655</v>
      </c>
      <c r="B21" s="77" t="s">
        <v>100</v>
      </c>
      <c r="C21" s="77" t="s">
        <v>112</v>
      </c>
      <c r="D21" s="77" t="s">
        <v>661</v>
      </c>
      <c r="E21" s="77" t="s">
        <v>103</v>
      </c>
      <c r="F21" s="77" t="n">
        <v>3</v>
      </c>
      <c r="G21" s="77" t="n">
        <v>3</v>
      </c>
      <c r="H21" s="78" t="n">
        <v>1</v>
      </c>
      <c r="I21" s="80" t="n">
        <v>128</v>
      </c>
      <c r="J21" s="80" t="n">
        <v>384</v>
      </c>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t="n">
        <v>128</v>
      </c>
      <c r="BD21" s="101" t="n">
        <v>128</v>
      </c>
      <c r="BE21" s="101" t="n">
        <v>128</v>
      </c>
      <c r="BF21" s="101"/>
      <c r="BG21" s="101"/>
      <c r="BH21" s="101"/>
      <c r="BI21" s="101"/>
      <c r="BJ21" s="101"/>
      <c r="BK21" s="101"/>
      <c r="BL21" s="101"/>
      <c r="BM21" s="101"/>
      <c r="BN21" s="101"/>
    </row>
    <row r="22" customFormat="false" ht="47.75" hidden="false" customHeight="false" outlineLevel="0" collapsed="false">
      <c r="A22" s="77" t="s">
        <v>655</v>
      </c>
      <c r="B22" s="77" t="s">
        <v>100</v>
      </c>
      <c r="C22" s="77" t="s">
        <v>114</v>
      </c>
      <c r="D22" s="77" t="s">
        <v>662</v>
      </c>
      <c r="E22" s="77" t="s">
        <v>103</v>
      </c>
      <c r="F22" s="77" t="n">
        <v>1</v>
      </c>
      <c r="G22" s="77" t="n">
        <v>20</v>
      </c>
      <c r="H22" s="78" t="n">
        <v>0.05</v>
      </c>
      <c r="I22" s="80" t="n">
        <v>21957.34</v>
      </c>
      <c r="J22" s="80" t="n">
        <v>21957.34</v>
      </c>
      <c r="K22" s="101"/>
      <c r="L22" s="101"/>
      <c r="M22" s="101"/>
      <c r="N22" s="101"/>
      <c r="O22" s="101"/>
      <c r="P22" s="101"/>
      <c r="Q22" s="101"/>
      <c r="R22" s="101" t="n">
        <v>1097.867</v>
      </c>
      <c r="S22" s="101" t="n">
        <v>1097.867</v>
      </c>
      <c r="T22" s="101" t="n">
        <v>1097.867</v>
      </c>
      <c r="U22" s="101" t="n">
        <v>1097.867</v>
      </c>
      <c r="V22" s="101" t="n">
        <v>1097.867</v>
      </c>
      <c r="W22" s="101" t="n">
        <v>1097.867</v>
      </c>
      <c r="X22" s="101"/>
      <c r="Y22" s="101" t="n">
        <v>1097.867</v>
      </c>
      <c r="Z22" s="101" t="n">
        <v>1097.867</v>
      </c>
      <c r="AA22" s="101" t="n">
        <v>1097.867</v>
      </c>
      <c r="AB22" s="101" t="n">
        <v>1097.867</v>
      </c>
      <c r="AC22" s="101" t="n">
        <v>1097.867</v>
      </c>
      <c r="AD22" s="101" t="n">
        <v>1097.867</v>
      </c>
      <c r="AE22" s="101"/>
      <c r="AF22" s="101" t="n">
        <v>1097.867</v>
      </c>
      <c r="AG22" s="101" t="n">
        <v>1097.867</v>
      </c>
      <c r="AH22" s="101" t="n">
        <v>1097.867</v>
      </c>
      <c r="AI22" s="101" t="n">
        <v>1097.867</v>
      </c>
      <c r="AJ22" s="101" t="n">
        <v>1097.867</v>
      </c>
      <c r="AK22" s="101" t="n">
        <v>1097.867</v>
      </c>
      <c r="AL22" s="101"/>
      <c r="AM22" s="101" t="n">
        <v>1097.867</v>
      </c>
      <c r="AN22" s="101" t="n">
        <v>1097.867</v>
      </c>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row>
    <row r="23" customFormat="false" ht="58.95" hidden="false" customHeight="false" outlineLevel="0" collapsed="false">
      <c r="A23" s="77" t="s">
        <v>663</v>
      </c>
      <c r="B23" s="77" t="s">
        <v>663</v>
      </c>
      <c r="C23" s="77" t="s">
        <v>117</v>
      </c>
      <c r="D23" s="77" t="s">
        <v>664</v>
      </c>
      <c r="E23" s="77" t="s">
        <v>119</v>
      </c>
      <c r="F23" s="77" t="n">
        <v>614</v>
      </c>
      <c r="G23" s="77" t="n">
        <v>45</v>
      </c>
      <c r="H23" s="81" t="n">
        <v>13.6444</v>
      </c>
      <c r="I23" s="80" t="n">
        <v>876.66</v>
      </c>
      <c r="J23" s="80" t="n">
        <v>538269.24</v>
      </c>
      <c r="K23" s="101"/>
      <c r="L23" s="101"/>
      <c r="M23" s="101"/>
      <c r="N23" s="101"/>
      <c r="O23" s="101" t="n">
        <v>11961.499704</v>
      </c>
      <c r="P23" s="101" t="n">
        <v>11961.499704</v>
      </c>
      <c r="Q23" s="101" t="n">
        <v>11961.499704</v>
      </c>
      <c r="R23" s="101" t="n">
        <v>11961.499704</v>
      </c>
      <c r="S23" s="101" t="n">
        <v>11963.253024</v>
      </c>
      <c r="T23" s="101" t="n">
        <v>11961.499704</v>
      </c>
      <c r="U23" s="101" t="n">
        <v>11961.499704</v>
      </c>
      <c r="V23" s="101" t="n">
        <v>11961.499704</v>
      </c>
      <c r="W23" s="101" t="n">
        <v>11961.499704</v>
      </c>
      <c r="X23" s="101" t="n">
        <v>11961.499704</v>
      </c>
      <c r="Y23" s="101" t="n">
        <v>11961.499704</v>
      </c>
      <c r="Z23" s="101" t="n">
        <v>11961.499704</v>
      </c>
      <c r="AA23" s="101" t="n">
        <v>11961.499704</v>
      </c>
      <c r="AB23" s="101" t="n">
        <v>11961.499704</v>
      </c>
      <c r="AC23" s="101" t="n">
        <v>11961.499704</v>
      </c>
      <c r="AD23" s="101" t="n">
        <v>11961.499704</v>
      </c>
      <c r="AE23" s="101" t="n">
        <v>11961.499704</v>
      </c>
      <c r="AF23" s="101" t="n">
        <v>11961.499704</v>
      </c>
      <c r="AG23" s="101" t="n">
        <v>11961.499704</v>
      </c>
      <c r="AH23" s="101" t="n">
        <v>11961.499704</v>
      </c>
      <c r="AI23" s="101" t="n">
        <v>11961.499704</v>
      </c>
      <c r="AJ23" s="101" t="n">
        <v>11961.499704</v>
      </c>
      <c r="AK23" s="101" t="n">
        <v>11961.499704</v>
      </c>
      <c r="AL23" s="101" t="n">
        <v>11961.499704</v>
      </c>
      <c r="AM23" s="101" t="n">
        <v>11961.499704</v>
      </c>
      <c r="AN23" s="101" t="n">
        <v>11961.499704</v>
      </c>
      <c r="AO23" s="101" t="n">
        <v>11961.499704</v>
      </c>
      <c r="AP23" s="101" t="n">
        <v>11961.499704</v>
      </c>
      <c r="AQ23" s="101" t="n">
        <v>11961.499704</v>
      </c>
      <c r="AR23" s="101" t="n">
        <v>11961.499704</v>
      </c>
      <c r="AS23" s="101" t="n">
        <v>11961.499704</v>
      </c>
      <c r="AT23" s="101" t="n">
        <v>11961.499704</v>
      </c>
      <c r="AU23" s="101" t="n">
        <v>11961.499704</v>
      </c>
      <c r="AV23" s="101" t="n">
        <v>11961.499704</v>
      </c>
      <c r="AW23" s="101" t="n">
        <v>11961.499704</v>
      </c>
      <c r="AX23" s="101" t="n">
        <v>11961.499704</v>
      </c>
      <c r="AY23" s="101" t="n">
        <v>11961.499704</v>
      </c>
      <c r="AZ23" s="101" t="n">
        <v>11961.499704</v>
      </c>
      <c r="BA23" s="101" t="n">
        <v>11961.499704</v>
      </c>
      <c r="BB23" s="101" t="n">
        <v>11961.499704</v>
      </c>
      <c r="BC23" s="101" t="n">
        <v>11961.499704</v>
      </c>
      <c r="BD23" s="101" t="n">
        <v>11961.499704</v>
      </c>
      <c r="BE23" s="101" t="n">
        <v>11961.499704</v>
      </c>
      <c r="BF23" s="101" t="n">
        <v>11961.499704</v>
      </c>
      <c r="BG23" s="101" t="n">
        <v>11961.499704</v>
      </c>
      <c r="BH23" s="101"/>
      <c r="BI23" s="101"/>
      <c r="BJ23" s="101"/>
      <c r="BK23" s="101"/>
      <c r="BL23" s="101"/>
      <c r="BM23" s="101"/>
      <c r="BN23" s="101"/>
    </row>
    <row r="24" customFormat="false" ht="81.3" hidden="false" customHeight="false" outlineLevel="0" collapsed="false">
      <c r="A24" s="77" t="s">
        <v>663</v>
      </c>
      <c r="B24" s="77" t="s">
        <v>663</v>
      </c>
      <c r="C24" s="77" t="s">
        <v>120</v>
      </c>
      <c r="D24" s="77" t="s">
        <v>665</v>
      </c>
      <c r="E24" s="77" t="s">
        <v>119</v>
      </c>
      <c r="F24" s="77" t="n">
        <v>173</v>
      </c>
      <c r="G24" s="77" t="n">
        <v>45</v>
      </c>
      <c r="H24" s="78" t="n">
        <v>3.8444</v>
      </c>
      <c r="I24" s="80" t="n">
        <v>772.08</v>
      </c>
      <c r="J24" s="80" t="n">
        <v>133569.84</v>
      </c>
      <c r="K24" s="101"/>
      <c r="L24" s="101"/>
      <c r="M24" s="101"/>
      <c r="N24" s="101"/>
      <c r="O24" s="101" t="n">
        <v>2968.184352</v>
      </c>
      <c r="P24" s="101" t="n">
        <v>2968.184352</v>
      </c>
      <c r="Q24" s="101" t="n">
        <v>2968.184352</v>
      </c>
      <c r="R24" s="101" t="n">
        <v>2968.184352</v>
      </c>
      <c r="S24" s="101" t="n">
        <v>2968.184352</v>
      </c>
      <c r="T24" s="101" t="n">
        <v>2969.728512</v>
      </c>
      <c r="U24" s="101" t="n">
        <v>2968.184352</v>
      </c>
      <c r="V24" s="101" t="n">
        <v>2968.184352</v>
      </c>
      <c r="W24" s="101" t="n">
        <v>2968.184352</v>
      </c>
      <c r="X24" s="101" t="n">
        <v>2968.184352</v>
      </c>
      <c r="Y24" s="101" t="n">
        <v>2968.184352</v>
      </c>
      <c r="Z24" s="101" t="n">
        <v>2968.184352</v>
      </c>
      <c r="AA24" s="101" t="n">
        <v>2968.184352</v>
      </c>
      <c r="AB24" s="101" t="n">
        <v>2968.184352</v>
      </c>
      <c r="AC24" s="101" t="n">
        <v>2968.184352</v>
      </c>
      <c r="AD24" s="101" t="n">
        <v>2968.184352</v>
      </c>
      <c r="AE24" s="101" t="n">
        <v>2968.184352</v>
      </c>
      <c r="AF24" s="101" t="n">
        <v>2968.184352</v>
      </c>
      <c r="AG24" s="101" t="n">
        <v>2968.184352</v>
      </c>
      <c r="AH24" s="101" t="n">
        <v>2968.184352</v>
      </c>
      <c r="AI24" s="101" t="n">
        <v>2968.184352</v>
      </c>
      <c r="AJ24" s="101" t="n">
        <v>2968.184352</v>
      </c>
      <c r="AK24" s="101" t="n">
        <v>2968.184352</v>
      </c>
      <c r="AL24" s="101" t="n">
        <v>2968.184352</v>
      </c>
      <c r="AM24" s="101" t="n">
        <v>2968.184352</v>
      </c>
      <c r="AN24" s="101" t="n">
        <v>2968.184352</v>
      </c>
      <c r="AO24" s="101" t="n">
        <v>2968.184352</v>
      </c>
      <c r="AP24" s="101" t="n">
        <v>2968.184352</v>
      </c>
      <c r="AQ24" s="101" t="n">
        <v>2968.184352</v>
      </c>
      <c r="AR24" s="101" t="n">
        <v>2968.184352</v>
      </c>
      <c r="AS24" s="101" t="n">
        <v>2968.184352</v>
      </c>
      <c r="AT24" s="101" t="n">
        <v>2968.184352</v>
      </c>
      <c r="AU24" s="101" t="n">
        <v>2968.184352</v>
      </c>
      <c r="AV24" s="101" t="n">
        <v>2968.184352</v>
      </c>
      <c r="AW24" s="101" t="n">
        <v>2968.184352</v>
      </c>
      <c r="AX24" s="101" t="n">
        <v>2968.184352</v>
      </c>
      <c r="AY24" s="101" t="n">
        <v>2968.184352</v>
      </c>
      <c r="AZ24" s="101" t="n">
        <v>2968.184352</v>
      </c>
      <c r="BA24" s="101" t="n">
        <v>2968.184352</v>
      </c>
      <c r="BB24" s="101" t="n">
        <v>2968.184352</v>
      </c>
      <c r="BC24" s="101" t="n">
        <v>2968.184352</v>
      </c>
      <c r="BD24" s="101" t="n">
        <v>2968.184352</v>
      </c>
      <c r="BE24" s="101" t="n">
        <v>2968.184352</v>
      </c>
      <c r="BF24" s="101" t="n">
        <v>2968.184352</v>
      </c>
      <c r="BG24" s="101" t="n">
        <v>2968.184352</v>
      </c>
      <c r="BH24" s="101"/>
      <c r="BI24" s="101"/>
      <c r="BJ24" s="101"/>
      <c r="BK24" s="101"/>
      <c r="BL24" s="101"/>
      <c r="BM24" s="101"/>
      <c r="BN24" s="101"/>
    </row>
    <row r="25" customFormat="false" ht="58.95" hidden="false" customHeight="false" outlineLevel="0" collapsed="false">
      <c r="A25" s="77" t="s">
        <v>663</v>
      </c>
      <c r="B25" s="77" t="s">
        <v>663</v>
      </c>
      <c r="C25" s="77" t="s">
        <v>122</v>
      </c>
      <c r="D25" s="77" t="s">
        <v>666</v>
      </c>
      <c r="E25" s="77" t="s">
        <v>119</v>
      </c>
      <c r="F25" s="77" t="n">
        <v>119</v>
      </c>
      <c r="G25" s="77" t="n">
        <v>45</v>
      </c>
      <c r="H25" s="78" t="n">
        <v>2.6444</v>
      </c>
      <c r="I25" s="80" t="n">
        <v>621.41</v>
      </c>
      <c r="J25" s="80" t="n">
        <v>73947.78</v>
      </c>
      <c r="K25" s="101"/>
      <c r="L25" s="101"/>
      <c r="M25" s="101"/>
      <c r="N25" s="101"/>
      <c r="O25" s="101" t="n">
        <v>1643.256604</v>
      </c>
      <c r="P25" s="101" t="n">
        <v>1643.256604</v>
      </c>
      <c r="Q25" s="101" t="n">
        <v>1643.256604</v>
      </c>
      <c r="R25" s="101" t="n">
        <v>1643.256604</v>
      </c>
      <c r="S25" s="101" t="n">
        <v>1643.256604</v>
      </c>
      <c r="T25" s="101" t="n">
        <v>1644.499424</v>
      </c>
      <c r="U25" s="101" t="n">
        <v>1643.256604</v>
      </c>
      <c r="V25" s="101" t="n">
        <v>1643.256604</v>
      </c>
      <c r="W25" s="101" t="n">
        <v>1643.256604</v>
      </c>
      <c r="X25" s="101" t="n">
        <v>1643.256604</v>
      </c>
      <c r="Y25" s="101" t="n">
        <v>1643.256604</v>
      </c>
      <c r="Z25" s="101" t="n">
        <v>1643.256604</v>
      </c>
      <c r="AA25" s="101" t="n">
        <v>1643.256604</v>
      </c>
      <c r="AB25" s="101" t="n">
        <v>1643.256604</v>
      </c>
      <c r="AC25" s="101" t="n">
        <v>1643.256604</v>
      </c>
      <c r="AD25" s="101" t="n">
        <v>1643.256604</v>
      </c>
      <c r="AE25" s="101" t="n">
        <v>1643.256604</v>
      </c>
      <c r="AF25" s="101" t="n">
        <v>1643.256604</v>
      </c>
      <c r="AG25" s="101" t="n">
        <v>1643.256604</v>
      </c>
      <c r="AH25" s="101" t="n">
        <v>1643.256604</v>
      </c>
      <c r="AI25" s="101" t="n">
        <v>1643.256604</v>
      </c>
      <c r="AJ25" s="101" t="n">
        <v>1643.256604</v>
      </c>
      <c r="AK25" s="101" t="n">
        <v>1643.256604</v>
      </c>
      <c r="AL25" s="101" t="n">
        <v>1643.256604</v>
      </c>
      <c r="AM25" s="101" t="n">
        <v>1643.256604</v>
      </c>
      <c r="AN25" s="101" t="n">
        <v>1643.256604</v>
      </c>
      <c r="AO25" s="101" t="n">
        <v>1643.256604</v>
      </c>
      <c r="AP25" s="101" t="n">
        <v>1643.256604</v>
      </c>
      <c r="AQ25" s="101" t="n">
        <v>1643.256604</v>
      </c>
      <c r="AR25" s="101" t="n">
        <v>1643.256604</v>
      </c>
      <c r="AS25" s="101" t="n">
        <v>1643.256604</v>
      </c>
      <c r="AT25" s="101" t="n">
        <v>1643.256604</v>
      </c>
      <c r="AU25" s="101" t="n">
        <v>1643.256604</v>
      </c>
      <c r="AV25" s="101" t="n">
        <v>1643.256604</v>
      </c>
      <c r="AW25" s="101" t="n">
        <v>1643.256604</v>
      </c>
      <c r="AX25" s="101" t="n">
        <v>1643.256604</v>
      </c>
      <c r="AY25" s="101" t="n">
        <v>1643.256604</v>
      </c>
      <c r="AZ25" s="101" t="n">
        <v>1643.256604</v>
      </c>
      <c r="BA25" s="101" t="n">
        <v>1643.256604</v>
      </c>
      <c r="BB25" s="101" t="n">
        <v>1643.256604</v>
      </c>
      <c r="BC25" s="101" t="n">
        <v>1643.256604</v>
      </c>
      <c r="BD25" s="101" t="n">
        <v>1643.256604</v>
      </c>
      <c r="BE25" s="101" t="n">
        <v>1643.256604</v>
      </c>
      <c r="BF25" s="101" t="n">
        <v>1643.256604</v>
      </c>
      <c r="BG25" s="101" t="n">
        <v>1643.256604</v>
      </c>
      <c r="BH25" s="101"/>
      <c r="BI25" s="101"/>
      <c r="BJ25" s="101"/>
      <c r="BK25" s="101"/>
      <c r="BL25" s="101"/>
      <c r="BM25" s="101"/>
      <c r="BN25" s="101"/>
    </row>
    <row r="26" customFormat="false" ht="47.75" hidden="false" customHeight="false" outlineLevel="0" collapsed="false">
      <c r="A26" s="77" t="s">
        <v>82</v>
      </c>
      <c r="B26" s="77" t="s">
        <v>667</v>
      </c>
      <c r="C26" s="77" t="s">
        <v>125</v>
      </c>
      <c r="D26" s="77" t="s">
        <v>668</v>
      </c>
      <c r="E26" s="77" t="s">
        <v>103</v>
      </c>
      <c r="F26" s="77" t="n">
        <v>1</v>
      </c>
      <c r="G26" s="77" t="n">
        <v>1</v>
      </c>
      <c r="H26" s="78" t="n">
        <v>1</v>
      </c>
      <c r="I26" s="80" t="n">
        <v>19665.41</v>
      </c>
      <c r="J26" s="80" t="n">
        <v>19665.41</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t="n">
        <v>19665.41</v>
      </c>
      <c r="BE26" s="101"/>
      <c r="BF26" s="101"/>
      <c r="BG26" s="101"/>
      <c r="BH26" s="101"/>
      <c r="BI26" s="101"/>
      <c r="BJ26" s="101"/>
      <c r="BK26" s="101"/>
      <c r="BL26" s="101"/>
      <c r="BM26" s="101"/>
      <c r="BN26" s="101"/>
    </row>
    <row r="27" customFormat="false" ht="47.75" hidden="false" customHeight="false" outlineLevel="0" collapsed="false">
      <c r="A27" s="77" t="s">
        <v>82</v>
      </c>
      <c r="B27" s="77" t="s">
        <v>667</v>
      </c>
      <c r="C27" s="77" t="s">
        <v>127</v>
      </c>
      <c r="D27" s="77" t="s">
        <v>669</v>
      </c>
      <c r="E27" s="77" t="s">
        <v>103</v>
      </c>
      <c r="F27" s="77" t="n">
        <v>2</v>
      </c>
      <c r="G27" s="77" t="n">
        <v>2</v>
      </c>
      <c r="H27" s="78" t="n">
        <v>1</v>
      </c>
      <c r="I27" s="80" t="n">
        <v>5390.84</v>
      </c>
      <c r="J27" s="80" t="n">
        <v>10781.68</v>
      </c>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t="n">
        <v>5390.84</v>
      </c>
      <c r="BE27" s="101" t="n">
        <v>5390.84</v>
      </c>
      <c r="BF27" s="101"/>
      <c r="BG27" s="101"/>
      <c r="BH27" s="101"/>
      <c r="BI27" s="101"/>
      <c r="BJ27" s="101"/>
      <c r="BK27" s="101"/>
      <c r="BL27" s="101"/>
      <c r="BM27" s="101"/>
      <c r="BN27" s="101"/>
    </row>
    <row r="28" customFormat="false" ht="36.55" hidden="false" customHeight="false" outlineLevel="0" collapsed="false">
      <c r="A28" s="77" t="s">
        <v>82</v>
      </c>
      <c r="B28" s="77" t="s">
        <v>667</v>
      </c>
      <c r="C28" s="77" t="s">
        <v>129</v>
      </c>
      <c r="D28" s="77" t="s">
        <v>670</v>
      </c>
      <c r="E28" s="77" t="s">
        <v>103</v>
      </c>
      <c r="F28" s="77" t="n">
        <v>1</v>
      </c>
      <c r="G28" s="77" t="n">
        <v>1</v>
      </c>
      <c r="H28" s="78" t="n">
        <v>1</v>
      </c>
      <c r="I28" s="80" t="n">
        <v>20579.43</v>
      </c>
      <c r="J28" s="80" t="n">
        <v>20579.43</v>
      </c>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t="n">
        <v>20579.43</v>
      </c>
      <c r="BD28" s="101"/>
      <c r="BE28" s="101"/>
      <c r="BF28" s="101"/>
      <c r="BG28" s="101"/>
      <c r="BH28" s="101"/>
      <c r="BI28" s="101"/>
      <c r="BJ28" s="101"/>
      <c r="BK28" s="101"/>
      <c r="BL28" s="101"/>
      <c r="BM28" s="101"/>
      <c r="BN28" s="101"/>
    </row>
    <row r="29" customFormat="false" ht="114.9" hidden="false" customHeight="false" outlineLevel="0" collapsed="false">
      <c r="A29" s="77" t="s">
        <v>82</v>
      </c>
      <c r="B29" s="77" t="s">
        <v>671</v>
      </c>
      <c r="C29" s="77" t="s">
        <v>132</v>
      </c>
      <c r="D29" s="77" t="s">
        <v>672</v>
      </c>
      <c r="E29" s="77" t="s">
        <v>86</v>
      </c>
      <c r="F29" s="77" t="n">
        <v>109.91</v>
      </c>
      <c r="G29" s="77" t="n">
        <v>6</v>
      </c>
      <c r="H29" s="78" t="n">
        <v>18.3183</v>
      </c>
      <c r="I29" s="80" t="n">
        <v>999.06</v>
      </c>
      <c r="J29" s="80" t="n">
        <v>109806.68</v>
      </c>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t="n">
        <v>18301.080798</v>
      </c>
      <c r="AU29" s="101" t="n">
        <v>18301.080798</v>
      </c>
      <c r="AV29" s="101" t="n">
        <v>18301.28061</v>
      </c>
      <c r="AW29" s="101" t="n">
        <v>18301.080798</v>
      </c>
      <c r="AX29" s="101" t="n">
        <v>18301.080798</v>
      </c>
      <c r="AY29" s="101" t="n">
        <v>18301.080798</v>
      </c>
      <c r="AZ29" s="101"/>
      <c r="BA29" s="101"/>
      <c r="BB29" s="101"/>
      <c r="BC29" s="101"/>
      <c r="BD29" s="101"/>
      <c r="BE29" s="101"/>
      <c r="BF29" s="101"/>
      <c r="BG29" s="101"/>
      <c r="BH29" s="101"/>
      <c r="BI29" s="101"/>
      <c r="BJ29" s="101"/>
      <c r="BK29" s="101"/>
      <c r="BL29" s="101"/>
      <c r="BM29" s="101"/>
      <c r="BN29" s="101"/>
    </row>
    <row r="30" customFormat="false" ht="103.7" hidden="false" customHeight="false" outlineLevel="0" collapsed="false">
      <c r="A30" s="77" t="s">
        <v>82</v>
      </c>
      <c r="B30" s="77" t="s">
        <v>671</v>
      </c>
      <c r="C30" s="77" t="s">
        <v>134</v>
      </c>
      <c r="D30" s="77" t="s">
        <v>673</v>
      </c>
      <c r="E30" s="77" t="s">
        <v>86</v>
      </c>
      <c r="F30" s="77" t="n">
        <v>111</v>
      </c>
      <c r="G30" s="77" t="n">
        <v>6</v>
      </c>
      <c r="H30" s="78" t="n">
        <v>18.5</v>
      </c>
      <c r="I30" s="80" t="n">
        <v>205.84</v>
      </c>
      <c r="J30" s="80" t="n">
        <v>22848.24</v>
      </c>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t="n">
        <v>3808.04</v>
      </c>
      <c r="AN30" s="101" t="n">
        <v>3808.04</v>
      </c>
      <c r="AO30" s="101" t="n">
        <v>3808.04</v>
      </c>
      <c r="AP30" s="101" t="n">
        <v>3808.04</v>
      </c>
      <c r="AQ30" s="101" t="n">
        <v>3808.04</v>
      </c>
      <c r="AR30" s="101" t="n">
        <v>3808.04</v>
      </c>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row>
    <row r="31" customFormat="false" ht="114.9" hidden="false" customHeight="false" outlineLevel="0" collapsed="false">
      <c r="A31" s="77" t="s">
        <v>82</v>
      </c>
      <c r="B31" s="77" t="s">
        <v>671</v>
      </c>
      <c r="C31" s="77" t="s">
        <v>136</v>
      </c>
      <c r="D31" s="77" t="s">
        <v>674</v>
      </c>
      <c r="E31" s="77" t="s">
        <v>94</v>
      </c>
      <c r="F31" s="77" t="n">
        <v>75.5</v>
      </c>
      <c r="G31" s="77" t="n">
        <v>6</v>
      </c>
      <c r="H31" s="78" t="n">
        <v>12.5833</v>
      </c>
      <c r="I31" s="80" t="n">
        <v>363.25</v>
      </c>
      <c r="J31" s="80" t="n">
        <v>27425.37</v>
      </c>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t="n">
        <v>4570.883725</v>
      </c>
      <c r="BB31" s="101" t="n">
        <v>4570.9927</v>
      </c>
      <c r="BC31" s="101" t="n">
        <v>4570.883725</v>
      </c>
      <c r="BD31" s="101" t="n">
        <v>4570.883725</v>
      </c>
      <c r="BE31" s="101" t="n">
        <v>4570.883725</v>
      </c>
      <c r="BF31" s="101" t="n">
        <v>4570.883725</v>
      </c>
      <c r="BG31" s="101"/>
      <c r="BH31" s="101"/>
      <c r="BI31" s="101"/>
      <c r="BJ31" s="101"/>
      <c r="BK31" s="101"/>
      <c r="BL31" s="101"/>
      <c r="BM31" s="101"/>
      <c r="BN31" s="101"/>
    </row>
    <row r="32" customFormat="false" ht="103.7" hidden="false" customHeight="false" outlineLevel="0" collapsed="false">
      <c r="A32" s="77" t="s">
        <v>82</v>
      </c>
      <c r="B32" s="77" t="s">
        <v>671</v>
      </c>
      <c r="C32" s="77" t="s">
        <v>138</v>
      </c>
      <c r="D32" s="77" t="s">
        <v>675</v>
      </c>
      <c r="E32" s="77" t="s">
        <v>86</v>
      </c>
      <c r="F32" s="77" t="n">
        <v>29</v>
      </c>
      <c r="G32" s="77" t="n">
        <v>6</v>
      </c>
      <c r="H32" s="78" t="n">
        <v>4.8333</v>
      </c>
      <c r="I32" s="80" t="n">
        <v>1006.7</v>
      </c>
      <c r="J32" s="80" t="n">
        <v>29194.3</v>
      </c>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t="n">
        <v>4865.68311</v>
      </c>
      <c r="AU32" s="101" t="n">
        <v>4865.68311</v>
      </c>
      <c r="AV32" s="101" t="n">
        <v>4865.88445</v>
      </c>
      <c r="AW32" s="101" t="n">
        <v>4865.68311</v>
      </c>
      <c r="AX32" s="101" t="n">
        <v>4865.68311</v>
      </c>
      <c r="AY32" s="101" t="n">
        <v>4865.68311</v>
      </c>
      <c r="AZ32" s="101"/>
      <c r="BA32" s="101"/>
      <c r="BB32" s="101"/>
      <c r="BC32" s="101"/>
      <c r="BD32" s="101"/>
      <c r="BE32" s="101"/>
      <c r="BF32" s="101"/>
      <c r="BG32" s="101"/>
      <c r="BH32" s="101"/>
      <c r="BI32" s="101"/>
      <c r="BJ32" s="101"/>
      <c r="BK32" s="101"/>
      <c r="BL32" s="101"/>
      <c r="BM32" s="101"/>
      <c r="BN32" s="101"/>
    </row>
    <row r="33" customFormat="false" ht="103.7" hidden="false" customHeight="false" outlineLevel="0" collapsed="false">
      <c r="A33" s="77" t="s">
        <v>82</v>
      </c>
      <c r="B33" s="77" t="s">
        <v>671</v>
      </c>
      <c r="C33" s="77" t="s">
        <v>140</v>
      </c>
      <c r="D33" s="77" t="s">
        <v>676</v>
      </c>
      <c r="E33" s="77" t="s">
        <v>86</v>
      </c>
      <c r="F33" s="77" t="n">
        <v>28.4</v>
      </c>
      <c r="G33" s="77" t="n">
        <v>2</v>
      </c>
      <c r="H33" s="78" t="n">
        <v>14.2</v>
      </c>
      <c r="I33" s="80" t="n">
        <v>259.58</v>
      </c>
      <c r="J33" s="80" t="n">
        <v>7372.07</v>
      </c>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t="n">
        <v>3686.036</v>
      </c>
      <c r="AY33" s="101" t="n">
        <v>3686.036</v>
      </c>
      <c r="AZ33" s="101"/>
      <c r="BA33" s="101"/>
      <c r="BB33" s="101"/>
      <c r="BC33" s="101"/>
      <c r="BD33" s="101"/>
      <c r="BE33" s="101"/>
      <c r="BF33" s="101"/>
      <c r="BG33" s="101"/>
      <c r="BH33" s="101"/>
      <c r="BI33" s="101"/>
      <c r="BJ33" s="101"/>
      <c r="BK33" s="101"/>
      <c r="BL33" s="101"/>
      <c r="BM33" s="101"/>
      <c r="BN33" s="101"/>
    </row>
    <row r="34" customFormat="false" ht="114.9" hidden="false" customHeight="false" outlineLevel="0" collapsed="false">
      <c r="A34" s="77" t="s">
        <v>82</v>
      </c>
      <c r="B34" s="77" t="s">
        <v>671</v>
      </c>
      <c r="C34" s="77" t="s">
        <v>142</v>
      </c>
      <c r="D34" s="77" t="s">
        <v>677</v>
      </c>
      <c r="E34" s="77" t="s">
        <v>86</v>
      </c>
      <c r="F34" s="77" t="n">
        <v>52.2</v>
      </c>
      <c r="G34" s="77" t="n">
        <v>5</v>
      </c>
      <c r="H34" s="78" t="n">
        <v>10.44</v>
      </c>
      <c r="I34" s="80" t="n">
        <v>1052.46</v>
      </c>
      <c r="J34" s="80" t="n">
        <v>54938.41</v>
      </c>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t="n">
        <v>10987.6824</v>
      </c>
      <c r="AU34" s="101" t="n">
        <v>10987.6824</v>
      </c>
      <c r="AV34" s="101" t="n">
        <v>10987.6824</v>
      </c>
      <c r="AW34" s="101" t="n">
        <v>10987.6824</v>
      </c>
      <c r="AX34" s="101" t="n">
        <v>10987.6824</v>
      </c>
      <c r="AY34" s="101"/>
      <c r="AZ34" s="101"/>
      <c r="BA34" s="101"/>
      <c r="BB34" s="101"/>
      <c r="BC34" s="101"/>
      <c r="BD34" s="101"/>
      <c r="BE34" s="101"/>
      <c r="BF34" s="101"/>
      <c r="BG34" s="101"/>
      <c r="BH34" s="101"/>
      <c r="BI34" s="101"/>
      <c r="BJ34" s="101"/>
      <c r="BK34" s="101"/>
      <c r="BL34" s="101"/>
      <c r="BM34" s="101"/>
      <c r="BN34" s="101"/>
    </row>
    <row r="35" customFormat="false" ht="103.7" hidden="false" customHeight="false" outlineLevel="0" collapsed="false">
      <c r="A35" s="77" t="s">
        <v>678</v>
      </c>
      <c r="B35" s="77" t="s">
        <v>671</v>
      </c>
      <c r="C35" s="77" t="s">
        <v>145</v>
      </c>
      <c r="D35" s="77" t="s">
        <v>679</v>
      </c>
      <c r="E35" s="77" t="s">
        <v>147</v>
      </c>
      <c r="F35" s="77" t="n">
        <v>58.06</v>
      </c>
      <c r="G35" s="77" t="n">
        <v>5</v>
      </c>
      <c r="H35" s="78" t="n">
        <v>11.612</v>
      </c>
      <c r="I35" s="80" t="n">
        <v>265.27</v>
      </c>
      <c r="J35" s="80" t="n">
        <v>15401.57</v>
      </c>
      <c r="K35" s="101"/>
      <c r="L35" s="101"/>
      <c r="M35" s="101"/>
      <c r="N35" s="101"/>
      <c r="O35" s="101"/>
      <c r="P35" s="101"/>
      <c r="Q35" s="101"/>
      <c r="R35" s="101"/>
      <c r="S35" s="101"/>
      <c r="T35" s="101"/>
      <c r="U35" s="101"/>
      <c r="V35" s="101"/>
      <c r="W35" s="101"/>
      <c r="X35" s="101"/>
      <c r="Y35" s="101"/>
      <c r="Z35" s="101"/>
      <c r="AA35" s="101"/>
      <c r="AB35" s="101"/>
      <c r="AC35" s="101"/>
      <c r="AD35" s="101"/>
      <c r="AE35" s="101"/>
      <c r="AF35" s="101" t="n">
        <v>3080.31524</v>
      </c>
      <c r="AG35" s="101" t="n">
        <v>3080.31524</v>
      </c>
      <c r="AH35" s="101" t="n">
        <v>3080.31524</v>
      </c>
      <c r="AI35" s="101" t="n">
        <v>3080.31524</v>
      </c>
      <c r="AJ35" s="101" t="n">
        <v>3080.31524</v>
      </c>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row>
    <row r="36" customFormat="false" ht="103.7" hidden="false" customHeight="false" outlineLevel="0" collapsed="false">
      <c r="A36" s="77" t="s">
        <v>82</v>
      </c>
      <c r="B36" s="77" t="s">
        <v>671</v>
      </c>
      <c r="C36" s="77" t="s">
        <v>148</v>
      </c>
      <c r="D36" s="77" t="s">
        <v>680</v>
      </c>
      <c r="E36" s="77" t="s">
        <v>86</v>
      </c>
      <c r="F36" s="77" t="n">
        <v>161</v>
      </c>
      <c r="G36" s="77" t="n">
        <v>6</v>
      </c>
      <c r="H36" s="78" t="n">
        <v>26.8333</v>
      </c>
      <c r="I36" s="80" t="n">
        <v>255.28</v>
      </c>
      <c r="J36" s="80" t="n">
        <v>41100.08</v>
      </c>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t="n">
        <v>6850.004824</v>
      </c>
      <c r="AU36" s="101" t="n">
        <v>6850.05588</v>
      </c>
      <c r="AV36" s="101" t="n">
        <v>6850.004824</v>
      </c>
      <c r="AW36" s="101" t="n">
        <v>6850.004824</v>
      </c>
      <c r="AX36" s="101" t="n">
        <v>6850.004824</v>
      </c>
      <c r="AY36" s="101" t="n">
        <v>6850.004824</v>
      </c>
      <c r="AZ36" s="101"/>
      <c r="BA36" s="101"/>
      <c r="BB36" s="101"/>
      <c r="BC36" s="101"/>
      <c r="BD36" s="101"/>
      <c r="BE36" s="101"/>
      <c r="BF36" s="101"/>
      <c r="BG36" s="101"/>
      <c r="BH36" s="101"/>
      <c r="BI36" s="101"/>
      <c r="BJ36" s="101"/>
      <c r="BK36" s="101"/>
      <c r="BL36" s="101"/>
      <c r="BM36" s="101"/>
      <c r="BN36" s="101"/>
    </row>
    <row r="37" customFormat="false" ht="114.9" hidden="false" customHeight="false" outlineLevel="0" collapsed="false">
      <c r="A37" s="77" t="s">
        <v>82</v>
      </c>
      <c r="B37" s="77" t="s">
        <v>671</v>
      </c>
      <c r="C37" s="77" t="s">
        <v>150</v>
      </c>
      <c r="D37" s="77" t="s">
        <v>681</v>
      </c>
      <c r="E37" s="77" t="s">
        <v>86</v>
      </c>
      <c r="F37" s="77" t="n">
        <v>19.45</v>
      </c>
      <c r="G37" s="77" t="n">
        <v>3</v>
      </c>
      <c r="H37" s="78" t="n">
        <v>6.4833</v>
      </c>
      <c r="I37" s="80" t="n">
        <v>205.84</v>
      </c>
      <c r="J37" s="80" t="n">
        <v>4003.58</v>
      </c>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t="n">
        <v>1334.522472</v>
      </c>
      <c r="AN37" s="101" t="n">
        <v>1334.522472</v>
      </c>
      <c r="AO37" s="101" t="n">
        <v>1334.522472</v>
      </c>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row>
    <row r="38" customFormat="false" ht="114.9" hidden="false" customHeight="false" outlineLevel="0" collapsed="false">
      <c r="A38" s="77" t="s">
        <v>82</v>
      </c>
      <c r="B38" s="77" t="s">
        <v>671</v>
      </c>
      <c r="C38" s="77" t="s">
        <v>152</v>
      </c>
      <c r="D38" s="77" t="s">
        <v>682</v>
      </c>
      <c r="E38" s="77" t="s">
        <v>147</v>
      </c>
      <c r="F38" s="77" t="n">
        <v>60.26</v>
      </c>
      <c r="G38" s="77" t="n">
        <v>5</v>
      </c>
      <c r="H38" s="78" t="n">
        <v>12.052</v>
      </c>
      <c r="I38" s="80" t="n">
        <v>385.93</v>
      </c>
      <c r="J38" s="80" t="n">
        <v>23256.14</v>
      </c>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t="n">
        <v>4651.22836</v>
      </c>
      <c r="AU38" s="101" t="n">
        <v>4651.22836</v>
      </c>
      <c r="AV38" s="101" t="n">
        <v>4651.22836</v>
      </c>
      <c r="AW38" s="101" t="n">
        <v>4651.22836</v>
      </c>
      <c r="AX38" s="101" t="n">
        <v>4651.22836</v>
      </c>
      <c r="AY38" s="101"/>
      <c r="AZ38" s="101"/>
      <c r="BA38" s="101"/>
      <c r="BB38" s="101"/>
      <c r="BC38" s="101"/>
      <c r="BD38" s="101"/>
      <c r="BE38" s="101"/>
      <c r="BF38" s="101"/>
      <c r="BG38" s="101"/>
      <c r="BH38" s="101"/>
      <c r="BI38" s="101"/>
      <c r="BJ38" s="101"/>
      <c r="BK38" s="101"/>
      <c r="BL38" s="101"/>
      <c r="BM38" s="101"/>
      <c r="BN38" s="101"/>
    </row>
    <row r="39" customFormat="false" ht="114.9" hidden="false" customHeight="false" outlineLevel="0" collapsed="false">
      <c r="A39" s="77" t="s">
        <v>655</v>
      </c>
      <c r="B39" s="77" t="s">
        <v>683</v>
      </c>
      <c r="C39" s="77" t="s">
        <v>155</v>
      </c>
      <c r="D39" s="77" t="s">
        <v>684</v>
      </c>
      <c r="E39" s="77" t="s">
        <v>94</v>
      </c>
      <c r="F39" s="77" t="n">
        <v>20</v>
      </c>
      <c r="G39" s="77" t="n">
        <v>3</v>
      </c>
      <c r="H39" s="78" t="n">
        <v>6.6666</v>
      </c>
      <c r="I39" s="80" t="n">
        <v>152.66</v>
      </c>
      <c r="J39" s="80" t="n">
        <v>3053.2</v>
      </c>
      <c r="K39" s="101"/>
      <c r="L39" s="101"/>
      <c r="M39" s="101"/>
      <c r="N39" s="101"/>
      <c r="O39" s="101"/>
      <c r="P39" s="101"/>
      <c r="Q39" s="101"/>
      <c r="R39" s="101"/>
      <c r="S39" s="101"/>
      <c r="T39" s="101"/>
      <c r="U39" s="101"/>
      <c r="V39" s="101"/>
      <c r="W39" s="101"/>
      <c r="X39" s="101"/>
      <c r="Y39" s="101"/>
      <c r="Z39" s="101"/>
      <c r="AA39" s="101"/>
      <c r="AB39" s="101"/>
      <c r="AC39" s="101"/>
      <c r="AD39" s="101"/>
      <c r="AE39" s="101"/>
      <c r="AF39" s="101" t="n">
        <v>1017.723156</v>
      </c>
      <c r="AG39" s="101"/>
      <c r="AH39" s="101" t="n">
        <v>1017.753688</v>
      </c>
      <c r="AI39" s="101"/>
      <c r="AJ39" s="101" t="n">
        <v>1017.723156</v>
      </c>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row>
    <row r="40" customFormat="false" ht="114.9" hidden="false" customHeight="false" outlineLevel="0" collapsed="false">
      <c r="A40" s="77" t="s">
        <v>655</v>
      </c>
      <c r="B40" s="77" t="s">
        <v>683</v>
      </c>
      <c r="C40" s="77" t="s">
        <v>157</v>
      </c>
      <c r="D40" s="77" t="s">
        <v>685</v>
      </c>
      <c r="E40" s="77" t="s">
        <v>94</v>
      </c>
      <c r="F40" s="77" t="n">
        <v>10</v>
      </c>
      <c r="G40" s="77" t="n">
        <v>2</v>
      </c>
      <c r="H40" s="78" t="n">
        <v>5</v>
      </c>
      <c r="I40" s="80" t="n">
        <v>514.86</v>
      </c>
      <c r="J40" s="80" t="n">
        <v>5148.6</v>
      </c>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t="n">
        <v>2574.3</v>
      </c>
      <c r="AH40" s="101"/>
      <c r="AI40" s="101" t="n">
        <v>2574.3</v>
      </c>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row>
    <row r="41" customFormat="false" ht="114.9" hidden="false" customHeight="false" outlineLevel="0" collapsed="false">
      <c r="A41" s="77" t="s">
        <v>655</v>
      </c>
      <c r="B41" s="77" t="s">
        <v>683</v>
      </c>
      <c r="C41" s="77" t="s">
        <v>159</v>
      </c>
      <c r="D41" s="77" t="s">
        <v>686</v>
      </c>
      <c r="E41" s="77" t="s">
        <v>103</v>
      </c>
      <c r="F41" s="77" t="n">
        <v>3</v>
      </c>
      <c r="G41" s="77" t="n">
        <v>3</v>
      </c>
      <c r="H41" s="78" t="n">
        <v>1</v>
      </c>
      <c r="I41" s="80" t="n">
        <v>480.83</v>
      </c>
      <c r="J41" s="80" t="n">
        <v>1442.49</v>
      </c>
      <c r="K41" s="101"/>
      <c r="L41" s="101"/>
      <c r="M41" s="101"/>
      <c r="N41" s="101"/>
      <c r="O41" s="101"/>
      <c r="P41" s="101"/>
      <c r="Q41" s="101"/>
      <c r="R41" s="101"/>
      <c r="S41" s="101"/>
      <c r="T41" s="101"/>
      <c r="U41" s="101"/>
      <c r="V41" s="101"/>
      <c r="W41" s="101"/>
      <c r="X41" s="101"/>
      <c r="Y41" s="101"/>
      <c r="Z41" s="101"/>
      <c r="AA41" s="101"/>
      <c r="AB41" s="101"/>
      <c r="AC41" s="101"/>
      <c r="AD41" s="101"/>
      <c r="AE41" s="101"/>
      <c r="AF41" s="101" t="n">
        <v>480.83</v>
      </c>
      <c r="AG41" s="101"/>
      <c r="AH41" s="101" t="n">
        <v>480.83</v>
      </c>
      <c r="AI41" s="101"/>
      <c r="AJ41" s="101" t="n">
        <v>480.83</v>
      </c>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row>
    <row r="42" customFormat="false" ht="114.9" hidden="false" customHeight="false" outlineLevel="0" collapsed="false">
      <c r="A42" s="77" t="s">
        <v>655</v>
      </c>
      <c r="B42" s="77" t="s">
        <v>683</v>
      </c>
      <c r="C42" s="77" t="s">
        <v>161</v>
      </c>
      <c r="D42" s="77" t="s">
        <v>687</v>
      </c>
      <c r="E42" s="77" t="s">
        <v>103</v>
      </c>
      <c r="F42" s="77" t="n">
        <v>2</v>
      </c>
      <c r="G42" s="77" t="n">
        <v>2</v>
      </c>
      <c r="H42" s="78" t="n">
        <v>1</v>
      </c>
      <c r="I42" s="80" t="n">
        <v>437.26</v>
      </c>
      <c r="J42" s="80" t="n">
        <v>874.52</v>
      </c>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t="n">
        <v>437.26</v>
      </c>
      <c r="AJ42" s="101" t="n">
        <v>437.26</v>
      </c>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row>
    <row r="43" customFormat="false" ht="103.7" hidden="false" customHeight="false" outlineLevel="0" collapsed="false">
      <c r="A43" s="77" t="s">
        <v>655</v>
      </c>
      <c r="B43" s="77" t="s">
        <v>683</v>
      </c>
      <c r="C43" s="77" t="s">
        <v>163</v>
      </c>
      <c r="D43" s="77" t="s">
        <v>688</v>
      </c>
      <c r="E43" s="77" t="s">
        <v>103</v>
      </c>
      <c r="F43" s="77" t="n">
        <v>3</v>
      </c>
      <c r="G43" s="77" t="n">
        <v>3</v>
      </c>
      <c r="H43" s="78" t="n">
        <v>1</v>
      </c>
      <c r="I43" s="80" t="n">
        <v>259.49</v>
      </c>
      <c r="J43" s="80" t="n">
        <v>778.47</v>
      </c>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t="n">
        <v>259.49</v>
      </c>
      <c r="AH43" s="101" t="n">
        <v>259.49</v>
      </c>
      <c r="AI43" s="101" t="n">
        <v>259.49</v>
      </c>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row>
    <row r="44" customFormat="false" ht="103.7" hidden="false" customHeight="false" outlineLevel="0" collapsed="false">
      <c r="A44" s="77" t="s">
        <v>655</v>
      </c>
      <c r="B44" s="77" t="s">
        <v>683</v>
      </c>
      <c r="C44" s="77" t="s">
        <v>165</v>
      </c>
      <c r="D44" s="77" t="s">
        <v>689</v>
      </c>
      <c r="E44" s="77" t="s">
        <v>103</v>
      </c>
      <c r="F44" s="77" t="n">
        <v>20</v>
      </c>
      <c r="G44" s="77" t="n">
        <v>4</v>
      </c>
      <c r="H44" s="78" t="n">
        <v>5</v>
      </c>
      <c r="I44" s="80" t="n">
        <v>49.75</v>
      </c>
      <c r="J44" s="80" t="n">
        <v>995</v>
      </c>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t="n">
        <v>248.75</v>
      </c>
      <c r="AI44" s="101" t="n">
        <v>248.75</v>
      </c>
      <c r="AJ44" s="101" t="n">
        <v>248.75</v>
      </c>
      <c r="AK44" s="101" t="n">
        <v>248.75</v>
      </c>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row>
    <row r="45" customFormat="false" ht="103.7" hidden="false" customHeight="false" outlineLevel="0" collapsed="false">
      <c r="A45" s="77" t="s">
        <v>655</v>
      </c>
      <c r="B45" s="77" t="s">
        <v>683</v>
      </c>
      <c r="C45" s="77" t="s">
        <v>167</v>
      </c>
      <c r="D45" s="77" t="s">
        <v>690</v>
      </c>
      <c r="E45" s="77" t="s">
        <v>103</v>
      </c>
      <c r="F45" s="77" t="n">
        <v>5</v>
      </c>
      <c r="G45" s="77" t="n">
        <v>5</v>
      </c>
      <c r="H45" s="78" t="n">
        <v>1</v>
      </c>
      <c r="I45" s="80" t="n">
        <v>88.63</v>
      </c>
      <c r="J45" s="80" t="n">
        <v>443.15</v>
      </c>
      <c r="K45" s="101"/>
      <c r="L45" s="101"/>
      <c r="M45" s="101"/>
      <c r="N45" s="101"/>
      <c r="O45" s="101"/>
      <c r="P45" s="101"/>
      <c r="Q45" s="101"/>
      <c r="R45" s="101"/>
      <c r="S45" s="101"/>
      <c r="T45" s="101"/>
      <c r="U45" s="101"/>
      <c r="V45" s="101"/>
      <c r="W45" s="101"/>
      <c r="X45" s="101"/>
      <c r="Y45" s="101"/>
      <c r="Z45" s="101"/>
      <c r="AA45" s="101"/>
      <c r="AB45" s="101"/>
      <c r="AC45" s="101"/>
      <c r="AD45" s="101"/>
      <c r="AE45" s="101"/>
      <c r="AF45" s="101" t="n">
        <v>88.63</v>
      </c>
      <c r="AG45" s="101" t="n">
        <v>88.63</v>
      </c>
      <c r="AH45" s="101" t="n">
        <v>88.63</v>
      </c>
      <c r="AI45" s="101" t="n">
        <v>88.63</v>
      </c>
      <c r="AJ45" s="101" t="n">
        <v>88.63</v>
      </c>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row>
    <row r="46" customFormat="false" ht="103.7" hidden="false" customHeight="false" outlineLevel="0" collapsed="false">
      <c r="A46" s="77" t="s">
        <v>655</v>
      </c>
      <c r="B46" s="77" t="s">
        <v>683</v>
      </c>
      <c r="C46" s="77" t="s">
        <v>169</v>
      </c>
      <c r="D46" s="77" t="s">
        <v>691</v>
      </c>
      <c r="E46" s="77" t="s">
        <v>103</v>
      </c>
      <c r="F46" s="77" t="n">
        <v>20</v>
      </c>
      <c r="G46" s="77" t="n">
        <v>4</v>
      </c>
      <c r="H46" s="78" t="n">
        <v>5</v>
      </c>
      <c r="I46" s="80" t="n">
        <v>18.22</v>
      </c>
      <c r="J46" s="80" t="n">
        <v>364.4</v>
      </c>
      <c r="K46" s="101"/>
      <c r="L46" s="101"/>
      <c r="M46" s="101"/>
      <c r="N46" s="101"/>
      <c r="O46" s="101"/>
      <c r="P46" s="101"/>
      <c r="Q46" s="101"/>
      <c r="R46" s="101"/>
      <c r="S46" s="101"/>
      <c r="T46" s="101"/>
      <c r="U46" s="101"/>
      <c r="V46" s="101"/>
      <c r="W46" s="101"/>
      <c r="X46" s="101"/>
      <c r="Y46" s="101"/>
      <c r="Z46" s="101"/>
      <c r="AA46" s="101"/>
      <c r="AB46" s="101"/>
      <c r="AC46" s="101"/>
      <c r="AD46" s="101"/>
      <c r="AE46" s="101"/>
      <c r="AF46" s="101" t="n">
        <v>91.1</v>
      </c>
      <c r="AG46" s="101" t="n">
        <v>91.1</v>
      </c>
      <c r="AH46" s="101"/>
      <c r="AI46" s="101" t="n">
        <v>91.1</v>
      </c>
      <c r="AJ46" s="101" t="n">
        <v>91.1</v>
      </c>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row>
    <row r="47" customFormat="false" ht="103.7" hidden="false" customHeight="false" outlineLevel="0" collapsed="false">
      <c r="A47" s="77" t="s">
        <v>655</v>
      </c>
      <c r="B47" s="77" t="s">
        <v>683</v>
      </c>
      <c r="C47" s="77" t="s">
        <v>171</v>
      </c>
      <c r="D47" s="77" t="s">
        <v>692</v>
      </c>
      <c r="E47" s="77" t="s">
        <v>103</v>
      </c>
      <c r="F47" s="77" t="n">
        <v>5</v>
      </c>
      <c r="G47" s="77" t="n">
        <v>5</v>
      </c>
      <c r="H47" s="78" t="n">
        <v>1</v>
      </c>
      <c r="I47" s="80" t="n">
        <v>56.51</v>
      </c>
      <c r="J47" s="80" t="n">
        <v>282.55</v>
      </c>
      <c r="K47" s="101"/>
      <c r="L47" s="101"/>
      <c r="M47" s="101"/>
      <c r="N47" s="101"/>
      <c r="O47" s="101"/>
      <c r="P47" s="101"/>
      <c r="Q47" s="101"/>
      <c r="R47" s="101"/>
      <c r="S47" s="101"/>
      <c r="T47" s="101"/>
      <c r="U47" s="101"/>
      <c r="V47" s="101"/>
      <c r="W47" s="101"/>
      <c r="X47" s="101"/>
      <c r="Y47" s="101"/>
      <c r="Z47" s="101"/>
      <c r="AA47" s="101"/>
      <c r="AB47" s="101"/>
      <c r="AC47" s="101"/>
      <c r="AD47" s="101"/>
      <c r="AE47" s="101"/>
      <c r="AF47" s="101" t="n">
        <v>56.51</v>
      </c>
      <c r="AG47" s="101" t="n">
        <v>56.51</v>
      </c>
      <c r="AH47" s="101" t="n">
        <v>56.51</v>
      </c>
      <c r="AI47" s="101" t="n">
        <v>56.51</v>
      </c>
      <c r="AJ47" s="101" t="n">
        <v>56.51</v>
      </c>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row>
    <row r="48" customFormat="false" ht="114.9" hidden="false" customHeight="false" outlineLevel="0" collapsed="false">
      <c r="A48" s="77" t="s">
        <v>655</v>
      </c>
      <c r="B48" s="77" t="s">
        <v>693</v>
      </c>
      <c r="C48" s="77" t="s">
        <v>174</v>
      </c>
      <c r="D48" s="77" t="s">
        <v>685</v>
      </c>
      <c r="E48" s="77" t="s">
        <v>94</v>
      </c>
      <c r="F48" s="77" t="n">
        <v>10</v>
      </c>
      <c r="G48" s="77" t="n">
        <v>2</v>
      </c>
      <c r="H48" s="78" t="n">
        <v>5</v>
      </c>
      <c r="I48" s="80" t="n">
        <v>514.86</v>
      </c>
      <c r="J48" s="80" t="n">
        <v>5148.6</v>
      </c>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t="n">
        <v>2574.3</v>
      </c>
      <c r="AJ48" s="101" t="n">
        <v>2574.3</v>
      </c>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row>
    <row r="49" customFormat="false" ht="103.7" hidden="false" customHeight="false" outlineLevel="0" collapsed="false">
      <c r="A49" s="77" t="s">
        <v>655</v>
      </c>
      <c r="B49" s="77" t="s">
        <v>693</v>
      </c>
      <c r="C49" s="77" t="s">
        <v>175</v>
      </c>
      <c r="D49" s="77" t="s">
        <v>694</v>
      </c>
      <c r="E49" s="77" t="s">
        <v>94</v>
      </c>
      <c r="F49" s="77" t="n">
        <v>20</v>
      </c>
      <c r="G49" s="77" t="n">
        <v>5</v>
      </c>
      <c r="H49" s="78" t="n">
        <v>4</v>
      </c>
      <c r="I49" s="80" t="n">
        <v>1156.58</v>
      </c>
      <c r="J49" s="80" t="n">
        <v>23131.6</v>
      </c>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t="n">
        <v>4626.32</v>
      </c>
      <c r="AH49" s="101" t="n">
        <v>4626.32</v>
      </c>
      <c r="AI49" s="101" t="n">
        <v>4626.32</v>
      </c>
      <c r="AJ49" s="101" t="n">
        <v>4626.32</v>
      </c>
      <c r="AK49" s="101" t="n">
        <v>4626.32</v>
      </c>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row>
    <row r="50" customFormat="false" ht="114.9" hidden="false" customHeight="false" outlineLevel="0" collapsed="false">
      <c r="A50" s="77" t="s">
        <v>655</v>
      </c>
      <c r="B50" s="77" t="s">
        <v>693</v>
      </c>
      <c r="C50" s="77" t="s">
        <v>177</v>
      </c>
      <c r="D50" s="77" t="s">
        <v>695</v>
      </c>
      <c r="E50" s="77" t="s">
        <v>103</v>
      </c>
      <c r="F50" s="77" t="n">
        <v>2</v>
      </c>
      <c r="G50" s="77" t="n">
        <v>2</v>
      </c>
      <c r="H50" s="78" t="n">
        <v>1</v>
      </c>
      <c r="I50" s="80" t="n">
        <v>155.05</v>
      </c>
      <c r="J50" s="80" t="n">
        <v>310.1</v>
      </c>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t="n">
        <v>155.05</v>
      </c>
      <c r="AI50" s="101" t="n">
        <v>155.05</v>
      </c>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row>
    <row r="51" customFormat="false" ht="114.9" hidden="false" customHeight="false" outlineLevel="0" collapsed="false">
      <c r="A51" s="77" t="s">
        <v>655</v>
      </c>
      <c r="B51" s="77" t="s">
        <v>693</v>
      </c>
      <c r="C51" s="77" t="s">
        <v>179</v>
      </c>
      <c r="D51" s="77" t="s">
        <v>696</v>
      </c>
      <c r="E51" s="77" t="s">
        <v>103</v>
      </c>
      <c r="F51" s="77" t="n">
        <v>3</v>
      </c>
      <c r="G51" s="77" t="n">
        <v>3</v>
      </c>
      <c r="H51" s="78" t="n">
        <v>1</v>
      </c>
      <c r="I51" s="80" t="n">
        <v>257.94</v>
      </c>
      <c r="J51" s="80" t="n">
        <v>773.82</v>
      </c>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t="n">
        <v>257.94</v>
      </c>
      <c r="AI51" s="101" t="n">
        <v>257.94</v>
      </c>
      <c r="AJ51" s="101" t="n">
        <v>257.94</v>
      </c>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row>
    <row r="52" customFormat="false" ht="114.9" hidden="false" customHeight="false" outlineLevel="0" collapsed="false">
      <c r="A52" s="77" t="s">
        <v>655</v>
      </c>
      <c r="B52" s="77" t="s">
        <v>693</v>
      </c>
      <c r="C52" s="77" t="s">
        <v>181</v>
      </c>
      <c r="D52" s="77" t="s">
        <v>697</v>
      </c>
      <c r="E52" s="77" t="s">
        <v>103</v>
      </c>
      <c r="F52" s="77" t="n">
        <v>2</v>
      </c>
      <c r="G52" s="77" t="n">
        <v>2</v>
      </c>
      <c r="H52" s="78" t="n">
        <v>1</v>
      </c>
      <c r="I52" s="80" t="n">
        <v>257.94</v>
      </c>
      <c r="J52" s="80" t="n">
        <v>515.88</v>
      </c>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t="n">
        <v>257.94</v>
      </c>
      <c r="AJ52" s="101" t="n">
        <v>257.94</v>
      </c>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row>
    <row r="53" customFormat="false" ht="114.9" hidden="false" customHeight="false" outlineLevel="0" collapsed="false">
      <c r="A53" s="77" t="s">
        <v>655</v>
      </c>
      <c r="B53" s="77" t="s">
        <v>693</v>
      </c>
      <c r="C53" s="77" t="s">
        <v>183</v>
      </c>
      <c r="D53" s="77" t="s">
        <v>698</v>
      </c>
      <c r="E53" s="77" t="s">
        <v>103</v>
      </c>
      <c r="F53" s="77" t="n">
        <v>1</v>
      </c>
      <c r="G53" s="77" t="n">
        <v>1</v>
      </c>
      <c r="H53" s="78" t="n">
        <v>1</v>
      </c>
      <c r="I53" s="80" t="n">
        <v>279.08</v>
      </c>
      <c r="J53" s="80" t="n">
        <v>279.08</v>
      </c>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t="n">
        <v>279.08</v>
      </c>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row>
    <row r="54" customFormat="false" ht="114.9" hidden="false" customHeight="false" outlineLevel="0" collapsed="false">
      <c r="A54" s="77" t="s">
        <v>655</v>
      </c>
      <c r="B54" s="77" t="s">
        <v>693</v>
      </c>
      <c r="C54" s="77" t="s">
        <v>185</v>
      </c>
      <c r="D54" s="77" t="s">
        <v>699</v>
      </c>
      <c r="E54" s="77" t="s">
        <v>103</v>
      </c>
      <c r="F54" s="77" t="n">
        <v>3</v>
      </c>
      <c r="G54" s="77" t="n">
        <v>3</v>
      </c>
      <c r="H54" s="78" t="n">
        <v>1</v>
      </c>
      <c r="I54" s="80" t="n">
        <v>537.22</v>
      </c>
      <c r="J54" s="80" t="n">
        <v>1611.66</v>
      </c>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t="n">
        <v>537.22</v>
      </c>
      <c r="AI54" s="101" t="n">
        <v>537.22</v>
      </c>
      <c r="AJ54" s="101" t="n">
        <v>537.22</v>
      </c>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customFormat="false" ht="114.9" hidden="false" customHeight="false" outlineLevel="0" collapsed="false">
      <c r="A55" s="77" t="s">
        <v>655</v>
      </c>
      <c r="B55" s="77" t="s">
        <v>693</v>
      </c>
      <c r="C55" s="77" t="s">
        <v>187</v>
      </c>
      <c r="D55" s="77" t="s">
        <v>700</v>
      </c>
      <c r="E55" s="77" t="s">
        <v>103</v>
      </c>
      <c r="F55" s="77" t="n">
        <v>6</v>
      </c>
      <c r="G55" s="77" t="n">
        <v>3</v>
      </c>
      <c r="H55" s="78" t="n">
        <v>2</v>
      </c>
      <c r="I55" s="80" t="n">
        <v>526.96</v>
      </c>
      <c r="J55" s="80" t="n">
        <v>3161.76</v>
      </c>
      <c r="K55" s="101"/>
      <c r="L55" s="101"/>
      <c r="M55" s="101"/>
      <c r="N55" s="101"/>
      <c r="O55" s="101"/>
      <c r="P55" s="101"/>
      <c r="Q55" s="101"/>
      <c r="R55" s="101"/>
      <c r="S55" s="101"/>
      <c r="T55" s="101"/>
      <c r="U55" s="101"/>
      <c r="V55" s="101"/>
      <c r="W55" s="101"/>
      <c r="X55" s="101"/>
      <c r="Y55" s="101"/>
      <c r="Z55" s="101"/>
      <c r="AA55" s="101"/>
      <c r="AB55" s="101"/>
      <c r="AC55" s="101"/>
      <c r="AD55" s="101"/>
      <c r="AE55" s="101"/>
      <c r="AF55" s="101" t="n">
        <v>1053.92</v>
      </c>
      <c r="AG55" s="101"/>
      <c r="AH55" s="101"/>
      <c r="AI55" s="101" t="n">
        <v>1053.92</v>
      </c>
      <c r="AJ55" s="101" t="n">
        <v>1053.92</v>
      </c>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row>
    <row r="56" customFormat="false" ht="114.9" hidden="false" customHeight="false" outlineLevel="0" collapsed="false">
      <c r="A56" s="77" t="s">
        <v>655</v>
      </c>
      <c r="B56" s="77" t="s">
        <v>693</v>
      </c>
      <c r="C56" s="77" t="s">
        <v>189</v>
      </c>
      <c r="D56" s="77" t="s">
        <v>701</v>
      </c>
      <c r="E56" s="77" t="s">
        <v>103</v>
      </c>
      <c r="F56" s="77" t="n">
        <v>8</v>
      </c>
      <c r="G56" s="77" t="n">
        <v>4</v>
      </c>
      <c r="H56" s="78" t="n">
        <v>2</v>
      </c>
      <c r="I56" s="80" t="n">
        <v>526.96</v>
      </c>
      <c r="J56" s="80" t="n">
        <v>4215.68</v>
      </c>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t="n">
        <v>1053.92</v>
      </c>
      <c r="AH56" s="101" t="n">
        <v>1053.92</v>
      </c>
      <c r="AI56" s="101" t="n">
        <v>1053.92</v>
      </c>
      <c r="AJ56" s="101" t="n">
        <v>1053.92</v>
      </c>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row>
    <row r="57" customFormat="false" ht="114.9" hidden="false" customHeight="false" outlineLevel="0" collapsed="false">
      <c r="A57" s="77" t="s">
        <v>655</v>
      </c>
      <c r="B57" s="77" t="s">
        <v>693</v>
      </c>
      <c r="C57" s="77" t="s">
        <v>191</v>
      </c>
      <c r="D57" s="77" t="s">
        <v>702</v>
      </c>
      <c r="E57" s="77" t="s">
        <v>103</v>
      </c>
      <c r="F57" s="77" t="n">
        <v>3</v>
      </c>
      <c r="G57" s="77" t="n">
        <v>3</v>
      </c>
      <c r="H57" s="78" t="n">
        <v>1</v>
      </c>
      <c r="I57" s="80" t="n">
        <v>557.27</v>
      </c>
      <c r="J57" s="80" t="n">
        <v>1671.81</v>
      </c>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t="n">
        <v>557.27</v>
      </c>
      <c r="AI57" s="101" t="n">
        <v>557.27</v>
      </c>
      <c r="AJ57" s="101" t="n">
        <v>557.27</v>
      </c>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row>
    <row r="58" customFormat="false" ht="114.9" hidden="false" customHeight="false" outlineLevel="0" collapsed="false">
      <c r="A58" s="77" t="s">
        <v>655</v>
      </c>
      <c r="B58" s="77" t="s">
        <v>693</v>
      </c>
      <c r="C58" s="77" t="s">
        <v>193</v>
      </c>
      <c r="D58" s="77" t="s">
        <v>703</v>
      </c>
      <c r="E58" s="77" t="s">
        <v>103</v>
      </c>
      <c r="F58" s="77" t="n">
        <v>3</v>
      </c>
      <c r="G58" s="77" t="n">
        <v>3</v>
      </c>
      <c r="H58" s="78" t="n">
        <v>1</v>
      </c>
      <c r="I58" s="80" t="n">
        <v>325.23</v>
      </c>
      <c r="J58" s="80" t="n">
        <v>975.69</v>
      </c>
      <c r="K58" s="101"/>
      <c r="L58" s="101"/>
      <c r="M58" s="101"/>
      <c r="N58" s="101"/>
      <c r="O58" s="101"/>
      <c r="P58" s="101"/>
      <c r="Q58" s="101"/>
      <c r="R58" s="101"/>
      <c r="S58" s="101"/>
      <c r="T58" s="101"/>
      <c r="U58" s="101"/>
      <c r="V58" s="101"/>
      <c r="W58" s="101"/>
      <c r="X58" s="101"/>
      <c r="Y58" s="101"/>
      <c r="Z58" s="101"/>
      <c r="AA58" s="101"/>
      <c r="AB58" s="101"/>
      <c r="AC58" s="101"/>
      <c r="AD58" s="101"/>
      <c r="AE58" s="101" t="n">
        <v>325.23</v>
      </c>
      <c r="AF58" s="101" t="n">
        <v>325.23</v>
      </c>
      <c r="AG58" s="101" t="n">
        <v>325.23</v>
      </c>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row>
    <row r="59" customFormat="false" ht="114.9" hidden="false" customHeight="false" outlineLevel="0" collapsed="false">
      <c r="A59" s="77" t="s">
        <v>655</v>
      </c>
      <c r="B59" s="77" t="s">
        <v>693</v>
      </c>
      <c r="C59" s="77" t="s">
        <v>195</v>
      </c>
      <c r="D59" s="77" t="s">
        <v>704</v>
      </c>
      <c r="E59" s="77" t="s">
        <v>103</v>
      </c>
      <c r="F59" s="77" t="n">
        <v>2</v>
      </c>
      <c r="G59" s="77" t="n">
        <v>2</v>
      </c>
      <c r="H59" s="78" t="n">
        <v>1</v>
      </c>
      <c r="I59" s="80" t="n">
        <v>325.23</v>
      </c>
      <c r="J59" s="80" t="n">
        <v>650.46</v>
      </c>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t="n">
        <v>325.23</v>
      </c>
      <c r="AH59" s="101" t="n">
        <v>325.23</v>
      </c>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row>
    <row r="60" customFormat="false" ht="114.9" hidden="false" customHeight="false" outlineLevel="0" collapsed="false">
      <c r="A60" s="77" t="s">
        <v>655</v>
      </c>
      <c r="B60" s="77" t="s">
        <v>693</v>
      </c>
      <c r="C60" s="77" t="s">
        <v>197</v>
      </c>
      <c r="D60" s="77" t="s">
        <v>705</v>
      </c>
      <c r="E60" s="77" t="s">
        <v>103</v>
      </c>
      <c r="F60" s="77" t="n">
        <v>2</v>
      </c>
      <c r="G60" s="77" t="n">
        <v>2</v>
      </c>
      <c r="H60" s="78" t="n">
        <v>1</v>
      </c>
      <c r="I60" s="80" t="n">
        <v>249.12</v>
      </c>
      <c r="J60" s="80" t="n">
        <v>498.24</v>
      </c>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t="n">
        <v>249.12</v>
      </c>
      <c r="AH60" s="101" t="n">
        <v>249.12</v>
      </c>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row>
    <row r="61" customFormat="false" ht="114.9" hidden="false" customHeight="false" outlineLevel="0" collapsed="false">
      <c r="A61" s="77" t="s">
        <v>655</v>
      </c>
      <c r="B61" s="77" t="s">
        <v>693</v>
      </c>
      <c r="C61" s="77" t="s">
        <v>199</v>
      </c>
      <c r="D61" s="77" t="s">
        <v>706</v>
      </c>
      <c r="E61" s="77" t="s">
        <v>103</v>
      </c>
      <c r="F61" s="77" t="n">
        <v>2</v>
      </c>
      <c r="G61" s="77" t="n">
        <v>1</v>
      </c>
      <c r="H61" s="78" t="n">
        <v>2</v>
      </c>
      <c r="I61" s="80" t="n">
        <v>251.5</v>
      </c>
      <c r="J61" s="80" t="n">
        <v>503</v>
      </c>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t="n">
        <v>503</v>
      </c>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row>
    <row r="62" customFormat="false" ht="103.7" hidden="false" customHeight="false" outlineLevel="0" collapsed="false">
      <c r="A62" s="77" t="s">
        <v>655</v>
      </c>
      <c r="B62" s="77" t="s">
        <v>693</v>
      </c>
      <c r="C62" s="77" t="s">
        <v>201</v>
      </c>
      <c r="D62" s="77" t="s">
        <v>707</v>
      </c>
      <c r="E62" s="77" t="s">
        <v>103</v>
      </c>
      <c r="F62" s="77" t="n">
        <v>16</v>
      </c>
      <c r="G62" s="77" t="n">
        <v>4</v>
      </c>
      <c r="H62" s="78" t="n">
        <v>4</v>
      </c>
      <c r="I62" s="80" t="n">
        <v>48</v>
      </c>
      <c r="J62" s="80" t="n">
        <v>768</v>
      </c>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t="n">
        <v>192</v>
      </c>
      <c r="AH62" s="101" t="n">
        <v>192</v>
      </c>
      <c r="AI62" s="101"/>
      <c r="AJ62" s="101" t="n">
        <v>192</v>
      </c>
      <c r="AK62" s="101" t="n">
        <v>192</v>
      </c>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row>
    <row r="63" customFormat="false" ht="103.7" hidden="false" customHeight="false" outlineLevel="0" collapsed="false">
      <c r="A63" s="77" t="s">
        <v>655</v>
      </c>
      <c r="B63" s="77" t="s">
        <v>693</v>
      </c>
      <c r="C63" s="77" t="s">
        <v>203</v>
      </c>
      <c r="D63" s="77" t="s">
        <v>708</v>
      </c>
      <c r="E63" s="77" t="s">
        <v>103</v>
      </c>
      <c r="F63" s="77" t="n">
        <v>3</v>
      </c>
      <c r="G63" s="77" t="n">
        <v>3</v>
      </c>
      <c r="H63" s="78" t="n">
        <v>1</v>
      </c>
      <c r="I63" s="80" t="n">
        <v>56.13</v>
      </c>
      <c r="J63" s="80" t="n">
        <v>168.39</v>
      </c>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t="n">
        <v>56.13</v>
      </c>
      <c r="AI63" s="101" t="n">
        <v>56.13</v>
      </c>
      <c r="AJ63" s="101" t="n">
        <v>56.13</v>
      </c>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row>
    <row r="64" customFormat="false" ht="103.7" hidden="false" customHeight="false" outlineLevel="0" collapsed="false">
      <c r="A64" s="77" t="s">
        <v>655</v>
      </c>
      <c r="B64" s="77" t="s">
        <v>693</v>
      </c>
      <c r="C64" s="77" t="s">
        <v>205</v>
      </c>
      <c r="D64" s="77" t="s">
        <v>709</v>
      </c>
      <c r="E64" s="77" t="s">
        <v>103</v>
      </c>
      <c r="F64" s="77" t="n">
        <v>11</v>
      </c>
      <c r="G64" s="77" t="n">
        <v>5</v>
      </c>
      <c r="H64" s="78" t="n">
        <v>2.2</v>
      </c>
      <c r="I64" s="80" t="n">
        <v>52.44</v>
      </c>
      <c r="J64" s="80" t="n">
        <v>576.83</v>
      </c>
      <c r="K64" s="101"/>
      <c r="L64" s="101"/>
      <c r="M64" s="101"/>
      <c r="N64" s="101"/>
      <c r="O64" s="101"/>
      <c r="P64" s="101"/>
      <c r="Q64" s="101"/>
      <c r="R64" s="101"/>
      <c r="S64" s="101"/>
      <c r="T64" s="101"/>
      <c r="U64" s="101"/>
      <c r="V64" s="101"/>
      <c r="W64" s="101"/>
      <c r="X64" s="101"/>
      <c r="Y64" s="101"/>
      <c r="Z64" s="101"/>
      <c r="AA64" s="101"/>
      <c r="AB64" s="101"/>
      <c r="AC64" s="101"/>
      <c r="AD64" s="101"/>
      <c r="AE64" s="101"/>
      <c r="AF64" s="101" t="n">
        <v>115.368</v>
      </c>
      <c r="AG64" s="101" t="n">
        <v>115.368</v>
      </c>
      <c r="AH64" s="101" t="n">
        <v>115.368</v>
      </c>
      <c r="AI64" s="101" t="n">
        <v>115.368</v>
      </c>
      <c r="AJ64" s="101" t="n">
        <v>115.368</v>
      </c>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row>
    <row r="65" customFormat="false" ht="103.7" hidden="false" customHeight="false" outlineLevel="0" collapsed="false">
      <c r="A65" s="77" t="s">
        <v>655</v>
      </c>
      <c r="B65" s="77" t="s">
        <v>693</v>
      </c>
      <c r="C65" s="77" t="s">
        <v>207</v>
      </c>
      <c r="D65" s="77" t="s">
        <v>710</v>
      </c>
      <c r="E65" s="77" t="s">
        <v>103</v>
      </c>
      <c r="F65" s="77" t="n">
        <v>5</v>
      </c>
      <c r="G65" s="77" t="n">
        <v>5</v>
      </c>
      <c r="H65" s="78" t="n">
        <v>1</v>
      </c>
      <c r="I65" s="80" t="n">
        <v>78.74</v>
      </c>
      <c r="J65" s="80" t="n">
        <v>393.7</v>
      </c>
      <c r="K65" s="101"/>
      <c r="L65" s="101"/>
      <c r="M65" s="101"/>
      <c r="N65" s="101"/>
      <c r="O65" s="101"/>
      <c r="P65" s="101"/>
      <c r="Q65" s="101"/>
      <c r="R65" s="101"/>
      <c r="S65" s="101"/>
      <c r="T65" s="101"/>
      <c r="U65" s="101"/>
      <c r="V65" s="101"/>
      <c r="W65" s="101"/>
      <c r="X65" s="101"/>
      <c r="Y65" s="101"/>
      <c r="Z65" s="101"/>
      <c r="AA65" s="101"/>
      <c r="AB65" s="101"/>
      <c r="AC65" s="101"/>
      <c r="AD65" s="101"/>
      <c r="AE65" s="101"/>
      <c r="AF65" s="101" t="n">
        <v>78.74</v>
      </c>
      <c r="AG65" s="101" t="n">
        <v>78.74</v>
      </c>
      <c r="AH65" s="101" t="n">
        <v>78.74</v>
      </c>
      <c r="AI65" s="101" t="n">
        <v>78.74</v>
      </c>
      <c r="AJ65" s="101" t="n">
        <v>78.74</v>
      </c>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row>
    <row r="66" customFormat="false" ht="103.7" hidden="false" customHeight="false" outlineLevel="0" collapsed="false">
      <c r="A66" s="77" t="s">
        <v>655</v>
      </c>
      <c r="B66" s="77" t="s">
        <v>693</v>
      </c>
      <c r="C66" s="77" t="s">
        <v>209</v>
      </c>
      <c r="D66" s="77" t="s">
        <v>690</v>
      </c>
      <c r="E66" s="77" t="s">
        <v>103</v>
      </c>
      <c r="F66" s="77" t="n">
        <v>5</v>
      </c>
      <c r="G66" s="77" t="n">
        <v>5</v>
      </c>
      <c r="H66" s="78" t="n">
        <v>1</v>
      </c>
      <c r="I66" s="80" t="n">
        <v>88.63</v>
      </c>
      <c r="J66" s="80" t="n">
        <v>443.15</v>
      </c>
      <c r="K66" s="101"/>
      <c r="L66" s="101"/>
      <c r="M66" s="101"/>
      <c r="N66" s="101"/>
      <c r="O66" s="101"/>
      <c r="P66" s="101"/>
      <c r="Q66" s="101"/>
      <c r="R66" s="101"/>
      <c r="S66" s="101"/>
      <c r="T66" s="101"/>
      <c r="U66" s="101"/>
      <c r="V66" s="101"/>
      <c r="W66" s="101"/>
      <c r="X66" s="101"/>
      <c r="Y66" s="101"/>
      <c r="Z66" s="101"/>
      <c r="AA66" s="101"/>
      <c r="AB66" s="101"/>
      <c r="AC66" s="101"/>
      <c r="AD66" s="101"/>
      <c r="AE66" s="101"/>
      <c r="AF66" s="101" t="n">
        <v>88.63</v>
      </c>
      <c r="AG66" s="101" t="n">
        <v>88.63</v>
      </c>
      <c r="AH66" s="101" t="n">
        <v>88.63</v>
      </c>
      <c r="AI66" s="101" t="n">
        <v>88.63</v>
      </c>
      <c r="AJ66" s="101" t="n">
        <v>88.63</v>
      </c>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row>
    <row r="67" customFormat="false" ht="103.7" hidden="false" customHeight="false" outlineLevel="0" collapsed="false">
      <c r="A67" s="77" t="s">
        <v>655</v>
      </c>
      <c r="B67" s="77" t="s">
        <v>693</v>
      </c>
      <c r="C67" s="77" t="s">
        <v>210</v>
      </c>
      <c r="D67" s="77" t="s">
        <v>711</v>
      </c>
      <c r="E67" s="77" t="s">
        <v>103</v>
      </c>
      <c r="F67" s="77" t="n">
        <v>10</v>
      </c>
      <c r="G67" s="77" t="n">
        <v>5</v>
      </c>
      <c r="H67" s="78" t="n">
        <v>2</v>
      </c>
      <c r="I67" s="80" t="n">
        <v>83.45</v>
      </c>
      <c r="J67" s="80" t="n">
        <v>834.5</v>
      </c>
      <c r="K67" s="101"/>
      <c r="L67" s="101"/>
      <c r="M67" s="101"/>
      <c r="N67" s="101"/>
      <c r="O67" s="101"/>
      <c r="P67" s="101"/>
      <c r="Q67" s="101"/>
      <c r="R67" s="101"/>
      <c r="S67" s="101"/>
      <c r="T67" s="101"/>
      <c r="U67" s="101"/>
      <c r="V67" s="101"/>
      <c r="W67" s="101"/>
      <c r="X67" s="101"/>
      <c r="Y67" s="101"/>
      <c r="Z67" s="101"/>
      <c r="AA67" s="101"/>
      <c r="AB67" s="101"/>
      <c r="AC67" s="101"/>
      <c r="AD67" s="101"/>
      <c r="AE67" s="101"/>
      <c r="AF67" s="101" t="n">
        <v>166.9</v>
      </c>
      <c r="AG67" s="101" t="n">
        <v>166.9</v>
      </c>
      <c r="AH67" s="101" t="n">
        <v>166.9</v>
      </c>
      <c r="AI67" s="101" t="n">
        <v>166.9</v>
      </c>
      <c r="AJ67" s="101" t="n">
        <v>166.9</v>
      </c>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row>
    <row r="68" customFormat="false" ht="36.55" hidden="false" customHeight="false" outlineLevel="0" collapsed="false">
      <c r="A68" s="77" t="s">
        <v>655</v>
      </c>
      <c r="B68" s="77" t="s">
        <v>712</v>
      </c>
      <c r="C68" s="77" t="s">
        <v>213</v>
      </c>
      <c r="D68" s="77" t="s">
        <v>713</v>
      </c>
      <c r="E68" s="77" t="s">
        <v>94</v>
      </c>
      <c r="F68" s="77" t="n">
        <v>110</v>
      </c>
      <c r="G68" s="77" t="n">
        <v>15</v>
      </c>
      <c r="H68" s="78" t="n">
        <v>7.3333</v>
      </c>
      <c r="I68" s="80" t="n">
        <v>976.1</v>
      </c>
      <c r="J68" s="80" t="n">
        <v>107371</v>
      </c>
      <c r="K68" s="101"/>
      <c r="L68" s="101"/>
      <c r="M68" s="101"/>
      <c r="N68" s="101"/>
      <c r="O68" s="101"/>
      <c r="P68" s="101"/>
      <c r="Q68" s="101"/>
      <c r="R68" s="101"/>
      <c r="S68" s="101"/>
      <c r="T68" s="101"/>
      <c r="U68" s="101"/>
      <c r="V68" s="101"/>
      <c r="W68" s="101"/>
      <c r="X68" s="101"/>
      <c r="Y68" s="101"/>
      <c r="Z68" s="101"/>
      <c r="AA68" s="101"/>
      <c r="AB68" s="101"/>
      <c r="AC68" s="101"/>
      <c r="AD68" s="101"/>
      <c r="AE68" s="101"/>
      <c r="AF68" s="101" t="n">
        <v>7158.03413</v>
      </c>
      <c r="AG68" s="101" t="n">
        <v>7158.03413</v>
      </c>
      <c r="AH68" s="101" t="n">
        <v>7158.03413</v>
      </c>
      <c r="AI68" s="101" t="n">
        <v>7158.03413</v>
      </c>
      <c r="AJ68" s="101" t="n">
        <v>7158.03413</v>
      </c>
      <c r="AK68" s="101" t="n">
        <v>7158.03413</v>
      </c>
      <c r="AL68" s="101"/>
      <c r="AM68" s="101" t="n">
        <v>7158.03413</v>
      </c>
      <c r="AN68" s="101" t="n">
        <v>7158.03413</v>
      </c>
      <c r="AO68" s="101" t="n">
        <v>7158.03413</v>
      </c>
      <c r="AP68" s="101" t="n">
        <v>7158.03413</v>
      </c>
      <c r="AQ68" s="101" t="n">
        <v>7158.61979</v>
      </c>
      <c r="AR68" s="101" t="n">
        <v>7158.03413</v>
      </c>
      <c r="AS68" s="101"/>
      <c r="AT68" s="101" t="n">
        <v>7158.03413</v>
      </c>
      <c r="AU68" s="101" t="n">
        <v>7158.03413</v>
      </c>
      <c r="AV68" s="101" t="n">
        <v>7158.03413</v>
      </c>
      <c r="AW68" s="101"/>
      <c r="AX68" s="101"/>
      <c r="AY68" s="101"/>
      <c r="AZ68" s="101"/>
      <c r="BA68" s="101"/>
      <c r="BB68" s="101"/>
      <c r="BC68" s="101"/>
      <c r="BD68" s="101"/>
      <c r="BE68" s="101"/>
      <c r="BF68" s="101"/>
      <c r="BG68" s="101"/>
      <c r="BH68" s="101"/>
      <c r="BI68" s="101"/>
      <c r="BJ68" s="101"/>
      <c r="BK68" s="101"/>
      <c r="BL68" s="101"/>
      <c r="BM68" s="101"/>
      <c r="BN68" s="101"/>
    </row>
    <row r="69" customFormat="false" ht="36.55" hidden="false" customHeight="false" outlineLevel="0" collapsed="false">
      <c r="A69" s="77" t="s">
        <v>655</v>
      </c>
      <c r="B69" s="77" t="s">
        <v>712</v>
      </c>
      <c r="C69" s="77" t="s">
        <v>215</v>
      </c>
      <c r="D69" s="77" t="s">
        <v>714</v>
      </c>
      <c r="E69" s="77" t="s">
        <v>103</v>
      </c>
      <c r="F69" s="77" t="n">
        <v>5</v>
      </c>
      <c r="G69" s="77" t="n">
        <v>5</v>
      </c>
      <c r="H69" s="78" t="n">
        <v>1</v>
      </c>
      <c r="I69" s="80" t="n">
        <v>910.44</v>
      </c>
      <c r="J69" s="80" t="n">
        <v>4552.2</v>
      </c>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t="n">
        <v>910.44</v>
      </c>
      <c r="AH69" s="101"/>
      <c r="AI69" s="101"/>
      <c r="AJ69" s="101" t="n">
        <v>910.44</v>
      </c>
      <c r="AK69" s="101"/>
      <c r="AL69" s="101"/>
      <c r="AM69" s="101" t="n">
        <v>910.44</v>
      </c>
      <c r="AN69" s="101"/>
      <c r="AO69" s="101"/>
      <c r="AP69" s="101"/>
      <c r="AQ69" s="101"/>
      <c r="AR69" s="101" t="n">
        <v>910.44</v>
      </c>
      <c r="AS69" s="101"/>
      <c r="AT69" s="101" t="n">
        <v>910.44</v>
      </c>
      <c r="AU69" s="101"/>
      <c r="AV69" s="101"/>
      <c r="AW69" s="101"/>
      <c r="AX69" s="101"/>
      <c r="AY69" s="101"/>
      <c r="AZ69" s="101"/>
      <c r="BA69" s="101"/>
      <c r="BB69" s="101"/>
      <c r="BC69" s="101"/>
      <c r="BD69" s="101"/>
      <c r="BE69" s="101"/>
      <c r="BF69" s="101"/>
      <c r="BG69" s="101"/>
      <c r="BH69" s="101"/>
      <c r="BI69" s="101"/>
      <c r="BJ69" s="101"/>
      <c r="BK69" s="101"/>
      <c r="BL69" s="101"/>
      <c r="BM69" s="101"/>
      <c r="BN69" s="101"/>
    </row>
    <row r="70" customFormat="false" ht="36.55" hidden="false" customHeight="false" outlineLevel="0" collapsed="false">
      <c r="A70" s="77" t="s">
        <v>655</v>
      </c>
      <c r="B70" s="77" t="s">
        <v>712</v>
      </c>
      <c r="C70" s="77" t="s">
        <v>217</v>
      </c>
      <c r="D70" s="77" t="s">
        <v>715</v>
      </c>
      <c r="E70" s="77" t="s">
        <v>103</v>
      </c>
      <c r="F70" s="77" t="n">
        <v>4</v>
      </c>
      <c r="G70" s="77" t="n">
        <v>4</v>
      </c>
      <c r="H70" s="78" t="n">
        <v>1</v>
      </c>
      <c r="I70" s="80" t="n">
        <v>1382.53</v>
      </c>
      <c r="J70" s="80" t="n">
        <v>5530.12</v>
      </c>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t="n">
        <v>1382.53</v>
      </c>
      <c r="AI70" s="101"/>
      <c r="AJ70" s="101"/>
      <c r="AK70" s="101"/>
      <c r="AL70" s="101"/>
      <c r="AM70" s="101" t="n">
        <v>1382.53</v>
      </c>
      <c r="AN70" s="101"/>
      <c r="AO70" s="101"/>
      <c r="AP70" s="101"/>
      <c r="AQ70" s="101" t="n">
        <v>1382.53</v>
      </c>
      <c r="AR70" s="101"/>
      <c r="AS70" s="101"/>
      <c r="AT70" s="101" t="n">
        <v>1382.53</v>
      </c>
      <c r="AU70" s="101"/>
      <c r="AV70" s="101"/>
      <c r="AW70" s="101"/>
      <c r="AX70" s="101"/>
      <c r="AY70" s="101"/>
      <c r="AZ70" s="101"/>
      <c r="BA70" s="101"/>
      <c r="BB70" s="101"/>
      <c r="BC70" s="101"/>
      <c r="BD70" s="101"/>
      <c r="BE70" s="101"/>
      <c r="BF70" s="101"/>
      <c r="BG70" s="101"/>
      <c r="BH70" s="101"/>
      <c r="BI70" s="101"/>
      <c r="BJ70" s="101"/>
      <c r="BK70" s="101"/>
      <c r="BL70" s="101"/>
      <c r="BM70" s="101"/>
      <c r="BN70" s="101"/>
    </row>
    <row r="71" customFormat="false" ht="47.75" hidden="false" customHeight="false" outlineLevel="0" collapsed="false">
      <c r="A71" s="77" t="s">
        <v>655</v>
      </c>
      <c r="B71" s="77" t="s">
        <v>712</v>
      </c>
      <c r="C71" s="77" t="s">
        <v>219</v>
      </c>
      <c r="D71" s="77" t="s">
        <v>716</v>
      </c>
      <c r="E71" s="77" t="s">
        <v>103</v>
      </c>
      <c r="F71" s="77" t="n">
        <v>20</v>
      </c>
      <c r="G71" s="77" t="n">
        <v>4</v>
      </c>
      <c r="H71" s="78" t="n">
        <v>5</v>
      </c>
      <c r="I71" s="80" t="n">
        <v>120.31</v>
      </c>
      <c r="J71" s="80" t="n">
        <v>2406.19</v>
      </c>
      <c r="K71" s="101"/>
      <c r="L71" s="101"/>
      <c r="M71" s="101"/>
      <c r="N71" s="101"/>
      <c r="O71" s="101"/>
      <c r="P71" s="101"/>
      <c r="Q71" s="101"/>
      <c r="R71" s="101"/>
      <c r="S71" s="101"/>
      <c r="T71" s="101"/>
      <c r="U71" s="101"/>
      <c r="V71" s="101"/>
      <c r="W71" s="101"/>
      <c r="X71" s="101"/>
      <c r="Y71" s="101"/>
      <c r="Z71" s="101"/>
      <c r="AA71" s="101"/>
      <c r="AB71" s="101"/>
      <c r="AC71" s="101"/>
      <c r="AD71" s="101"/>
      <c r="AE71" s="101"/>
      <c r="AF71" s="101" t="n">
        <v>601.55</v>
      </c>
      <c r="AG71" s="101"/>
      <c r="AH71" s="101"/>
      <c r="AI71" s="101"/>
      <c r="AJ71" s="101"/>
      <c r="AK71" s="101" t="n">
        <v>601.55</v>
      </c>
      <c r="AL71" s="101"/>
      <c r="AM71" s="101"/>
      <c r="AN71" s="101"/>
      <c r="AO71" s="101" t="n">
        <v>601.55</v>
      </c>
      <c r="AP71" s="101"/>
      <c r="AQ71" s="101"/>
      <c r="AR71" s="101" t="n">
        <v>601.55</v>
      </c>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row>
    <row r="72" customFormat="false" ht="47.75" hidden="false" customHeight="false" outlineLevel="0" collapsed="false">
      <c r="A72" s="77" t="s">
        <v>655</v>
      </c>
      <c r="B72" s="77" t="s">
        <v>712</v>
      </c>
      <c r="C72" s="77" t="s">
        <v>221</v>
      </c>
      <c r="D72" s="77" t="s">
        <v>717</v>
      </c>
      <c r="E72" s="77" t="s">
        <v>103</v>
      </c>
      <c r="F72" s="77" t="n">
        <v>15</v>
      </c>
      <c r="G72" s="77" t="n">
        <v>5</v>
      </c>
      <c r="H72" s="78" t="n">
        <v>3</v>
      </c>
      <c r="I72" s="80" t="n">
        <v>91.02</v>
      </c>
      <c r="J72" s="80" t="n">
        <v>1365.3</v>
      </c>
      <c r="K72" s="101"/>
      <c r="L72" s="101"/>
      <c r="M72" s="101"/>
      <c r="N72" s="101"/>
      <c r="O72" s="101"/>
      <c r="P72" s="101"/>
      <c r="Q72" s="101"/>
      <c r="R72" s="101"/>
      <c r="S72" s="101"/>
      <c r="T72" s="101"/>
      <c r="U72" s="101"/>
      <c r="V72" s="101"/>
      <c r="W72" s="101"/>
      <c r="X72" s="101"/>
      <c r="Y72" s="101"/>
      <c r="Z72" s="101"/>
      <c r="AA72" s="101"/>
      <c r="AB72" s="101"/>
      <c r="AC72" s="101"/>
      <c r="AD72" s="101"/>
      <c r="AE72" s="101"/>
      <c r="AF72" s="101" t="n">
        <v>273.06</v>
      </c>
      <c r="AG72" s="101"/>
      <c r="AH72" s="101"/>
      <c r="AI72" s="101" t="n">
        <v>273.06</v>
      </c>
      <c r="AJ72" s="101"/>
      <c r="AK72" s="101" t="n">
        <v>273.06</v>
      </c>
      <c r="AL72" s="101"/>
      <c r="AM72" s="101"/>
      <c r="AN72" s="101"/>
      <c r="AO72" s="101" t="n">
        <v>273.06</v>
      </c>
      <c r="AP72" s="101"/>
      <c r="AQ72" s="101"/>
      <c r="AR72" s="101" t="n">
        <v>273.06</v>
      </c>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row>
    <row r="73" customFormat="false" ht="36.55" hidden="false" customHeight="false" outlineLevel="0" collapsed="false">
      <c r="A73" s="77" t="s">
        <v>655</v>
      </c>
      <c r="B73" s="77" t="s">
        <v>712</v>
      </c>
      <c r="C73" s="77" t="s">
        <v>223</v>
      </c>
      <c r="D73" s="77" t="s">
        <v>718</v>
      </c>
      <c r="E73" s="77" t="s">
        <v>103</v>
      </c>
      <c r="F73" s="77" t="n">
        <v>3</v>
      </c>
      <c r="G73" s="77" t="n">
        <v>3</v>
      </c>
      <c r="H73" s="78" t="n">
        <v>1</v>
      </c>
      <c r="I73" s="80" t="n">
        <v>49.37</v>
      </c>
      <c r="J73" s="80" t="n">
        <v>148.1</v>
      </c>
      <c r="K73" s="101"/>
      <c r="L73" s="101"/>
      <c r="M73" s="101"/>
      <c r="N73" s="101"/>
      <c r="O73" s="101"/>
      <c r="P73" s="101"/>
      <c r="Q73" s="101"/>
      <c r="R73" s="101"/>
      <c r="S73" s="101"/>
      <c r="T73" s="101"/>
      <c r="U73" s="101"/>
      <c r="V73" s="101"/>
      <c r="W73" s="101"/>
      <c r="X73" s="101"/>
      <c r="Y73" s="101"/>
      <c r="Z73" s="101"/>
      <c r="AA73" s="101"/>
      <c r="AB73" s="101"/>
      <c r="AC73" s="101"/>
      <c r="AD73" s="101"/>
      <c r="AE73" s="101"/>
      <c r="AF73" s="101" t="n">
        <v>49.37</v>
      </c>
      <c r="AG73" s="101"/>
      <c r="AH73" s="101"/>
      <c r="AI73" s="101"/>
      <c r="AJ73" s="101"/>
      <c r="AK73" s="101" t="n">
        <v>49.37</v>
      </c>
      <c r="AL73" s="101"/>
      <c r="AM73" s="101"/>
      <c r="AN73" s="101"/>
      <c r="AO73" s="101" t="n">
        <v>49.37</v>
      </c>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row>
    <row r="74" customFormat="false" ht="126.1" hidden="false" customHeight="false" outlineLevel="0" collapsed="false">
      <c r="A74" s="77" t="s">
        <v>655</v>
      </c>
      <c r="B74" s="77" t="s">
        <v>712</v>
      </c>
      <c r="C74" s="77" t="s">
        <v>225</v>
      </c>
      <c r="D74" s="77" t="s">
        <v>719</v>
      </c>
      <c r="E74" s="77" t="s">
        <v>103</v>
      </c>
      <c r="F74" s="77" t="n">
        <v>1</v>
      </c>
      <c r="G74" s="77" t="n">
        <v>1</v>
      </c>
      <c r="H74" s="78" t="n">
        <v>1</v>
      </c>
      <c r="I74" s="80" t="n">
        <v>6398.87</v>
      </c>
      <c r="J74" s="80" t="n">
        <v>6398.87</v>
      </c>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t="n">
        <v>6398.87</v>
      </c>
      <c r="AZ74" s="101"/>
      <c r="BA74" s="101"/>
      <c r="BB74" s="101"/>
      <c r="BC74" s="101"/>
      <c r="BD74" s="101"/>
      <c r="BE74" s="101"/>
      <c r="BF74" s="101"/>
      <c r="BG74" s="101"/>
      <c r="BH74" s="101"/>
      <c r="BI74" s="101"/>
      <c r="BJ74" s="101"/>
      <c r="BK74" s="101"/>
      <c r="BL74" s="101"/>
      <c r="BM74" s="101"/>
      <c r="BN74" s="101"/>
    </row>
    <row r="75" customFormat="false" ht="36.55" hidden="false" customHeight="false" outlineLevel="0" collapsed="false">
      <c r="A75" s="77" t="s">
        <v>655</v>
      </c>
      <c r="B75" s="77" t="s">
        <v>712</v>
      </c>
      <c r="C75" s="77" t="s">
        <v>227</v>
      </c>
      <c r="D75" s="77" t="s">
        <v>720</v>
      </c>
      <c r="E75" s="77" t="s">
        <v>103</v>
      </c>
      <c r="F75" s="77" t="n">
        <v>5</v>
      </c>
      <c r="G75" s="77" t="n">
        <v>5</v>
      </c>
      <c r="H75" s="78" t="n">
        <v>1</v>
      </c>
      <c r="I75" s="80" t="n">
        <v>5106</v>
      </c>
      <c r="J75" s="80" t="n">
        <v>25530</v>
      </c>
      <c r="K75" s="101"/>
      <c r="L75" s="101"/>
      <c r="M75" s="101"/>
      <c r="N75" s="101"/>
      <c r="O75" s="101"/>
      <c r="P75" s="101"/>
      <c r="Q75" s="101"/>
      <c r="R75" s="101"/>
      <c r="S75" s="101"/>
      <c r="T75" s="101"/>
      <c r="U75" s="101"/>
      <c r="V75" s="101"/>
      <c r="W75" s="101"/>
      <c r="X75" s="101"/>
      <c r="Y75" s="101"/>
      <c r="Z75" s="101"/>
      <c r="AA75" s="101"/>
      <c r="AB75" s="101"/>
      <c r="AC75" s="101"/>
      <c r="AD75" s="101"/>
      <c r="AE75" s="101"/>
      <c r="AF75" s="101" t="n">
        <v>5106</v>
      </c>
      <c r="AG75" s="101"/>
      <c r="AH75" s="101"/>
      <c r="AI75" s="101" t="n">
        <v>5106</v>
      </c>
      <c r="AJ75" s="101"/>
      <c r="AK75" s="101" t="n">
        <v>5106</v>
      </c>
      <c r="AL75" s="101"/>
      <c r="AM75" s="101"/>
      <c r="AN75" s="101"/>
      <c r="AO75" s="101" t="n">
        <v>5106</v>
      </c>
      <c r="AP75" s="101"/>
      <c r="AQ75" s="101"/>
      <c r="AR75" s="101" t="n">
        <v>5106</v>
      </c>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row>
    <row r="76" customFormat="false" ht="36.55" hidden="false" customHeight="false" outlineLevel="0" collapsed="false">
      <c r="A76" s="77" t="s">
        <v>655</v>
      </c>
      <c r="B76" s="77" t="s">
        <v>712</v>
      </c>
      <c r="C76" s="77" t="s">
        <v>229</v>
      </c>
      <c r="D76" s="77" t="s">
        <v>721</v>
      </c>
      <c r="E76" s="77" t="s">
        <v>103</v>
      </c>
      <c r="F76" s="77" t="n">
        <v>5</v>
      </c>
      <c r="G76" s="77" t="n">
        <v>5</v>
      </c>
      <c r="H76" s="78" t="n">
        <v>1</v>
      </c>
      <c r="I76" s="80" t="n">
        <v>188.03</v>
      </c>
      <c r="J76" s="80" t="n">
        <v>940.15</v>
      </c>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t="n">
        <v>188.03</v>
      </c>
      <c r="AI76" s="101"/>
      <c r="AJ76" s="101"/>
      <c r="AK76" s="101" t="n">
        <v>188.03</v>
      </c>
      <c r="AL76" s="101"/>
      <c r="AM76" s="101" t="n">
        <v>188.03</v>
      </c>
      <c r="AN76" s="101"/>
      <c r="AO76" s="101"/>
      <c r="AP76" s="101" t="n">
        <v>188.03</v>
      </c>
      <c r="AQ76" s="101"/>
      <c r="AR76" s="101" t="n">
        <v>188.03</v>
      </c>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row>
    <row r="77" customFormat="false" ht="36.55" hidden="false" customHeight="false" outlineLevel="0" collapsed="false">
      <c r="A77" s="77" t="s">
        <v>655</v>
      </c>
      <c r="B77" s="77" t="s">
        <v>712</v>
      </c>
      <c r="C77" s="77" t="s">
        <v>231</v>
      </c>
      <c r="D77" s="77" t="s">
        <v>722</v>
      </c>
      <c r="E77" s="77" t="s">
        <v>103</v>
      </c>
      <c r="F77" s="77" t="n">
        <v>2</v>
      </c>
      <c r="G77" s="77" t="n">
        <v>2</v>
      </c>
      <c r="H77" s="78" t="n">
        <v>1</v>
      </c>
      <c r="I77" s="80" t="n">
        <v>4009.99</v>
      </c>
      <c r="J77" s="80" t="n">
        <v>8019.98</v>
      </c>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t="n">
        <v>4009.99</v>
      </c>
      <c r="AW77" s="101"/>
      <c r="AX77" s="101" t="n">
        <v>4009.99</v>
      </c>
      <c r="AY77" s="101"/>
      <c r="AZ77" s="101"/>
      <c r="BA77" s="101"/>
      <c r="BB77" s="101"/>
      <c r="BC77" s="101"/>
      <c r="BD77" s="101"/>
      <c r="BE77" s="101"/>
      <c r="BF77" s="101"/>
      <c r="BG77" s="101"/>
      <c r="BH77" s="101"/>
      <c r="BI77" s="101"/>
      <c r="BJ77" s="101"/>
      <c r="BK77" s="101"/>
      <c r="BL77" s="101"/>
      <c r="BM77" s="101"/>
      <c r="BN77" s="101"/>
    </row>
    <row r="78" customFormat="false" ht="36.55" hidden="false" customHeight="false" outlineLevel="0" collapsed="false">
      <c r="A78" s="77" t="s">
        <v>655</v>
      </c>
      <c r="B78" s="77" t="s">
        <v>712</v>
      </c>
      <c r="C78" s="77" t="s">
        <v>233</v>
      </c>
      <c r="D78" s="77" t="s">
        <v>723</v>
      </c>
      <c r="E78" s="77" t="s">
        <v>86</v>
      </c>
      <c r="F78" s="77" t="n">
        <v>80</v>
      </c>
      <c r="G78" s="77" t="n">
        <v>6</v>
      </c>
      <c r="H78" s="78" t="n">
        <v>13.3333</v>
      </c>
      <c r="I78" s="80" t="n">
        <v>81.55</v>
      </c>
      <c r="J78" s="80" t="n">
        <v>6524</v>
      </c>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t="n">
        <v>1087.330615</v>
      </c>
      <c r="AZ78" s="101"/>
      <c r="BA78" s="101" t="n">
        <v>1087.330615</v>
      </c>
      <c r="BB78" s="101" t="n">
        <v>1087.35508</v>
      </c>
      <c r="BC78" s="101" t="n">
        <v>1087.330615</v>
      </c>
      <c r="BD78" s="101" t="n">
        <v>1087.330615</v>
      </c>
      <c r="BE78" s="101" t="n">
        <v>1087.330615</v>
      </c>
      <c r="BF78" s="101"/>
      <c r="BG78" s="101"/>
      <c r="BH78" s="101"/>
      <c r="BI78" s="101"/>
      <c r="BJ78" s="101"/>
      <c r="BK78" s="101"/>
      <c r="BL78" s="101"/>
      <c r="BM78" s="101"/>
      <c r="BN78" s="101"/>
    </row>
    <row r="79" customFormat="false" ht="81.3" hidden="false" customHeight="false" outlineLevel="0" collapsed="false">
      <c r="A79" s="77" t="s">
        <v>655</v>
      </c>
      <c r="B79" s="77" t="s">
        <v>712</v>
      </c>
      <c r="C79" s="77" t="s">
        <v>235</v>
      </c>
      <c r="D79" s="77" t="s">
        <v>724</v>
      </c>
      <c r="E79" s="77" t="s">
        <v>103</v>
      </c>
      <c r="F79" s="77" t="n">
        <v>5</v>
      </c>
      <c r="G79" s="77" t="n">
        <v>5</v>
      </c>
      <c r="H79" s="78" t="n">
        <v>1</v>
      </c>
      <c r="I79" s="80" t="n">
        <v>1252.93</v>
      </c>
      <c r="J79" s="80" t="n">
        <v>6264.65</v>
      </c>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t="n">
        <v>1252.93</v>
      </c>
      <c r="AP79" s="101"/>
      <c r="AQ79" s="101" t="n">
        <v>1252.93</v>
      </c>
      <c r="AR79" s="101" t="n">
        <v>1252.93</v>
      </c>
      <c r="AS79" s="101"/>
      <c r="AT79" s="101"/>
      <c r="AU79" s="101"/>
      <c r="AV79" s="101" t="n">
        <v>1252.93</v>
      </c>
      <c r="AW79" s="101"/>
      <c r="AX79" s="101" t="n">
        <v>1252.93</v>
      </c>
      <c r="AY79" s="101"/>
      <c r="AZ79" s="101"/>
      <c r="BA79" s="101"/>
      <c r="BB79" s="101"/>
      <c r="BC79" s="101"/>
      <c r="BD79" s="101"/>
      <c r="BE79" s="101"/>
      <c r="BF79" s="101"/>
      <c r="BG79" s="101"/>
      <c r="BH79" s="101"/>
      <c r="BI79" s="101"/>
      <c r="BJ79" s="101"/>
      <c r="BK79" s="101"/>
      <c r="BL79" s="101"/>
      <c r="BM79" s="101"/>
      <c r="BN79" s="101"/>
    </row>
    <row r="80" customFormat="false" ht="58.95" hidden="false" customHeight="false" outlineLevel="0" collapsed="false">
      <c r="A80" s="77" t="s">
        <v>655</v>
      </c>
      <c r="B80" s="77" t="s">
        <v>712</v>
      </c>
      <c r="C80" s="77" t="s">
        <v>237</v>
      </c>
      <c r="D80" s="77" t="s">
        <v>725</v>
      </c>
      <c r="E80" s="77" t="s">
        <v>103</v>
      </c>
      <c r="F80" s="77" t="n">
        <v>5</v>
      </c>
      <c r="G80" s="77" t="n">
        <v>5</v>
      </c>
      <c r="H80" s="78" t="n">
        <v>1</v>
      </c>
      <c r="I80" s="80" t="n">
        <v>2511.54</v>
      </c>
      <c r="J80" s="80" t="n">
        <v>12557.7</v>
      </c>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t="n">
        <v>2511.54</v>
      </c>
      <c r="AV80" s="101" t="n">
        <v>2511.54</v>
      </c>
      <c r="AW80" s="101" t="n">
        <v>2511.54</v>
      </c>
      <c r="AX80" s="101" t="n">
        <v>2511.54</v>
      </c>
      <c r="AY80" s="101" t="n">
        <v>2511.54</v>
      </c>
      <c r="AZ80" s="101"/>
      <c r="BA80" s="101"/>
      <c r="BB80" s="101"/>
      <c r="BC80" s="101"/>
      <c r="BD80" s="101"/>
      <c r="BE80" s="101"/>
      <c r="BF80" s="101"/>
      <c r="BG80" s="101"/>
      <c r="BH80" s="101"/>
      <c r="BI80" s="101"/>
      <c r="BJ80" s="101"/>
      <c r="BK80" s="101"/>
      <c r="BL80" s="101"/>
      <c r="BM80" s="101"/>
      <c r="BN80" s="101"/>
    </row>
    <row r="81" customFormat="false" ht="92.5" hidden="false" customHeight="false" outlineLevel="0" collapsed="false">
      <c r="A81" s="77" t="s">
        <v>655</v>
      </c>
      <c r="B81" s="77" t="s">
        <v>726</v>
      </c>
      <c r="C81" s="77" t="s">
        <v>240</v>
      </c>
      <c r="D81" s="77" t="s">
        <v>727</v>
      </c>
      <c r="E81" s="77" t="s">
        <v>103</v>
      </c>
      <c r="F81" s="77" t="n">
        <v>14</v>
      </c>
      <c r="G81" s="77" t="n">
        <v>5</v>
      </c>
      <c r="H81" s="78" t="n">
        <v>2.8</v>
      </c>
      <c r="I81" s="80" t="n">
        <v>715.9</v>
      </c>
      <c r="J81" s="80" t="n">
        <v>10022.6</v>
      </c>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t="n">
        <v>2004.52</v>
      </c>
      <c r="AH81" s="101" t="n">
        <v>2004.52</v>
      </c>
      <c r="AI81" s="101" t="n">
        <v>2004.52</v>
      </c>
      <c r="AJ81" s="101" t="n">
        <v>2004.52</v>
      </c>
      <c r="AK81" s="101" t="n">
        <v>2004.52</v>
      </c>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row>
    <row r="82" customFormat="false" ht="92.5" hidden="false" customHeight="false" outlineLevel="0" collapsed="false">
      <c r="A82" s="77" t="s">
        <v>655</v>
      </c>
      <c r="B82" s="77" t="s">
        <v>726</v>
      </c>
      <c r="C82" s="77" t="s">
        <v>242</v>
      </c>
      <c r="D82" s="77" t="s">
        <v>728</v>
      </c>
      <c r="E82" s="77" t="s">
        <v>103</v>
      </c>
      <c r="F82" s="77" t="n">
        <v>8</v>
      </c>
      <c r="G82" s="77" t="n">
        <v>4</v>
      </c>
      <c r="H82" s="78" t="n">
        <v>2</v>
      </c>
      <c r="I82" s="80" t="n">
        <v>727.08</v>
      </c>
      <c r="J82" s="80" t="n">
        <v>5816.64</v>
      </c>
      <c r="K82" s="101"/>
      <c r="L82" s="101"/>
      <c r="M82" s="101"/>
      <c r="N82" s="101"/>
      <c r="O82" s="101"/>
      <c r="P82" s="101"/>
      <c r="Q82" s="101"/>
      <c r="R82" s="101"/>
      <c r="S82" s="101"/>
      <c r="T82" s="101"/>
      <c r="U82" s="101"/>
      <c r="V82" s="101"/>
      <c r="W82" s="101"/>
      <c r="X82" s="101"/>
      <c r="Y82" s="101"/>
      <c r="Z82" s="101"/>
      <c r="AA82" s="101"/>
      <c r="AB82" s="101"/>
      <c r="AC82" s="101"/>
      <c r="AD82" s="101"/>
      <c r="AE82" s="101"/>
      <c r="AF82" s="101" t="n">
        <v>1454.16</v>
      </c>
      <c r="AG82" s="101" t="n">
        <v>1454.16</v>
      </c>
      <c r="AH82" s="101" t="n">
        <v>1454.16</v>
      </c>
      <c r="AI82" s="101" t="n">
        <v>1454.16</v>
      </c>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row>
    <row r="83" customFormat="false" ht="92.5" hidden="false" customHeight="false" outlineLevel="0" collapsed="false">
      <c r="A83" s="77" t="s">
        <v>655</v>
      </c>
      <c r="B83" s="77" t="s">
        <v>726</v>
      </c>
      <c r="C83" s="77" t="s">
        <v>244</v>
      </c>
      <c r="D83" s="77" t="s">
        <v>729</v>
      </c>
      <c r="E83" s="77" t="s">
        <v>103</v>
      </c>
      <c r="F83" s="77" t="n">
        <v>19</v>
      </c>
      <c r="G83" s="77" t="n">
        <v>6</v>
      </c>
      <c r="H83" s="78" t="n">
        <v>3.1666</v>
      </c>
      <c r="I83" s="80" t="n">
        <v>728.35</v>
      </c>
      <c r="J83" s="80" t="n">
        <v>13838.65</v>
      </c>
      <c r="K83" s="101"/>
      <c r="L83" s="101"/>
      <c r="M83" s="101"/>
      <c r="N83" s="101"/>
      <c r="O83" s="101"/>
      <c r="P83" s="101"/>
      <c r="Q83" s="101"/>
      <c r="R83" s="101"/>
      <c r="S83" s="101"/>
      <c r="T83" s="101"/>
      <c r="U83" s="101"/>
      <c r="V83" s="101"/>
      <c r="W83" s="101"/>
      <c r="X83" s="101"/>
      <c r="Y83" s="101"/>
      <c r="Z83" s="101"/>
      <c r="AA83" s="101"/>
      <c r="AB83" s="101"/>
      <c r="AC83" s="101"/>
      <c r="AD83" s="101"/>
      <c r="AE83" s="101"/>
      <c r="AF83" s="101" t="n">
        <v>2306.39311</v>
      </c>
      <c r="AG83" s="101" t="n">
        <v>2306.39311</v>
      </c>
      <c r="AH83" s="101" t="n">
        <v>2306.39311</v>
      </c>
      <c r="AI83" s="101" t="n">
        <v>2306.757285</v>
      </c>
      <c r="AJ83" s="101" t="n">
        <v>2306.39311</v>
      </c>
      <c r="AK83" s="101" t="n">
        <v>2306.39311</v>
      </c>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row>
    <row r="84" customFormat="false" ht="92.5" hidden="false" customHeight="false" outlineLevel="0" collapsed="false">
      <c r="A84" s="77" t="s">
        <v>655</v>
      </c>
      <c r="B84" s="77" t="s">
        <v>726</v>
      </c>
      <c r="C84" s="77" t="s">
        <v>246</v>
      </c>
      <c r="D84" s="77" t="s">
        <v>730</v>
      </c>
      <c r="E84" s="77" t="s">
        <v>103</v>
      </c>
      <c r="F84" s="77" t="n">
        <v>27</v>
      </c>
      <c r="G84" s="77" t="n">
        <v>6</v>
      </c>
      <c r="H84" s="78" t="n">
        <v>4.5</v>
      </c>
      <c r="I84" s="80" t="n">
        <v>712.76</v>
      </c>
      <c r="J84" s="80" t="n">
        <v>19244.52</v>
      </c>
      <c r="K84" s="101"/>
      <c r="L84" s="101"/>
      <c r="M84" s="101"/>
      <c r="N84" s="101"/>
      <c r="O84" s="101"/>
      <c r="P84" s="101"/>
      <c r="Q84" s="101"/>
      <c r="R84" s="101"/>
      <c r="S84" s="101"/>
      <c r="T84" s="101"/>
      <c r="U84" s="101"/>
      <c r="V84" s="101"/>
      <c r="W84" s="101"/>
      <c r="X84" s="101"/>
      <c r="Y84" s="101"/>
      <c r="Z84" s="101"/>
      <c r="AA84" s="101"/>
      <c r="AB84" s="101"/>
      <c r="AC84" s="101"/>
      <c r="AD84" s="101"/>
      <c r="AE84" s="101"/>
      <c r="AF84" s="101" t="n">
        <v>3207.42</v>
      </c>
      <c r="AG84" s="101" t="n">
        <v>3207.42</v>
      </c>
      <c r="AH84" s="101" t="n">
        <v>3207.42</v>
      </c>
      <c r="AI84" s="101" t="n">
        <v>3207.42</v>
      </c>
      <c r="AJ84" s="101" t="n">
        <v>3207.42</v>
      </c>
      <c r="AK84" s="101" t="n">
        <v>3207.42</v>
      </c>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row>
    <row r="85" customFormat="false" ht="92.5" hidden="false" customHeight="false" outlineLevel="0" collapsed="false">
      <c r="A85" s="77" t="s">
        <v>655</v>
      </c>
      <c r="B85" s="77" t="s">
        <v>726</v>
      </c>
      <c r="C85" s="77" t="s">
        <v>248</v>
      </c>
      <c r="D85" s="77" t="s">
        <v>731</v>
      </c>
      <c r="E85" s="77" t="s">
        <v>103</v>
      </c>
      <c r="F85" s="77" t="n">
        <v>10</v>
      </c>
      <c r="G85" s="77" t="n">
        <v>5</v>
      </c>
      <c r="H85" s="78" t="n">
        <v>2</v>
      </c>
      <c r="I85" s="80" t="n">
        <v>749.74</v>
      </c>
      <c r="J85" s="80" t="n">
        <v>7497.4</v>
      </c>
      <c r="K85" s="101"/>
      <c r="L85" s="101"/>
      <c r="M85" s="101"/>
      <c r="N85" s="101"/>
      <c r="O85" s="101"/>
      <c r="P85" s="101"/>
      <c r="Q85" s="101"/>
      <c r="R85" s="101"/>
      <c r="S85" s="101"/>
      <c r="T85" s="101"/>
      <c r="U85" s="101"/>
      <c r="V85" s="101"/>
      <c r="W85" s="101"/>
      <c r="X85" s="101"/>
      <c r="Y85" s="101"/>
      <c r="Z85" s="101"/>
      <c r="AA85" s="101"/>
      <c r="AB85" s="101"/>
      <c r="AC85" s="101"/>
      <c r="AD85" s="101"/>
      <c r="AE85" s="101"/>
      <c r="AF85" s="101" t="n">
        <v>1499.48</v>
      </c>
      <c r="AG85" s="101" t="n">
        <v>1499.48</v>
      </c>
      <c r="AH85" s="101" t="n">
        <v>1499.48</v>
      </c>
      <c r="AI85" s="101" t="n">
        <v>1499.48</v>
      </c>
      <c r="AJ85" s="101" t="n">
        <v>1499.48</v>
      </c>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row>
    <row r="86" customFormat="false" ht="47.75" hidden="false" customHeight="false" outlineLevel="0" collapsed="false">
      <c r="A86" s="77" t="s">
        <v>655</v>
      </c>
      <c r="B86" s="77" t="s">
        <v>726</v>
      </c>
      <c r="C86" s="77" t="s">
        <v>250</v>
      </c>
      <c r="D86" s="77" t="s">
        <v>732</v>
      </c>
      <c r="E86" s="77" t="s">
        <v>86</v>
      </c>
      <c r="F86" s="77" t="n">
        <v>30</v>
      </c>
      <c r="G86" s="77" t="n">
        <v>5</v>
      </c>
      <c r="H86" s="78" t="n">
        <v>6</v>
      </c>
      <c r="I86" s="80" t="n">
        <v>184.55</v>
      </c>
      <c r="J86" s="80" t="n">
        <v>5536.5</v>
      </c>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t="n">
        <v>1107.3</v>
      </c>
      <c r="BB86" s="101" t="n">
        <v>1107.3</v>
      </c>
      <c r="BC86" s="101" t="n">
        <v>1107.3</v>
      </c>
      <c r="BD86" s="101" t="n">
        <v>1107.3</v>
      </c>
      <c r="BE86" s="101" t="n">
        <v>1107.3</v>
      </c>
      <c r="BF86" s="101"/>
      <c r="BG86" s="101"/>
      <c r="BH86" s="101"/>
      <c r="BI86" s="101"/>
      <c r="BJ86" s="101"/>
      <c r="BK86" s="101"/>
      <c r="BL86" s="101"/>
      <c r="BM86" s="101"/>
      <c r="BN86" s="101"/>
    </row>
    <row r="87" customFormat="false" ht="372.35" hidden="false" customHeight="false" outlineLevel="0" collapsed="false">
      <c r="A87" s="77" t="s">
        <v>653</v>
      </c>
      <c r="B87" s="77" t="s">
        <v>733</v>
      </c>
      <c r="C87" s="77" t="s">
        <v>253</v>
      </c>
      <c r="D87" s="77" t="s">
        <v>734</v>
      </c>
      <c r="E87" s="77" t="s">
        <v>103</v>
      </c>
      <c r="F87" s="77" t="n">
        <v>2</v>
      </c>
      <c r="G87" s="77" t="n">
        <v>2</v>
      </c>
      <c r="H87" s="78" t="n">
        <v>1</v>
      </c>
      <c r="I87" s="80" t="n">
        <v>18760.49</v>
      </c>
      <c r="J87" s="80" t="n">
        <v>37520.98</v>
      </c>
      <c r="K87" s="101"/>
      <c r="L87" s="101"/>
      <c r="M87" s="101"/>
      <c r="N87" s="101"/>
      <c r="O87" s="101"/>
      <c r="P87" s="101" t="n">
        <v>18760.49</v>
      </c>
      <c r="Q87" s="101"/>
      <c r="R87" s="101" t="n">
        <v>18760.49</v>
      </c>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row>
    <row r="88" customFormat="false" ht="70.1" hidden="false" customHeight="false" outlineLevel="0" collapsed="false">
      <c r="A88" s="77" t="s">
        <v>653</v>
      </c>
      <c r="B88" s="77" t="s">
        <v>735</v>
      </c>
      <c r="C88" s="77" t="s">
        <v>256</v>
      </c>
      <c r="D88" s="77" t="s">
        <v>736</v>
      </c>
      <c r="E88" s="77" t="s">
        <v>94</v>
      </c>
      <c r="F88" s="77" t="n">
        <v>17.5</v>
      </c>
      <c r="G88" s="77" t="n">
        <v>1</v>
      </c>
      <c r="H88" s="78" t="n">
        <v>17.5</v>
      </c>
      <c r="I88" s="80" t="n">
        <v>172.02</v>
      </c>
      <c r="J88" s="80" t="n">
        <v>3010.35</v>
      </c>
      <c r="K88" s="101"/>
      <c r="L88" s="101"/>
      <c r="M88" s="101"/>
      <c r="N88" s="101"/>
      <c r="O88" s="101" t="n">
        <v>3010.35</v>
      </c>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row>
    <row r="89" customFormat="false" ht="81.3" hidden="false" customHeight="false" outlineLevel="0" collapsed="false">
      <c r="A89" s="77" t="s">
        <v>737</v>
      </c>
      <c r="B89" s="77" t="s">
        <v>735</v>
      </c>
      <c r="C89" s="77" t="s">
        <v>258</v>
      </c>
      <c r="D89" s="77" t="s">
        <v>738</v>
      </c>
      <c r="E89" s="77" t="s">
        <v>260</v>
      </c>
      <c r="F89" s="77" t="n">
        <v>3.3</v>
      </c>
      <c r="G89" s="77" t="n">
        <v>2</v>
      </c>
      <c r="H89" s="78" t="n">
        <v>1.65</v>
      </c>
      <c r="I89" s="80" t="n">
        <v>312.64</v>
      </c>
      <c r="J89" s="80" t="n">
        <v>1031.71</v>
      </c>
      <c r="K89" s="101"/>
      <c r="L89" s="101"/>
      <c r="M89" s="101"/>
      <c r="N89" s="101"/>
      <c r="O89" s="101" t="n">
        <v>515.856</v>
      </c>
      <c r="P89" s="101" t="n">
        <v>515.856</v>
      </c>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row>
    <row r="90" customFormat="false" ht="58.95" hidden="false" customHeight="false" outlineLevel="0" collapsed="false">
      <c r="A90" s="77" t="s">
        <v>653</v>
      </c>
      <c r="B90" s="77" t="s">
        <v>735</v>
      </c>
      <c r="C90" s="77" t="s">
        <v>261</v>
      </c>
      <c r="D90" s="77" t="s">
        <v>739</v>
      </c>
      <c r="E90" s="77" t="s">
        <v>86</v>
      </c>
      <c r="F90" s="77" t="n">
        <v>33.3</v>
      </c>
      <c r="G90" s="77" t="n">
        <v>3</v>
      </c>
      <c r="H90" s="78" t="n">
        <v>11.1</v>
      </c>
      <c r="I90" s="80" t="n">
        <v>189.58</v>
      </c>
      <c r="J90" s="80" t="n">
        <v>6313.01</v>
      </c>
      <c r="K90" s="101"/>
      <c r="L90" s="101"/>
      <c r="M90" s="101"/>
      <c r="N90" s="101"/>
      <c r="O90" s="101" t="n">
        <v>2104.338</v>
      </c>
      <c r="P90" s="101" t="n">
        <v>2104.338</v>
      </c>
      <c r="Q90" s="101"/>
      <c r="R90" s="101" t="n">
        <v>2104.338</v>
      </c>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row>
    <row r="91" customFormat="false" ht="70.1" hidden="false" customHeight="false" outlineLevel="0" collapsed="false">
      <c r="A91" s="77" t="s">
        <v>737</v>
      </c>
      <c r="B91" s="77" t="s">
        <v>735</v>
      </c>
      <c r="C91" s="77" t="s">
        <v>263</v>
      </c>
      <c r="D91" s="77" t="s">
        <v>740</v>
      </c>
      <c r="E91" s="77" t="s">
        <v>260</v>
      </c>
      <c r="F91" s="77" t="n">
        <v>135.71</v>
      </c>
      <c r="G91" s="77" t="n">
        <v>30</v>
      </c>
      <c r="H91" s="78" t="n">
        <v>4.5236</v>
      </c>
      <c r="I91" s="80" t="n">
        <v>343.49</v>
      </c>
      <c r="J91" s="80" t="n">
        <v>46615.02</v>
      </c>
      <c r="K91" s="101"/>
      <c r="L91" s="101"/>
      <c r="M91" s="101"/>
      <c r="N91" s="101"/>
      <c r="O91" s="101" t="n">
        <v>1553.811364</v>
      </c>
      <c r="P91" s="101" t="n">
        <v>1553.811364</v>
      </c>
      <c r="Q91" s="101"/>
      <c r="R91" s="101" t="n">
        <v>1553.811364</v>
      </c>
      <c r="S91" s="101" t="n">
        <v>1553.811364</v>
      </c>
      <c r="T91" s="101" t="n">
        <v>1554.498344</v>
      </c>
      <c r="U91" s="101" t="n">
        <v>1553.811364</v>
      </c>
      <c r="V91" s="101" t="n">
        <v>1553.811364</v>
      </c>
      <c r="W91" s="101" t="n">
        <v>1553.811364</v>
      </c>
      <c r="X91" s="101"/>
      <c r="Y91" s="101" t="n">
        <v>1553.811364</v>
      </c>
      <c r="Z91" s="101" t="n">
        <v>1553.811364</v>
      </c>
      <c r="AA91" s="101" t="n">
        <v>1553.811364</v>
      </c>
      <c r="AB91" s="101" t="n">
        <v>1553.811364</v>
      </c>
      <c r="AC91" s="101" t="n">
        <v>1553.811364</v>
      </c>
      <c r="AD91" s="101" t="n">
        <v>1553.811364</v>
      </c>
      <c r="AE91" s="101"/>
      <c r="AF91" s="101" t="n">
        <v>1553.811364</v>
      </c>
      <c r="AG91" s="101" t="n">
        <v>1553.811364</v>
      </c>
      <c r="AH91" s="101" t="n">
        <v>1553.811364</v>
      </c>
      <c r="AI91" s="101" t="n">
        <v>1553.811364</v>
      </c>
      <c r="AJ91" s="101" t="n">
        <v>1553.811364</v>
      </c>
      <c r="AK91" s="101" t="n">
        <v>1553.811364</v>
      </c>
      <c r="AL91" s="101"/>
      <c r="AM91" s="101" t="n">
        <v>1553.811364</v>
      </c>
      <c r="AN91" s="101" t="n">
        <v>1553.811364</v>
      </c>
      <c r="AO91" s="101" t="n">
        <v>1553.811364</v>
      </c>
      <c r="AP91" s="101" t="n">
        <v>1553.811364</v>
      </c>
      <c r="AQ91" s="101" t="n">
        <v>1553.811364</v>
      </c>
      <c r="AR91" s="101" t="n">
        <v>1553.811364</v>
      </c>
      <c r="AS91" s="101"/>
      <c r="AT91" s="101" t="n">
        <v>1553.811364</v>
      </c>
      <c r="AU91" s="101" t="n">
        <v>1553.811364</v>
      </c>
      <c r="AV91" s="101" t="n">
        <v>1553.811364</v>
      </c>
      <c r="AW91" s="101" t="n">
        <v>1553.811364</v>
      </c>
      <c r="AX91" s="101"/>
      <c r="AY91" s="101"/>
      <c r="AZ91" s="101"/>
      <c r="BA91" s="101"/>
      <c r="BB91" s="101"/>
      <c r="BC91" s="101"/>
      <c r="BD91" s="101"/>
      <c r="BE91" s="101"/>
      <c r="BF91" s="101"/>
      <c r="BG91" s="101"/>
      <c r="BH91" s="101"/>
      <c r="BI91" s="101"/>
      <c r="BJ91" s="101"/>
      <c r="BK91" s="101"/>
      <c r="BL91" s="101"/>
      <c r="BM91" s="101"/>
      <c r="BN91" s="101"/>
    </row>
    <row r="92" customFormat="false" ht="70.1" hidden="false" customHeight="false" outlineLevel="0" collapsed="false">
      <c r="A92" s="77" t="s">
        <v>737</v>
      </c>
      <c r="B92" s="77" t="s">
        <v>735</v>
      </c>
      <c r="C92" s="77" t="s">
        <v>265</v>
      </c>
      <c r="D92" s="77" t="s">
        <v>741</v>
      </c>
      <c r="E92" s="77" t="s">
        <v>260</v>
      </c>
      <c r="F92" s="77" t="n">
        <v>186.423648</v>
      </c>
      <c r="G92" s="77" t="n">
        <v>12</v>
      </c>
      <c r="H92" s="81" t="n">
        <v>15.5353</v>
      </c>
      <c r="I92" s="80" t="n">
        <v>485.49</v>
      </c>
      <c r="J92" s="80" t="n">
        <v>90506.81</v>
      </c>
      <c r="K92" s="101"/>
      <c r="L92" s="101"/>
      <c r="M92" s="101"/>
      <c r="N92" s="101"/>
      <c r="O92" s="101"/>
      <c r="P92" s="101"/>
      <c r="Q92" s="101"/>
      <c r="R92" s="101" t="n">
        <v>7542.232797</v>
      </c>
      <c r="S92" s="101"/>
      <c r="T92" s="101"/>
      <c r="U92" s="101" t="n">
        <v>7542.232797</v>
      </c>
      <c r="V92" s="101"/>
      <c r="W92" s="101" t="n">
        <v>7542.232797</v>
      </c>
      <c r="X92" s="101"/>
      <c r="Y92" s="101"/>
      <c r="Z92" s="101" t="n">
        <v>7542.232797</v>
      </c>
      <c r="AA92" s="101"/>
      <c r="AB92" s="101" t="n">
        <v>7542.232797</v>
      </c>
      <c r="AC92" s="101"/>
      <c r="AD92" s="101" t="n">
        <v>7542.232797</v>
      </c>
      <c r="AE92" s="101"/>
      <c r="AF92" s="101"/>
      <c r="AG92" s="101" t="n">
        <v>7542.232797</v>
      </c>
      <c r="AH92" s="101"/>
      <c r="AI92" s="101"/>
      <c r="AJ92" s="101"/>
      <c r="AK92" s="101" t="n">
        <v>7542.232797</v>
      </c>
      <c r="AL92" s="101"/>
      <c r="AM92" s="101"/>
      <c r="AN92" s="101" t="n">
        <v>7542.232797</v>
      </c>
      <c r="AO92" s="101"/>
      <c r="AP92" s="101" t="n">
        <v>7542.232797</v>
      </c>
      <c r="AQ92" s="101"/>
      <c r="AR92" s="101"/>
      <c r="AS92" s="101"/>
      <c r="AT92" s="101" t="n">
        <v>7542.232797</v>
      </c>
      <c r="AU92" s="101"/>
      <c r="AV92" s="101"/>
      <c r="AW92" s="101" t="n">
        <v>7542.232797</v>
      </c>
      <c r="AX92" s="101"/>
      <c r="AY92" s="101"/>
      <c r="AZ92" s="101"/>
      <c r="BA92" s="101"/>
      <c r="BB92" s="101"/>
      <c r="BC92" s="101"/>
      <c r="BD92" s="101"/>
      <c r="BE92" s="101"/>
      <c r="BF92" s="101"/>
      <c r="BG92" s="101"/>
      <c r="BH92" s="101"/>
      <c r="BI92" s="101"/>
      <c r="BJ92" s="101"/>
      <c r="BK92" s="101"/>
      <c r="BL92" s="101"/>
      <c r="BM92" s="101"/>
      <c r="BN92" s="101"/>
    </row>
    <row r="93" customFormat="false" ht="47.75" hidden="false" customHeight="false" outlineLevel="0" collapsed="false">
      <c r="A93" s="77" t="s">
        <v>742</v>
      </c>
      <c r="B93" s="77" t="s">
        <v>743</v>
      </c>
      <c r="C93" s="77" t="s">
        <v>269</v>
      </c>
      <c r="D93" s="77" t="s">
        <v>744</v>
      </c>
      <c r="E93" s="77" t="s">
        <v>103</v>
      </c>
      <c r="F93" s="77" t="n">
        <v>2</v>
      </c>
      <c r="G93" s="77" t="n">
        <v>1</v>
      </c>
      <c r="H93" s="78" t="n">
        <v>2</v>
      </c>
      <c r="I93" s="80" t="n">
        <v>3811.01</v>
      </c>
      <c r="J93" s="80" t="n">
        <v>7622.02</v>
      </c>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t="n">
        <v>7622.02</v>
      </c>
      <c r="BF93" s="101"/>
      <c r="BG93" s="101"/>
      <c r="BH93" s="101"/>
      <c r="BI93" s="101"/>
      <c r="BJ93" s="101"/>
      <c r="BK93" s="101"/>
      <c r="BL93" s="101"/>
      <c r="BM93" s="101"/>
      <c r="BN93" s="101"/>
    </row>
    <row r="94" customFormat="false" ht="70.1" hidden="false" customHeight="false" outlineLevel="0" collapsed="false">
      <c r="A94" s="77" t="s">
        <v>678</v>
      </c>
      <c r="B94" s="77" t="s">
        <v>743</v>
      </c>
      <c r="C94" s="77" t="s">
        <v>271</v>
      </c>
      <c r="D94" s="77" t="s">
        <v>745</v>
      </c>
      <c r="E94" s="77" t="s">
        <v>103</v>
      </c>
      <c r="F94" s="77" t="n">
        <v>4</v>
      </c>
      <c r="G94" s="77" t="n">
        <v>4</v>
      </c>
      <c r="H94" s="78" t="n">
        <v>1</v>
      </c>
      <c r="I94" s="80" t="n">
        <v>2194.97</v>
      </c>
      <c r="J94" s="80" t="n">
        <v>8779.87</v>
      </c>
      <c r="K94" s="101"/>
      <c r="L94" s="101"/>
      <c r="M94" s="101"/>
      <c r="N94" s="101"/>
      <c r="O94" s="101"/>
      <c r="P94" s="101"/>
      <c r="Q94" s="101"/>
      <c r="R94" s="101"/>
      <c r="S94" s="101"/>
      <c r="T94" s="101"/>
      <c r="U94" s="101"/>
      <c r="V94" s="101"/>
      <c r="W94" s="101"/>
      <c r="X94" s="101"/>
      <c r="Y94" s="101"/>
      <c r="Z94" s="101"/>
      <c r="AA94" s="101"/>
      <c r="AB94" s="101"/>
      <c r="AC94" s="101"/>
      <c r="AD94" s="101"/>
      <c r="AE94" s="101"/>
      <c r="AF94" s="101" t="n">
        <v>2194.97</v>
      </c>
      <c r="AG94" s="101" t="n">
        <v>2194.97</v>
      </c>
      <c r="AH94" s="101" t="n">
        <v>2194.97</v>
      </c>
      <c r="AI94" s="101" t="n">
        <v>2194.97</v>
      </c>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row>
    <row r="95" customFormat="false" ht="70.1" hidden="false" customHeight="false" outlineLevel="0" collapsed="false">
      <c r="A95" s="77" t="s">
        <v>678</v>
      </c>
      <c r="B95" s="77" t="s">
        <v>743</v>
      </c>
      <c r="C95" s="77" t="s">
        <v>273</v>
      </c>
      <c r="D95" s="77" t="s">
        <v>746</v>
      </c>
      <c r="E95" s="77" t="s">
        <v>103</v>
      </c>
      <c r="F95" s="77" t="n">
        <v>2</v>
      </c>
      <c r="G95" s="77" t="n">
        <v>2</v>
      </c>
      <c r="H95" s="78" t="n">
        <v>1</v>
      </c>
      <c r="I95" s="80" t="n">
        <v>4670</v>
      </c>
      <c r="J95" s="80" t="n">
        <v>9340</v>
      </c>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t="n">
        <v>4670</v>
      </c>
      <c r="AU95" s="101" t="n">
        <v>4670</v>
      </c>
      <c r="AV95" s="101"/>
      <c r="AW95" s="101"/>
      <c r="AX95" s="101"/>
      <c r="AY95" s="101"/>
      <c r="AZ95" s="101"/>
      <c r="BA95" s="101"/>
      <c r="BB95" s="101"/>
      <c r="BC95" s="101"/>
      <c r="BD95" s="101"/>
      <c r="BE95" s="101"/>
      <c r="BF95" s="101"/>
      <c r="BG95" s="101"/>
      <c r="BH95" s="101"/>
      <c r="BI95" s="101"/>
      <c r="BJ95" s="101"/>
      <c r="BK95" s="101"/>
      <c r="BL95" s="101"/>
      <c r="BM95" s="101"/>
      <c r="BN95" s="101"/>
    </row>
    <row r="96" customFormat="false" ht="36.55" hidden="false" customHeight="false" outlineLevel="0" collapsed="false">
      <c r="A96" s="77" t="s">
        <v>742</v>
      </c>
      <c r="B96" s="77" t="s">
        <v>743</v>
      </c>
      <c r="C96" s="77" t="s">
        <v>275</v>
      </c>
      <c r="D96" s="77" t="s">
        <v>747</v>
      </c>
      <c r="E96" s="77" t="s">
        <v>277</v>
      </c>
      <c r="F96" s="77" t="n">
        <v>5294.7</v>
      </c>
      <c r="G96" s="77" t="n">
        <v>3</v>
      </c>
      <c r="H96" s="78" t="n">
        <v>1764.9</v>
      </c>
      <c r="I96" s="80" t="n">
        <v>7.67</v>
      </c>
      <c r="J96" s="80" t="n">
        <v>40610.34</v>
      </c>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t="n">
        <v>13536.783</v>
      </c>
      <c r="AN96" s="101" t="n">
        <v>13536.783</v>
      </c>
      <c r="AO96" s="101" t="n">
        <v>13536.783</v>
      </c>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row>
    <row r="97" customFormat="false" ht="47.75" hidden="false" customHeight="false" outlineLevel="0" collapsed="false">
      <c r="A97" s="77" t="s">
        <v>655</v>
      </c>
      <c r="B97" s="77" t="s">
        <v>748</v>
      </c>
      <c r="C97" s="77" t="s">
        <v>279</v>
      </c>
      <c r="D97" s="77" t="s">
        <v>749</v>
      </c>
      <c r="E97" s="77" t="s">
        <v>94</v>
      </c>
      <c r="F97" s="77" t="n">
        <v>180.88</v>
      </c>
      <c r="G97" s="77" t="n">
        <v>15</v>
      </c>
      <c r="H97" s="78" t="n">
        <v>12.0586</v>
      </c>
      <c r="I97" s="80" t="n">
        <v>49.12</v>
      </c>
      <c r="J97" s="80" t="n">
        <v>8884.82</v>
      </c>
      <c r="K97" s="101"/>
      <c r="L97" s="101"/>
      <c r="M97" s="101"/>
      <c r="N97" s="101"/>
      <c r="O97" s="101"/>
      <c r="P97" s="101"/>
      <c r="Q97" s="101"/>
      <c r="R97" s="101"/>
      <c r="S97" s="101"/>
      <c r="T97" s="101"/>
      <c r="U97" s="101" t="n">
        <v>592.318432</v>
      </c>
      <c r="V97" s="101" t="n">
        <v>592.367552</v>
      </c>
      <c r="W97" s="101" t="n">
        <v>592.318432</v>
      </c>
      <c r="X97" s="101"/>
      <c r="Y97" s="101" t="n">
        <v>592.318432</v>
      </c>
      <c r="Z97" s="101" t="n">
        <v>592.318432</v>
      </c>
      <c r="AA97" s="101" t="n">
        <v>592.318432</v>
      </c>
      <c r="AB97" s="101" t="n">
        <v>592.318432</v>
      </c>
      <c r="AC97" s="101" t="n">
        <v>592.318432</v>
      </c>
      <c r="AD97" s="101" t="n">
        <v>592.318432</v>
      </c>
      <c r="AE97" s="101"/>
      <c r="AF97" s="101" t="n">
        <v>592.318432</v>
      </c>
      <c r="AG97" s="101" t="n">
        <v>592.318432</v>
      </c>
      <c r="AH97" s="101" t="n">
        <v>592.318432</v>
      </c>
      <c r="AI97" s="101" t="n">
        <v>592.318432</v>
      </c>
      <c r="AJ97" s="101" t="n">
        <v>592.318432</v>
      </c>
      <c r="AK97" s="101" t="n">
        <v>592.318432</v>
      </c>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row>
    <row r="98" customFormat="false" ht="47.75" hidden="false" customHeight="false" outlineLevel="0" collapsed="false">
      <c r="A98" s="77" t="s">
        <v>655</v>
      </c>
      <c r="B98" s="77" t="s">
        <v>748</v>
      </c>
      <c r="C98" s="77" t="s">
        <v>281</v>
      </c>
      <c r="D98" s="77" t="s">
        <v>750</v>
      </c>
      <c r="E98" s="77" t="s">
        <v>94</v>
      </c>
      <c r="F98" s="77" t="n">
        <v>266.51</v>
      </c>
      <c r="G98" s="77" t="n">
        <v>15</v>
      </c>
      <c r="H98" s="78" t="n">
        <v>17.7673</v>
      </c>
      <c r="I98" s="80" t="n">
        <v>59.13</v>
      </c>
      <c r="J98" s="80" t="n">
        <v>15758.73</v>
      </c>
      <c r="K98" s="101"/>
      <c r="L98" s="101"/>
      <c r="M98" s="101"/>
      <c r="N98" s="101"/>
      <c r="O98" s="101"/>
      <c r="P98" s="101"/>
      <c r="Q98" s="101"/>
      <c r="R98" s="101" t="n">
        <v>1050.580449</v>
      </c>
      <c r="S98" s="101" t="n">
        <v>1050.580449</v>
      </c>
      <c r="T98" s="101" t="n">
        <v>1050.580449</v>
      </c>
      <c r="U98" s="101" t="n">
        <v>1050.580449</v>
      </c>
      <c r="V98" s="101" t="n">
        <v>1050.610014</v>
      </c>
      <c r="W98" s="101" t="n">
        <v>1050.580449</v>
      </c>
      <c r="X98" s="101"/>
      <c r="Y98" s="101" t="n">
        <v>1050.580449</v>
      </c>
      <c r="Z98" s="101" t="n">
        <v>1050.580449</v>
      </c>
      <c r="AA98" s="101" t="n">
        <v>1050.580449</v>
      </c>
      <c r="AB98" s="101" t="n">
        <v>1050.580449</v>
      </c>
      <c r="AC98" s="101" t="n">
        <v>1050.580449</v>
      </c>
      <c r="AD98" s="101" t="n">
        <v>1050.580449</v>
      </c>
      <c r="AE98" s="101"/>
      <c r="AF98" s="101" t="n">
        <v>1050.580449</v>
      </c>
      <c r="AG98" s="101" t="n">
        <v>1050.580449</v>
      </c>
      <c r="AH98" s="101" t="n">
        <v>1050.580449</v>
      </c>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row>
    <row r="99" customFormat="false" ht="47.75" hidden="false" customHeight="false" outlineLevel="0" collapsed="false">
      <c r="A99" s="77" t="s">
        <v>655</v>
      </c>
      <c r="B99" s="77" t="s">
        <v>748</v>
      </c>
      <c r="C99" s="77" t="s">
        <v>283</v>
      </c>
      <c r="D99" s="77" t="s">
        <v>751</v>
      </c>
      <c r="E99" s="77" t="s">
        <v>94</v>
      </c>
      <c r="F99" s="77" t="n">
        <v>221.64</v>
      </c>
      <c r="G99" s="77" t="n">
        <v>15</v>
      </c>
      <c r="H99" s="78" t="n">
        <v>14.776</v>
      </c>
      <c r="I99" s="80" t="n">
        <v>81.78</v>
      </c>
      <c r="J99" s="80" t="n">
        <v>18125.71</v>
      </c>
      <c r="K99" s="101"/>
      <c r="L99" s="101"/>
      <c r="M99" s="101"/>
      <c r="N99" s="101"/>
      <c r="O99" s="101"/>
      <c r="P99" s="101"/>
      <c r="Q99" s="101"/>
      <c r="R99" s="101" t="n">
        <v>1208.38128</v>
      </c>
      <c r="S99" s="101" t="n">
        <v>1208.38128</v>
      </c>
      <c r="T99" s="101" t="n">
        <v>1208.38128</v>
      </c>
      <c r="U99" s="101" t="n">
        <v>1208.38128</v>
      </c>
      <c r="V99" s="101" t="n">
        <v>1208.38128</v>
      </c>
      <c r="W99" s="101" t="n">
        <v>1208.38128</v>
      </c>
      <c r="X99" s="101"/>
      <c r="Y99" s="101" t="n">
        <v>1208.38128</v>
      </c>
      <c r="Z99" s="101" t="n">
        <v>1208.38128</v>
      </c>
      <c r="AA99" s="101" t="n">
        <v>1208.38128</v>
      </c>
      <c r="AB99" s="101" t="n">
        <v>1208.38128</v>
      </c>
      <c r="AC99" s="101" t="n">
        <v>1208.38128</v>
      </c>
      <c r="AD99" s="101" t="n">
        <v>1208.38128</v>
      </c>
      <c r="AE99" s="101"/>
      <c r="AF99" s="101" t="n">
        <v>1208.38128</v>
      </c>
      <c r="AG99" s="101" t="n">
        <v>1208.38128</v>
      </c>
      <c r="AH99" s="101" t="n">
        <v>1208.38128</v>
      </c>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row>
    <row r="100" customFormat="false" ht="47.75" hidden="false" customHeight="false" outlineLevel="0" collapsed="false">
      <c r="A100" s="77" t="s">
        <v>655</v>
      </c>
      <c r="B100" s="77" t="s">
        <v>748</v>
      </c>
      <c r="C100" s="77" t="s">
        <v>285</v>
      </c>
      <c r="D100" s="77" t="s">
        <v>752</v>
      </c>
      <c r="E100" s="77" t="s">
        <v>94</v>
      </c>
      <c r="F100" s="77" t="n">
        <v>25.7</v>
      </c>
      <c r="G100" s="77" t="n">
        <v>3</v>
      </c>
      <c r="H100" s="78" t="n">
        <v>8.5666</v>
      </c>
      <c r="I100" s="80" t="n">
        <v>29.78</v>
      </c>
      <c r="J100" s="80" t="n">
        <v>765.34</v>
      </c>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t="n">
        <v>255.122282</v>
      </c>
      <c r="AG100" s="101" t="n">
        <v>255.113348</v>
      </c>
      <c r="AH100" s="101" t="n">
        <v>255.113348</v>
      </c>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row>
    <row r="101" customFormat="false" ht="47.75" hidden="false" customHeight="false" outlineLevel="0" collapsed="false">
      <c r="A101" s="77" t="s">
        <v>655</v>
      </c>
      <c r="B101" s="77" t="s">
        <v>748</v>
      </c>
      <c r="C101" s="77" t="s">
        <v>287</v>
      </c>
      <c r="D101" s="77" t="s">
        <v>753</v>
      </c>
      <c r="E101" s="77" t="s">
        <v>103</v>
      </c>
      <c r="F101" s="77" t="n">
        <v>85</v>
      </c>
      <c r="G101" s="77" t="n">
        <v>10</v>
      </c>
      <c r="H101" s="78" t="n">
        <v>8.5</v>
      </c>
      <c r="I101" s="80" t="n">
        <v>37.68</v>
      </c>
      <c r="J101" s="80" t="n">
        <v>3202.8</v>
      </c>
      <c r="K101" s="101"/>
      <c r="L101" s="101"/>
      <c r="M101" s="101"/>
      <c r="N101" s="101"/>
      <c r="O101" s="101"/>
      <c r="P101" s="101"/>
      <c r="Q101" s="101"/>
      <c r="R101" s="101"/>
      <c r="S101" s="101"/>
      <c r="T101" s="101"/>
      <c r="U101" s="101"/>
      <c r="V101" s="101"/>
      <c r="W101" s="101"/>
      <c r="X101" s="101"/>
      <c r="Y101" s="101" t="n">
        <v>320.28</v>
      </c>
      <c r="Z101" s="101" t="n">
        <v>320.28</v>
      </c>
      <c r="AA101" s="101" t="n">
        <v>320.28</v>
      </c>
      <c r="AB101" s="101" t="n">
        <v>320.28</v>
      </c>
      <c r="AC101" s="101" t="n">
        <v>320.28</v>
      </c>
      <c r="AD101" s="101"/>
      <c r="AE101" s="101"/>
      <c r="AF101" s="101" t="n">
        <v>320.28</v>
      </c>
      <c r="AG101" s="101" t="n">
        <v>320.28</v>
      </c>
      <c r="AH101" s="101" t="n">
        <v>320.28</v>
      </c>
      <c r="AI101" s="101" t="n">
        <v>320.28</v>
      </c>
      <c r="AJ101" s="101" t="n">
        <v>320.28</v>
      </c>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row>
    <row r="102" customFormat="false" ht="47.75" hidden="false" customHeight="false" outlineLevel="0" collapsed="false">
      <c r="A102" s="77" t="s">
        <v>655</v>
      </c>
      <c r="B102" s="77" t="s">
        <v>748</v>
      </c>
      <c r="C102" s="77" t="s">
        <v>289</v>
      </c>
      <c r="D102" s="77" t="s">
        <v>754</v>
      </c>
      <c r="E102" s="77" t="s">
        <v>103</v>
      </c>
      <c r="F102" s="77" t="n">
        <v>134</v>
      </c>
      <c r="G102" s="77" t="n">
        <v>10</v>
      </c>
      <c r="H102" s="78" t="n">
        <v>13.4</v>
      </c>
      <c r="I102" s="80" t="n">
        <v>50.06</v>
      </c>
      <c r="J102" s="80" t="n">
        <v>6708.04</v>
      </c>
      <c r="K102" s="101"/>
      <c r="L102" s="101"/>
      <c r="M102" s="101"/>
      <c r="N102" s="101"/>
      <c r="O102" s="101"/>
      <c r="P102" s="101"/>
      <c r="Q102" s="101"/>
      <c r="R102" s="101"/>
      <c r="S102" s="101"/>
      <c r="T102" s="101"/>
      <c r="U102" s="101"/>
      <c r="V102" s="101"/>
      <c r="W102" s="101"/>
      <c r="X102" s="101"/>
      <c r="Y102" s="101" t="n">
        <v>670.804</v>
      </c>
      <c r="Z102" s="101" t="n">
        <v>670.804</v>
      </c>
      <c r="AA102" s="101" t="n">
        <v>670.804</v>
      </c>
      <c r="AB102" s="101" t="n">
        <v>670.804</v>
      </c>
      <c r="AC102" s="101" t="n">
        <v>670.804</v>
      </c>
      <c r="AD102" s="101"/>
      <c r="AE102" s="101"/>
      <c r="AF102" s="101" t="n">
        <v>670.804</v>
      </c>
      <c r="AG102" s="101" t="n">
        <v>670.804</v>
      </c>
      <c r="AH102" s="101" t="n">
        <v>670.804</v>
      </c>
      <c r="AI102" s="101" t="n">
        <v>670.804</v>
      </c>
      <c r="AJ102" s="101" t="n">
        <v>670.804</v>
      </c>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row>
    <row r="103" customFormat="false" ht="47.75" hidden="false" customHeight="false" outlineLevel="0" collapsed="false">
      <c r="A103" s="77" t="s">
        <v>655</v>
      </c>
      <c r="B103" s="77" t="s">
        <v>748</v>
      </c>
      <c r="C103" s="77" t="s">
        <v>291</v>
      </c>
      <c r="D103" s="77" t="s">
        <v>755</v>
      </c>
      <c r="E103" s="77" t="s">
        <v>103</v>
      </c>
      <c r="F103" s="77" t="n">
        <v>21</v>
      </c>
      <c r="G103" s="77" t="n">
        <v>5</v>
      </c>
      <c r="H103" s="78" t="n">
        <v>4.2</v>
      </c>
      <c r="I103" s="80" t="n">
        <v>63.13</v>
      </c>
      <c r="J103" s="80" t="n">
        <v>1325.73</v>
      </c>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t="n">
        <v>265.146</v>
      </c>
      <c r="AG103" s="101" t="n">
        <v>265.146</v>
      </c>
      <c r="AH103" s="101" t="n">
        <v>265.146</v>
      </c>
      <c r="AI103" s="101" t="n">
        <v>265.146</v>
      </c>
      <c r="AJ103" s="101" t="n">
        <v>265.146</v>
      </c>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row>
    <row r="104" customFormat="false" ht="47.75" hidden="false" customHeight="false" outlineLevel="0" collapsed="false">
      <c r="A104" s="77" t="s">
        <v>655</v>
      </c>
      <c r="B104" s="77" t="s">
        <v>748</v>
      </c>
      <c r="C104" s="77" t="s">
        <v>293</v>
      </c>
      <c r="D104" s="77" t="s">
        <v>756</v>
      </c>
      <c r="E104" s="77" t="s">
        <v>103</v>
      </c>
      <c r="F104" s="77" t="n">
        <v>1</v>
      </c>
      <c r="G104" s="77" t="n">
        <v>1</v>
      </c>
      <c r="H104" s="78" t="n">
        <v>1</v>
      </c>
      <c r="I104" s="80" t="n">
        <v>410.43</v>
      </c>
      <c r="J104" s="80" t="n">
        <v>410.43</v>
      </c>
      <c r="K104" s="101"/>
      <c r="L104" s="101"/>
      <c r="M104" s="101"/>
      <c r="N104" s="101"/>
      <c r="O104" s="101"/>
      <c r="P104" s="101"/>
      <c r="Q104" s="101"/>
      <c r="R104" s="101"/>
      <c r="S104" s="101"/>
      <c r="T104" s="101"/>
      <c r="U104" s="101"/>
      <c r="V104" s="101"/>
      <c r="W104" s="101"/>
      <c r="X104" s="101"/>
      <c r="Y104" s="101"/>
      <c r="Z104" s="101"/>
      <c r="AA104" s="101"/>
      <c r="AB104" s="101" t="n">
        <v>410.43</v>
      </c>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row>
    <row r="105" customFormat="false" ht="47.75" hidden="false" customHeight="false" outlineLevel="0" collapsed="false">
      <c r="A105" s="77" t="s">
        <v>655</v>
      </c>
      <c r="B105" s="77" t="s">
        <v>748</v>
      </c>
      <c r="C105" s="77" t="s">
        <v>295</v>
      </c>
      <c r="D105" s="77" t="s">
        <v>757</v>
      </c>
      <c r="E105" s="77" t="s">
        <v>103</v>
      </c>
      <c r="F105" s="77" t="n">
        <v>1</v>
      </c>
      <c r="G105" s="77" t="n">
        <v>1</v>
      </c>
      <c r="H105" s="78" t="n">
        <v>1</v>
      </c>
      <c r="I105" s="80" t="n">
        <v>502.73</v>
      </c>
      <c r="J105" s="80" t="n">
        <v>502.73</v>
      </c>
      <c r="K105" s="101"/>
      <c r="L105" s="101"/>
      <c r="M105" s="101"/>
      <c r="N105" s="101"/>
      <c r="O105" s="101"/>
      <c r="P105" s="101"/>
      <c r="Q105" s="101"/>
      <c r="R105" s="101"/>
      <c r="S105" s="101"/>
      <c r="T105" s="101"/>
      <c r="U105" s="101"/>
      <c r="V105" s="101"/>
      <c r="W105" s="101"/>
      <c r="X105" s="101"/>
      <c r="Y105" s="101"/>
      <c r="Z105" s="101"/>
      <c r="AA105" s="101"/>
      <c r="AB105" s="101" t="n">
        <v>502.73</v>
      </c>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row>
    <row r="106" customFormat="false" ht="47.75" hidden="false" customHeight="false" outlineLevel="0" collapsed="false">
      <c r="A106" s="77" t="s">
        <v>655</v>
      </c>
      <c r="B106" s="77" t="s">
        <v>748</v>
      </c>
      <c r="C106" s="77" t="s">
        <v>297</v>
      </c>
      <c r="D106" s="77" t="s">
        <v>758</v>
      </c>
      <c r="E106" s="77" t="s">
        <v>576</v>
      </c>
      <c r="F106" s="77" t="n">
        <v>432</v>
      </c>
      <c r="G106" s="77" t="n">
        <v>15</v>
      </c>
      <c r="H106" s="78" t="n">
        <v>28.8</v>
      </c>
      <c r="I106" s="80" t="n">
        <v>9.37</v>
      </c>
      <c r="J106" s="80" t="n">
        <v>4047.83</v>
      </c>
      <c r="K106" s="101"/>
      <c r="L106" s="101"/>
      <c r="M106" s="101"/>
      <c r="N106" s="101"/>
      <c r="O106" s="101"/>
      <c r="P106" s="101"/>
      <c r="Q106" s="101"/>
      <c r="R106" s="101" t="n">
        <v>269.856</v>
      </c>
      <c r="S106" s="101" t="n">
        <v>269.856</v>
      </c>
      <c r="T106" s="101" t="n">
        <v>269.856</v>
      </c>
      <c r="U106" s="101" t="n">
        <v>269.856</v>
      </c>
      <c r="V106" s="101" t="n">
        <v>269.856</v>
      </c>
      <c r="W106" s="101" t="n">
        <v>269.856</v>
      </c>
      <c r="X106" s="101"/>
      <c r="Y106" s="101" t="n">
        <v>269.856</v>
      </c>
      <c r="Z106" s="101" t="n">
        <v>269.856</v>
      </c>
      <c r="AA106" s="101" t="n">
        <v>269.856</v>
      </c>
      <c r="AB106" s="101" t="n">
        <v>269.856</v>
      </c>
      <c r="AC106" s="101" t="n">
        <v>269.856</v>
      </c>
      <c r="AD106" s="101" t="n">
        <v>269.856</v>
      </c>
      <c r="AE106" s="101"/>
      <c r="AF106" s="101" t="n">
        <v>269.856</v>
      </c>
      <c r="AG106" s="101" t="n">
        <v>269.856</v>
      </c>
      <c r="AH106" s="101" t="n">
        <v>269.856</v>
      </c>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row>
    <row r="107" customFormat="false" ht="47.75" hidden="false" customHeight="false" outlineLevel="0" collapsed="false">
      <c r="A107" s="77" t="s">
        <v>655</v>
      </c>
      <c r="B107" s="77" t="s">
        <v>748</v>
      </c>
      <c r="C107" s="77" t="s">
        <v>300</v>
      </c>
      <c r="D107" s="77" t="s">
        <v>759</v>
      </c>
      <c r="E107" s="77" t="s">
        <v>576</v>
      </c>
      <c r="F107" s="77" t="n">
        <v>245</v>
      </c>
      <c r="G107" s="77" t="n">
        <v>15</v>
      </c>
      <c r="H107" s="78" t="n">
        <v>16.3333</v>
      </c>
      <c r="I107" s="80" t="n">
        <v>10.62</v>
      </c>
      <c r="J107" s="80" t="n">
        <v>2601.89</v>
      </c>
      <c r="K107" s="101"/>
      <c r="L107" s="101"/>
      <c r="M107" s="101"/>
      <c r="N107" s="101"/>
      <c r="O107" s="101"/>
      <c r="P107" s="101"/>
      <c r="Q107" s="101"/>
      <c r="R107" s="101" t="n">
        <v>173.459646</v>
      </c>
      <c r="S107" s="101" t="n">
        <v>173.459646</v>
      </c>
      <c r="T107" s="101" t="n">
        <v>173.459646</v>
      </c>
      <c r="U107" s="101" t="n">
        <v>173.459646</v>
      </c>
      <c r="V107" s="101" t="n">
        <v>173.464956</v>
      </c>
      <c r="W107" s="101" t="n">
        <v>173.459646</v>
      </c>
      <c r="X107" s="101"/>
      <c r="Y107" s="101" t="n">
        <v>173.459646</v>
      </c>
      <c r="Z107" s="101" t="n">
        <v>173.459646</v>
      </c>
      <c r="AA107" s="101" t="n">
        <v>173.459646</v>
      </c>
      <c r="AB107" s="101" t="n">
        <v>173.459646</v>
      </c>
      <c r="AC107" s="101" t="n">
        <v>173.459646</v>
      </c>
      <c r="AD107" s="101" t="n">
        <v>173.459646</v>
      </c>
      <c r="AE107" s="101"/>
      <c r="AF107" s="101" t="n">
        <v>173.459646</v>
      </c>
      <c r="AG107" s="101" t="n">
        <v>173.459646</v>
      </c>
      <c r="AH107" s="101" t="n">
        <v>173.459646</v>
      </c>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row>
    <row r="108" customFormat="false" ht="47.75" hidden="false" customHeight="false" outlineLevel="0" collapsed="false">
      <c r="A108" s="77" t="s">
        <v>655</v>
      </c>
      <c r="B108" s="77" t="s">
        <v>748</v>
      </c>
      <c r="C108" s="77" t="s">
        <v>302</v>
      </c>
      <c r="D108" s="77" t="s">
        <v>760</v>
      </c>
      <c r="E108" s="77" t="s">
        <v>576</v>
      </c>
      <c r="F108" s="77" t="n">
        <v>65</v>
      </c>
      <c r="G108" s="77" t="n">
        <v>15</v>
      </c>
      <c r="H108" s="78" t="n">
        <v>4.3333</v>
      </c>
      <c r="I108" s="80" t="n">
        <v>14.9</v>
      </c>
      <c r="J108" s="80" t="n">
        <v>968.5</v>
      </c>
      <c r="K108" s="101"/>
      <c r="L108" s="101"/>
      <c r="M108" s="101"/>
      <c r="N108" s="101"/>
      <c r="O108" s="101"/>
      <c r="P108" s="101"/>
      <c r="Q108" s="101"/>
      <c r="R108" s="101" t="n">
        <v>64.56617</v>
      </c>
      <c r="S108" s="101" t="n">
        <v>64.56617</v>
      </c>
      <c r="T108" s="101" t="n">
        <v>64.56617</v>
      </c>
      <c r="U108" s="101" t="n">
        <v>64.56617</v>
      </c>
      <c r="V108" s="101" t="n">
        <v>64.57362</v>
      </c>
      <c r="W108" s="101" t="n">
        <v>64.56617</v>
      </c>
      <c r="X108" s="101"/>
      <c r="Y108" s="101" t="n">
        <v>64.56617</v>
      </c>
      <c r="Z108" s="101" t="n">
        <v>64.56617</v>
      </c>
      <c r="AA108" s="101" t="n">
        <v>64.56617</v>
      </c>
      <c r="AB108" s="101" t="n">
        <v>64.56617</v>
      </c>
      <c r="AC108" s="101" t="n">
        <v>64.56617</v>
      </c>
      <c r="AD108" s="101" t="n">
        <v>64.56617</v>
      </c>
      <c r="AE108" s="101"/>
      <c r="AF108" s="101" t="n">
        <v>64.56617</v>
      </c>
      <c r="AG108" s="101" t="n">
        <v>64.56617</v>
      </c>
      <c r="AH108" s="101" t="n">
        <v>64.56617</v>
      </c>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row>
    <row r="109" customFormat="false" ht="47.75" hidden="false" customHeight="false" outlineLevel="0" collapsed="false">
      <c r="A109" s="77" t="s">
        <v>655</v>
      </c>
      <c r="B109" s="77" t="s">
        <v>748</v>
      </c>
      <c r="C109" s="77" t="s">
        <v>304</v>
      </c>
      <c r="D109" s="77" t="s">
        <v>761</v>
      </c>
      <c r="E109" s="77" t="s">
        <v>94</v>
      </c>
      <c r="F109" s="77" t="n">
        <v>11</v>
      </c>
      <c r="G109" s="77" t="n">
        <v>2</v>
      </c>
      <c r="H109" s="78" t="n">
        <v>5.5</v>
      </c>
      <c r="I109" s="80" t="n">
        <v>26.43</v>
      </c>
      <c r="J109" s="80" t="n">
        <v>290.73</v>
      </c>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t="n">
        <v>145.365</v>
      </c>
      <c r="AG109" s="101" t="n">
        <v>145.365</v>
      </c>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row>
    <row r="110" customFormat="false" ht="47.75" hidden="false" customHeight="false" outlineLevel="0" collapsed="false">
      <c r="A110" s="77" t="s">
        <v>655</v>
      </c>
      <c r="B110" s="77" t="s">
        <v>748</v>
      </c>
      <c r="C110" s="77" t="s">
        <v>306</v>
      </c>
      <c r="D110" s="77" t="s">
        <v>762</v>
      </c>
      <c r="E110" s="77" t="s">
        <v>103</v>
      </c>
      <c r="F110" s="77" t="n">
        <v>11</v>
      </c>
      <c r="G110" s="77" t="n">
        <v>5</v>
      </c>
      <c r="H110" s="78" t="n">
        <v>2.2</v>
      </c>
      <c r="I110" s="80" t="n">
        <v>18.72</v>
      </c>
      <c r="J110" s="80" t="n">
        <v>205.92</v>
      </c>
      <c r="K110" s="101"/>
      <c r="L110" s="101"/>
      <c r="M110" s="101"/>
      <c r="N110" s="101"/>
      <c r="O110" s="101"/>
      <c r="P110" s="101"/>
      <c r="Q110" s="101"/>
      <c r="R110" s="101"/>
      <c r="S110" s="101"/>
      <c r="T110" s="101"/>
      <c r="U110" s="101"/>
      <c r="V110" s="101"/>
      <c r="W110" s="101"/>
      <c r="X110" s="101"/>
      <c r="Y110" s="101"/>
      <c r="Z110" s="101"/>
      <c r="AA110" s="101"/>
      <c r="AB110" s="101" t="n">
        <v>41.184</v>
      </c>
      <c r="AC110" s="101" t="n">
        <v>41.184</v>
      </c>
      <c r="AD110" s="101" t="n">
        <v>41.184</v>
      </c>
      <c r="AE110" s="101"/>
      <c r="AF110" s="101" t="n">
        <v>41.184</v>
      </c>
      <c r="AG110" s="101" t="n">
        <v>41.184</v>
      </c>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row>
    <row r="111" customFormat="false" ht="47.75" hidden="false" customHeight="false" outlineLevel="0" collapsed="false">
      <c r="A111" s="77" t="s">
        <v>655</v>
      </c>
      <c r="B111" s="77" t="s">
        <v>748</v>
      </c>
      <c r="C111" s="77" t="s">
        <v>308</v>
      </c>
      <c r="D111" s="77" t="s">
        <v>763</v>
      </c>
      <c r="E111" s="77" t="s">
        <v>103</v>
      </c>
      <c r="F111" s="77" t="n">
        <v>27</v>
      </c>
      <c r="G111" s="77" t="n">
        <v>15</v>
      </c>
      <c r="H111" s="78" t="n">
        <v>1.8</v>
      </c>
      <c r="I111" s="80" t="n">
        <v>25.29</v>
      </c>
      <c r="J111" s="80" t="n">
        <v>682.83</v>
      </c>
      <c r="K111" s="101"/>
      <c r="L111" s="101"/>
      <c r="M111" s="101"/>
      <c r="N111" s="101"/>
      <c r="O111" s="101"/>
      <c r="P111" s="101"/>
      <c r="Q111" s="101"/>
      <c r="R111" s="101" t="n">
        <v>45.522</v>
      </c>
      <c r="S111" s="101" t="n">
        <v>45.522</v>
      </c>
      <c r="T111" s="101" t="n">
        <v>45.522</v>
      </c>
      <c r="U111" s="101" t="n">
        <v>45.522</v>
      </c>
      <c r="V111" s="101" t="n">
        <v>45.522</v>
      </c>
      <c r="W111" s="101" t="n">
        <v>45.522</v>
      </c>
      <c r="X111" s="101"/>
      <c r="Y111" s="101" t="n">
        <v>45.522</v>
      </c>
      <c r="Z111" s="101" t="n">
        <v>45.522</v>
      </c>
      <c r="AA111" s="101" t="n">
        <v>45.522</v>
      </c>
      <c r="AB111" s="101" t="n">
        <v>45.522</v>
      </c>
      <c r="AC111" s="101" t="n">
        <v>45.522</v>
      </c>
      <c r="AD111" s="101" t="n">
        <v>45.522</v>
      </c>
      <c r="AE111" s="101"/>
      <c r="AF111" s="101" t="n">
        <v>45.522</v>
      </c>
      <c r="AG111" s="101" t="n">
        <v>45.522</v>
      </c>
      <c r="AH111" s="101" t="n">
        <v>45.522</v>
      </c>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row>
    <row r="112" customFormat="false" ht="47.75" hidden="false" customHeight="false" outlineLevel="0" collapsed="false">
      <c r="A112" s="77" t="s">
        <v>655</v>
      </c>
      <c r="B112" s="77" t="s">
        <v>748</v>
      </c>
      <c r="C112" s="77" t="s">
        <v>310</v>
      </c>
      <c r="D112" s="77" t="s">
        <v>764</v>
      </c>
      <c r="E112" s="77" t="s">
        <v>103</v>
      </c>
      <c r="F112" s="77" t="n">
        <v>37</v>
      </c>
      <c r="G112" s="77" t="n">
        <v>15</v>
      </c>
      <c r="H112" s="78" t="n">
        <v>2.4666</v>
      </c>
      <c r="I112" s="80" t="n">
        <v>32.2</v>
      </c>
      <c r="J112" s="80" t="n">
        <v>1191.4</v>
      </c>
      <c r="K112" s="101"/>
      <c r="L112" s="101"/>
      <c r="M112" s="101"/>
      <c r="N112" s="101"/>
      <c r="O112" s="101"/>
      <c r="P112" s="101"/>
      <c r="Q112" s="101"/>
      <c r="R112" s="101" t="n">
        <v>79.42452</v>
      </c>
      <c r="S112" s="101" t="n">
        <v>79.42452</v>
      </c>
      <c r="T112" s="101" t="n">
        <v>79.42452</v>
      </c>
      <c r="U112" s="101" t="n">
        <v>79.42452</v>
      </c>
      <c r="V112" s="101" t="n">
        <v>79.45672</v>
      </c>
      <c r="W112" s="101" t="n">
        <v>79.42452</v>
      </c>
      <c r="X112" s="101"/>
      <c r="Y112" s="101" t="n">
        <v>79.42452</v>
      </c>
      <c r="Z112" s="101" t="n">
        <v>79.42452</v>
      </c>
      <c r="AA112" s="101" t="n">
        <v>79.42452</v>
      </c>
      <c r="AB112" s="101" t="n">
        <v>79.42452</v>
      </c>
      <c r="AC112" s="101" t="n">
        <v>79.42452</v>
      </c>
      <c r="AD112" s="101" t="n">
        <v>79.42452</v>
      </c>
      <c r="AE112" s="101"/>
      <c r="AF112" s="101" t="n">
        <v>79.42452</v>
      </c>
      <c r="AG112" s="101" t="n">
        <v>79.42452</v>
      </c>
      <c r="AH112" s="101" t="n">
        <v>79.42452</v>
      </c>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row>
    <row r="113" customFormat="false" ht="47.75" hidden="false" customHeight="false" outlineLevel="0" collapsed="false">
      <c r="A113" s="77" t="s">
        <v>655</v>
      </c>
      <c r="B113" s="77" t="s">
        <v>748</v>
      </c>
      <c r="C113" s="77" t="s">
        <v>312</v>
      </c>
      <c r="D113" s="77" t="s">
        <v>765</v>
      </c>
      <c r="E113" s="77" t="s">
        <v>103</v>
      </c>
      <c r="F113" s="77" t="n">
        <v>40</v>
      </c>
      <c r="G113" s="77" t="n">
        <v>15</v>
      </c>
      <c r="H113" s="78" t="n">
        <v>2.6666</v>
      </c>
      <c r="I113" s="80" t="n">
        <v>51.18</v>
      </c>
      <c r="J113" s="80" t="n">
        <v>2047.2</v>
      </c>
      <c r="K113" s="101"/>
      <c r="L113" s="101"/>
      <c r="M113" s="101"/>
      <c r="N113" s="101"/>
      <c r="O113" s="101"/>
      <c r="P113" s="101"/>
      <c r="Q113" s="101"/>
      <c r="R113" s="101" t="n">
        <v>136.476588</v>
      </c>
      <c r="S113" s="101" t="n">
        <v>136.476588</v>
      </c>
      <c r="T113" s="101" t="n">
        <v>136.476588</v>
      </c>
      <c r="U113" s="101" t="n">
        <v>136.532886</v>
      </c>
      <c r="V113" s="101" t="n">
        <v>136.476588</v>
      </c>
      <c r="W113" s="101" t="n">
        <v>136.476588</v>
      </c>
      <c r="X113" s="101"/>
      <c r="Y113" s="101" t="n">
        <v>136.476588</v>
      </c>
      <c r="Z113" s="101" t="n">
        <v>136.476588</v>
      </c>
      <c r="AA113" s="101" t="n">
        <v>136.476588</v>
      </c>
      <c r="AB113" s="101" t="n">
        <v>136.476588</v>
      </c>
      <c r="AC113" s="101" t="n">
        <v>136.476588</v>
      </c>
      <c r="AD113" s="101" t="n">
        <v>136.476588</v>
      </c>
      <c r="AE113" s="101"/>
      <c r="AF113" s="101" t="n">
        <v>136.476588</v>
      </c>
      <c r="AG113" s="101" t="n">
        <v>136.476588</v>
      </c>
      <c r="AH113" s="101" t="n">
        <v>136.476588</v>
      </c>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row>
    <row r="114" customFormat="false" ht="47.75" hidden="false" customHeight="false" outlineLevel="0" collapsed="false">
      <c r="A114" s="77" t="s">
        <v>655</v>
      </c>
      <c r="B114" s="77" t="s">
        <v>748</v>
      </c>
      <c r="C114" s="77" t="s">
        <v>314</v>
      </c>
      <c r="D114" s="77" t="s">
        <v>766</v>
      </c>
      <c r="E114" s="77" t="s">
        <v>103</v>
      </c>
      <c r="F114" s="77" t="n">
        <v>68</v>
      </c>
      <c r="G114" s="77" t="n">
        <v>15</v>
      </c>
      <c r="H114" s="78" t="n">
        <v>4.5333</v>
      </c>
      <c r="I114" s="80" t="n">
        <v>17.46</v>
      </c>
      <c r="J114" s="80" t="n">
        <v>1187.28</v>
      </c>
      <c r="K114" s="101"/>
      <c r="L114" s="101"/>
      <c r="M114" s="101"/>
      <c r="N114" s="101"/>
      <c r="O114" s="101"/>
      <c r="P114" s="101"/>
      <c r="Q114" s="101"/>
      <c r="R114" s="101" t="n">
        <v>79.151418</v>
      </c>
      <c r="S114" s="101" t="n">
        <v>79.151418</v>
      </c>
      <c r="T114" s="101" t="n">
        <v>79.151418</v>
      </c>
      <c r="U114" s="101" t="n">
        <v>79.161894</v>
      </c>
      <c r="V114" s="101" t="n">
        <v>79.151418</v>
      </c>
      <c r="W114" s="101" t="n">
        <v>79.151418</v>
      </c>
      <c r="X114" s="101"/>
      <c r="Y114" s="101" t="n">
        <v>79.151418</v>
      </c>
      <c r="Z114" s="101" t="n">
        <v>79.151418</v>
      </c>
      <c r="AA114" s="101" t="n">
        <v>79.151418</v>
      </c>
      <c r="AB114" s="101" t="n">
        <v>79.151418</v>
      </c>
      <c r="AC114" s="101" t="n">
        <v>79.151418</v>
      </c>
      <c r="AD114" s="101" t="n">
        <v>79.151418</v>
      </c>
      <c r="AE114" s="101"/>
      <c r="AF114" s="101" t="n">
        <v>79.151418</v>
      </c>
      <c r="AG114" s="101" t="n">
        <v>79.151418</v>
      </c>
      <c r="AH114" s="101" t="n">
        <v>79.151418</v>
      </c>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row>
    <row r="115" customFormat="false" ht="47.75" hidden="false" customHeight="false" outlineLevel="0" collapsed="false">
      <c r="A115" s="77" t="s">
        <v>655</v>
      </c>
      <c r="B115" s="77" t="s">
        <v>748</v>
      </c>
      <c r="C115" s="77" t="s">
        <v>316</v>
      </c>
      <c r="D115" s="77" t="s">
        <v>767</v>
      </c>
      <c r="E115" s="77" t="s">
        <v>103</v>
      </c>
      <c r="F115" s="77" t="n">
        <v>133</v>
      </c>
      <c r="G115" s="77" t="n">
        <v>15</v>
      </c>
      <c r="H115" s="78" t="n">
        <v>8.8666</v>
      </c>
      <c r="I115" s="80" t="n">
        <v>18.88</v>
      </c>
      <c r="J115" s="80" t="n">
        <v>2511.04</v>
      </c>
      <c r="K115" s="101"/>
      <c r="L115" s="101"/>
      <c r="M115" s="101"/>
      <c r="N115" s="101"/>
      <c r="O115" s="101"/>
      <c r="P115" s="101"/>
      <c r="Q115" s="101"/>
      <c r="R115" s="101" t="n">
        <v>167.401408</v>
      </c>
      <c r="S115" s="101" t="n">
        <v>167.401408</v>
      </c>
      <c r="T115" s="101" t="n">
        <v>167.401408</v>
      </c>
      <c r="U115" s="101" t="n">
        <v>167.420288</v>
      </c>
      <c r="V115" s="101" t="n">
        <v>167.401408</v>
      </c>
      <c r="W115" s="101" t="n">
        <v>167.401408</v>
      </c>
      <c r="X115" s="101"/>
      <c r="Y115" s="101" t="n">
        <v>167.401408</v>
      </c>
      <c r="Z115" s="101" t="n">
        <v>167.401408</v>
      </c>
      <c r="AA115" s="101" t="n">
        <v>167.401408</v>
      </c>
      <c r="AB115" s="101" t="n">
        <v>167.401408</v>
      </c>
      <c r="AC115" s="101" t="n">
        <v>167.401408</v>
      </c>
      <c r="AD115" s="101" t="n">
        <v>167.401408</v>
      </c>
      <c r="AE115" s="101"/>
      <c r="AF115" s="101" t="n">
        <v>167.401408</v>
      </c>
      <c r="AG115" s="101" t="n">
        <v>167.401408</v>
      </c>
      <c r="AH115" s="101" t="n">
        <v>167.401408</v>
      </c>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row>
    <row r="116" customFormat="false" ht="47.75" hidden="false" customHeight="false" outlineLevel="0" collapsed="false">
      <c r="A116" s="77" t="s">
        <v>655</v>
      </c>
      <c r="B116" s="77" t="s">
        <v>748</v>
      </c>
      <c r="C116" s="77" t="s">
        <v>318</v>
      </c>
      <c r="D116" s="77" t="s">
        <v>768</v>
      </c>
      <c r="E116" s="77" t="s">
        <v>103</v>
      </c>
      <c r="F116" s="77" t="n">
        <v>80</v>
      </c>
      <c r="G116" s="77" t="n">
        <v>15</v>
      </c>
      <c r="H116" s="78" t="n">
        <v>5.3333</v>
      </c>
      <c r="I116" s="80" t="n">
        <v>23.86</v>
      </c>
      <c r="J116" s="80" t="n">
        <v>1908.8</v>
      </c>
      <c r="K116" s="101"/>
      <c r="L116" s="101"/>
      <c r="M116" s="101"/>
      <c r="N116" s="101"/>
      <c r="O116" s="101"/>
      <c r="P116" s="101"/>
      <c r="Q116" s="101"/>
      <c r="R116" s="101" t="n">
        <v>127.252538</v>
      </c>
      <c r="S116" s="101" t="n">
        <v>127.252538</v>
      </c>
      <c r="T116" s="101" t="n">
        <v>127.252538</v>
      </c>
      <c r="U116" s="101" t="n">
        <v>127.264468</v>
      </c>
      <c r="V116" s="101" t="n">
        <v>127.252538</v>
      </c>
      <c r="W116" s="101" t="n">
        <v>127.252538</v>
      </c>
      <c r="X116" s="101"/>
      <c r="Y116" s="101" t="n">
        <v>127.252538</v>
      </c>
      <c r="Z116" s="101" t="n">
        <v>127.252538</v>
      </c>
      <c r="AA116" s="101" t="n">
        <v>127.252538</v>
      </c>
      <c r="AB116" s="101" t="n">
        <v>127.252538</v>
      </c>
      <c r="AC116" s="101" t="n">
        <v>127.252538</v>
      </c>
      <c r="AD116" s="101" t="n">
        <v>127.252538</v>
      </c>
      <c r="AE116" s="101"/>
      <c r="AF116" s="101" t="n">
        <v>127.252538</v>
      </c>
      <c r="AG116" s="101" t="n">
        <v>127.252538</v>
      </c>
      <c r="AH116" s="101" t="n">
        <v>127.252538</v>
      </c>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row>
    <row r="117" customFormat="false" ht="47.75" hidden="false" customHeight="false" outlineLevel="0" collapsed="false">
      <c r="A117" s="77" t="s">
        <v>655</v>
      </c>
      <c r="B117" s="77" t="s">
        <v>748</v>
      </c>
      <c r="C117" s="77" t="s">
        <v>320</v>
      </c>
      <c r="D117" s="77" t="s">
        <v>769</v>
      </c>
      <c r="E117" s="77" t="s">
        <v>103</v>
      </c>
      <c r="F117" s="77" t="n">
        <v>14</v>
      </c>
      <c r="G117" s="77" t="n">
        <v>2</v>
      </c>
      <c r="H117" s="78" t="n">
        <v>7</v>
      </c>
      <c r="I117" s="80" t="n">
        <v>25.2</v>
      </c>
      <c r="J117" s="80" t="n">
        <v>352.8</v>
      </c>
      <c r="K117" s="101"/>
      <c r="L117" s="101"/>
      <c r="M117" s="101"/>
      <c r="N117" s="101"/>
      <c r="O117" s="101"/>
      <c r="P117" s="101"/>
      <c r="Q117" s="101"/>
      <c r="R117" s="101"/>
      <c r="S117" s="101"/>
      <c r="T117" s="101"/>
      <c r="U117" s="101"/>
      <c r="V117" s="101"/>
      <c r="W117" s="101"/>
      <c r="X117" s="101"/>
      <c r="Y117" s="101"/>
      <c r="Z117" s="101"/>
      <c r="AA117" s="101"/>
      <c r="AB117" s="101"/>
      <c r="AC117" s="101" t="n">
        <v>176.4</v>
      </c>
      <c r="AD117" s="101"/>
      <c r="AE117" s="101"/>
      <c r="AF117" s="101" t="n">
        <v>176.4</v>
      </c>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row>
    <row r="118" customFormat="false" ht="47.75" hidden="false" customHeight="false" outlineLevel="0" collapsed="false">
      <c r="A118" s="77" t="s">
        <v>655</v>
      </c>
      <c r="B118" s="77" t="s">
        <v>748</v>
      </c>
      <c r="C118" s="77" t="s">
        <v>322</v>
      </c>
      <c r="D118" s="77" t="s">
        <v>770</v>
      </c>
      <c r="E118" s="77" t="s">
        <v>103</v>
      </c>
      <c r="F118" s="77" t="n">
        <v>8</v>
      </c>
      <c r="G118" s="77" t="n">
        <v>2</v>
      </c>
      <c r="H118" s="78" t="n">
        <v>4</v>
      </c>
      <c r="I118" s="80" t="n">
        <v>28.76</v>
      </c>
      <c r="J118" s="80" t="n">
        <v>230.08</v>
      </c>
      <c r="K118" s="101"/>
      <c r="L118" s="101"/>
      <c r="M118" s="101"/>
      <c r="N118" s="101"/>
      <c r="O118" s="101"/>
      <c r="P118" s="101"/>
      <c r="Q118" s="101"/>
      <c r="R118" s="101"/>
      <c r="S118" s="101"/>
      <c r="T118" s="101"/>
      <c r="U118" s="101"/>
      <c r="V118" s="101"/>
      <c r="W118" s="101"/>
      <c r="X118" s="101"/>
      <c r="Y118" s="101"/>
      <c r="Z118" s="101"/>
      <c r="AA118" s="101"/>
      <c r="AB118" s="101"/>
      <c r="AC118" s="101"/>
      <c r="AD118" s="101" t="n">
        <v>115.04</v>
      </c>
      <c r="AE118" s="101"/>
      <c r="AF118" s="101" t="n">
        <v>115.04</v>
      </c>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row>
    <row r="119" customFormat="false" ht="58.95" hidden="false" customHeight="false" outlineLevel="0" collapsed="false">
      <c r="A119" s="77" t="s">
        <v>655</v>
      </c>
      <c r="B119" s="77" t="s">
        <v>748</v>
      </c>
      <c r="C119" s="77" t="s">
        <v>324</v>
      </c>
      <c r="D119" s="77" t="s">
        <v>771</v>
      </c>
      <c r="E119" s="77" t="s">
        <v>94</v>
      </c>
      <c r="F119" s="77" t="n">
        <v>1437.28</v>
      </c>
      <c r="G119" s="77" t="n">
        <v>15</v>
      </c>
      <c r="H119" s="78" t="n">
        <v>95.8186</v>
      </c>
      <c r="I119" s="80" t="n">
        <v>11.54</v>
      </c>
      <c r="J119" s="80" t="n">
        <v>16586.21</v>
      </c>
      <c r="K119" s="101"/>
      <c r="L119" s="101"/>
      <c r="M119" s="101"/>
      <c r="N119" s="101"/>
      <c r="O119" s="101"/>
      <c r="P119" s="101"/>
      <c r="Q119" s="101"/>
      <c r="R119" s="101"/>
      <c r="S119" s="101"/>
      <c r="T119" s="101"/>
      <c r="U119" s="101"/>
      <c r="V119" s="101"/>
      <c r="W119" s="101"/>
      <c r="X119" s="101"/>
      <c r="Y119" s="101"/>
      <c r="Z119" s="101"/>
      <c r="AA119" s="101"/>
      <c r="AB119" s="101" t="n">
        <v>1105.758184</v>
      </c>
      <c r="AC119" s="101" t="n">
        <v>1105.746644</v>
      </c>
      <c r="AD119" s="101" t="n">
        <v>1105.746644</v>
      </c>
      <c r="AE119" s="101"/>
      <c r="AF119" s="101" t="n">
        <v>1105.746644</v>
      </c>
      <c r="AG119" s="101" t="n">
        <v>1105.746644</v>
      </c>
      <c r="AH119" s="101" t="n">
        <v>1105.746644</v>
      </c>
      <c r="AI119" s="101" t="n">
        <v>1105.746644</v>
      </c>
      <c r="AJ119" s="101" t="n">
        <v>1105.746644</v>
      </c>
      <c r="AK119" s="101" t="n">
        <v>1105.746644</v>
      </c>
      <c r="AL119" s="101"/>
      <c r="AM119" s="101" t="n">
        <v>1105.746644</v>
      </c>
      <c r="AN119" s="101" t="n">
        <v>1105.746644</v>
      </c>
      <c r="AO119" s="101" t="n">
        <v>1105.746644</v>
      </c>
      <c r="AP119" s="101" t="n">
        <v>1105.746644</v>
      </c>
      <c r="AQ119" s="101" t="n">
        <v>1105.746644</v>
      </c>
      <c r="AR119" s="101" t="n">
        <v>1105.746644</v>
      </c>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row>
    <row r="120" customFormat="false" ht="47.75" hidden="false" customHeight="false" outlineLevel="0" collapsed="false">
      <c r="A120" s="77" t="s">
        <v>655</v>
      </c>
      <c r="B120" s="77" t="s">
        <v>748</v>
      </c>
      <c r="C120" s="77" t="s">
        <v>326</v>
      </c>
      <c r="D120" s="77" t="s">
        <v>772</v>
      </c>
      <c r="E120" s="77" t="s">
        <v>94</v>
      </c>
      <c r="F120" s="77" t="n">
        <v>1892.75</v>
      </c>
      <c r="G120" s="77" t="n">
        <v>15</v>
      </c>
      <c r="H120" s="78" t="n">
        <v>126.1833</v>
      </c>
      <c r="I120" s="80" t="n">
        <v>16.67</v>
      </c>
      <c r="J120" s="80" t="n">
        <v>31552.14</v>
      </c>
      <c r="K120" s="101"/>
      <c r="L120" s="101"/>
      <c r="M120" s="101"/>
      <c r="N120" s="101"/>
      <c r="O120" s="101"/>
      <c r="P120" s="101"/>
      <c r="Q120" s="101"/>
      <c r="R120" s="101"/>
      <c r="S120" s="101"/>
      <c r="T120" s="101"/>
      <c r="U120" s="101"/>
      <c r="V120" s="101"/>
      <c r="W120" s="101"/>
      <c r="X120" s="101"/>
      <c r="Y120" s="101"/>
      <c r="Z120" s="101"/>
      <c r="AA120" s="101"/>
      <c r="AB120" s="101" t="n">
        <v>2103.475611</v>
      </c>
      <c r="AC120" s="101" t="n">
        <v>2103.485613</v>
      </c>
      <c r="AD120" s="101" t="n">
        <v>2103.475611</v>
      </c>
      <c r="AE120" s="101"/>
      <c r="AF120" s="101" t="n">
        <v>2103.475611</v>
      </c>
      <c r="AG120" s="101" t="n">
        <v>2103.475611</v>
      </c>
      <c r="AH120" s="101" t="n">
        <v>2103.475611</v>
      </c>
      <c r="AI120" s="101" t="n">
        <v>2103.475611</v>
      </c>
      <c r="AJ120" s="101" t="n">
        <v>2103.475611</v>
      </c>
      <c r="AK120" s="101" t="n">
        <v>2103.475611</v>
      </c>
      <c r="AL120" s="101"/>
      <c r="AM120" s="101" t="n">
        <v>2103.475611</v>
      </c>
      <c r="AN120" s="101" t="n">
        <v>2103.475611</v>
      </c>
      <c r="AO120" s="101" t="n">
        <v>2103.475611</v>
      </c>
      <c r="AP120" s="101" t="n">
        <v>2103.475611</v>
      </c>
      <c r="AQ120" s="101" t="n">
        <v>2103.475611</v>
      </c>
      <c r="AR120" s="101" t="n">
        <v>2103.475611</v>
      </c>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row>
    <row r="121" customFormat="false" ht="47.75" hidden="false" customHeight="false" outlineLevel="0" collapsed="false">
      <c r="A121" s="77" t="s">
        <v>655</v>
      </c>
      <c r="B121" s="77" t="s">
        <v>748</v>
      </c>
      <c r="C121" s="77" t="s">
        <v>328</v>
      </c>
      <c r="D121" s="77" t="s">
        <v>773</v>
      </c>
      <c r="E121" s="77" t="s">
        <v>94</v>
      </c>
      <c r="F121" s="77" t="n">
        <v>865.11</v>
      </c>
      <c r="G121" s="77" t="n">
        <v>15</v>
      </c>
      <c r="H121" s="78" t="n">
        <v>57.674</v>
      </c>
      <c r="I121" s="80" t="n">
        <v>9.79</v>
      </c>
      <c r="J121" s="80" t="n">
        <v>8469.42</v>
      </c>
      <c r="K121" s="101"/>
      <c r="L121" s="101"/>
      <c r="M121" s="101"/>
      <c r="N121" s="101"/>
      <c r="O121" s="101"/>
      <c r="P121" s="101"/>
      <c r="Q121" s="101"/>
      <c r="R121" s="101"/>
      <c r="S121" s="101"/>
      <c r="T121" s="101"/>
      <c r="U121" s="101"/>
      <c r="V121" s="101"/>
      <c r="W121" s="101"/>
      <c r="X121" s="101"/>
      <c r="Y121" s="101"/>
      <c r="Z121" s="101"/>
      <c r="AA121" s="101"/>
      <c r="AB121" s="101" t="n">
        <v>564.62846</v>
      </c>
      <c r="AC121" s="101" t="n">
        <v>564.62846</v>
      </c>
      <c r="AD121" s="101" t="n">
        <v>564.62846</v>
      </c>
      <c r="AE121" s="101"/>
      <c r="AF121" s="101" t="n">
        <v>564.62846</v>
      </c>
      <c r="AG121" s="101" t="n">
        <v>564.62846</v>
      </c>
      <c r="AH121" s="101" t="n">
        <v>564.62846</v>
      </c>
      <c r="AI121" s="101" t="n">
        <v>564.62846</v>
      </c>
      <c r="AJ121" s="101" t="n">
        <v>564.62846</v>
      </c>
      <c r="AK121" s="101" t="n">
        <v>564.62846</v>
      </c>
      <c r="AL121" s="101"/>
      <c r="AM121" s="101" t="n">
        <v>564.62846</v>
      </c>
      <c r="AN121" s="101" t="n">
        <v>564.62846</v>
      </c>
      <c r="AO121" s="101" t="n">
        <v>564.62846</v>
      </c>
      <c r="AP121" s="101" t="n">
        <v>564.62846</v>
      </c>
      <c r="AQ121" s="101" t="n">
        <v>564.62846</v>
      </c>
      <c r="AR121" s="101" t="n">
        <v>564.62846</v>
      </c>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row>
    <row r="122" customFormat="false" ht="58.95" hidden="false" customHeight="false" outlineLevel="0" collapsed="false">
      <c r="A122" s="77" t="s">
        <v>655</v>
      </c>
      <c r="B122" s="77" t="s">
        <v>748</v>
      </c>
      <c r="C122" s="77" t="s">
        <v>330</v>
      </c>
      <c r="D122" s="77" t="s">
        <v>774</v>
      </c>
      <c r="E122" s="77" t="s">
        <v>94</v>
      </c>
      <c r="F122" s="77" t="n">
        <v>118.81</v>
      </c>
      <c r="G122" s="77" t="n">
        <v>15</v>
      </c>
      <c r="H122" s="78" t="n">
        <v>7.9206</v>
      </c>
      <c r="I122" s="80" t="n">
        <v>26.72</v>
      </c>
      <c r="J122" s="80" t="n">
        <v>3174.6</v>
      </c>
      <c r="K122" s="101"/>
      <c r="L122" s="101"/>
      <c r="M122" s="101"/>
      <c r="N122" s="101"/>
      <c r="O122" s="101"/>
      <c r="P122" s="101"/>
      <c r="Q122" s="101"/>
      <c r="R122" s="101"/>
      <c r="S122" s="101"/>
      <c r="T122" s="101"/>
      <c r="U122" s="101"/>
      <c r="V122" s="101"/>
      <c r="W122" s="101"/>
      <c r="X122" s="101"/>
      <c r="Y122" s="101"/>
      <c r="Z122" s="101"/>
      <c r="AA122" s="101"/>
      <c r="AB122" s="101" t="n">
        <v>211.638432</v>
      </c>
      <c r="AC122" s="101" t="n">
        <v>211.665152</v>
      </c>
      <c r="AD122" s="101" t="n">
        <v>211.638432</v>
      </c>
      <c r="AE122" s="101"/>
      <c r="AF122" s="101" t="n">
        <v>211.638432</v>
      </c>
      <c r="AG122" s="101" t="n">
        <v>211.638432</v>
      </c>
      <c r="AH122" s="101" t="n">
        <v>211.638432</v>
      </c>
      <c r="AI122" s="101" t="n">
        <v>211.638432</v>
      </c>
      <c r="AJ122" s="101" t="n">
        <v>211.638432</v>
      </c>
      <c r="AK122" s="101" t="n">
        <v>211.638432</v>
      </c>
      <c r="AL122" s="101"/>
      <c r="AM122" s="101" t="n">
        <v>211.638432</v>
      </c>
      <c r="AN122" s="101" t="n">
        <v>211.638432</v>
      </c>
      <c r="AO122" s="101" t="n">
        <v>211.638432</v>
      </c>
      <c r="AP122" s="101" t="n">
        <v>211.638432</v>
      </c>
      <c r="AQ122" s="101" t="n">
        <v>211.638432</v>
      </c>
      <c r="AR122" s="101" t="n">
        <v>211.638432</v>
      </c>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row>
    <row r="123" customFormat="false" ht="58.95" hidden="false" customHeight="false" outlineLevel="0" collapsed="false">
      <c r="A123" s="77" t="s">
        <v>655</v>
      </c>
      <c r="B123" s="77" t="s">
        <v>748</v>
      </c>
      <c r="C123" s="77" t="s">
        <v>332</v>
      </c>
      <c r="D123" s="77" t="s">
        <v>775</v>
      </c>
      <c r="E123" s="77" t="s">
        <v>94</v>
      </c>
      <c r="F123" s="77" t="n">
        <v>51.48</v>
      </c>
      <c r="G123" s="77" t="n">
        <v>15</v>
      </c>
      <c r="H123" s="78" t="n">
        <v>3.432</v>
      </c>
      <c r="I123" s="80" t="n">
        <v>13.66</v>
      </c>
      <c r="J123" s="80" t="n">
        <v>703.21</v>
      </c>
      <c r="K123" s="101"/>
      <c r="L123" s="101"/>
      <c r="M123" s="101"/>
      <c r="N123" s="101"/>
      <c r="O123" s="101"/>
      <c r="P123" s="101"/>
      <c r="Q123" s="101"/>
      <c r="R123" s="101"/>
      <c r="S123" s="101"/>
      <c r="T123" s="101"/>
      <c r="U123" s="101"/>
      <c r="V123" s="101"/>
      <c r="W123" s="101"/>
      <c r="X123" s="101"/>
      <c r="Y123" s="101"/>
      <c r="Z123" s="101"/>
      <c r="AA123" s="101"/>
      <c r="AB123" s="101" t="n">
        <v>46.88112</v>
      </c>
      <c r="AC123" s="101" t="n">
        <v>46.88112</v>
      </c>
      <c r="AD123" s="101" t="n">
        <v>46.88112</v>
      </c>
      <c r="AE123" s="101"/>
      <c r="AF123" s="101" t="n">
        <v>46.88112</v>
      </c>
      <c r="AG123" s="101" t="n">
        <v>46.88112</v>
      </c>
      <c r="AH123" s="101" t="n">
        <v>46.88112</v>
      </c>
      <c r="AI123" s="101" t="n">
        <v>46.88112</v>
      </c>
      <c r="AJ123" s="101" t="n">
        <v>46.88112</v>
      </c>
      <c r="AK123" s="101" t="n">
        <v>46.88112</v>
      </c>
      <c r="AL123" s="101"/>
      <c r="AM123" s="101" t="n">
        <v>46.88112</v>
      </c>
      <c r="AN123" s="101" t="n">
        <v>46.88112</v>
      </c>
      <c r="AO123" s="101" t="n">
        <v>46.88112</v>
      </c>
      <c r="AP123" s="101" t="n">
        <v>46.88112</v>
      </c>
      <c r="AQ123" s="101" t="n">
        <v>46.88112</v>
      </c>
      <c r="AR123" s="101" t="n">
        <v>46.88112</v>
      </c>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row>
    <row r="124" customFormat="false" ht="47.75" hidden="false" customHeight="false" outlineLevel="0" collapsed="false">
      <c r="A124" s="77" t="s">
        <v>742</v>
      </c>
      <c r="B124" s="77" t="s">
        <v>776</v>
      </c>
      <c r="C124" s="77" t="s">
        <v>335</v>
      </c>
      <c r="D124" s="77" t="s">
        <v>777</v>
      </c>
      <c r="E124" s="77" t="s">
        <v>94</v>
      </c>
      <c r="F124" s="77" t="n">
        <v>6</v>
      </c>
      <c r="G124" s="77" t="n">
        <v>3</v>
      </c>
      <c r="H124" s="78" t="n">
        <v>2</v>
      </c>
      <c r="I124" s="80" t="n">
        <v>1450</v>
      </c>
      <c r="J124" s="80" t="n">
        <v>8700</v>
      </c>
      <c r="K124" s="101"/>
      <c r="L124" s="101"/>
      <c r="M124" s="101"/>
      <c r="N124" s="101"/>
      <c r="O124" s="101" t="n">
        <v>2900</v>
      </c>
      <c r="P124" s="101" t="n">
        <v>2900</v>
      </c>
      <c r="Q124" s="101"/>
      <c r="R124" s="101" t="n">
        <v>2900</v>
      </c>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row>
    <row r="125" customFormat="false" ht="47.75" hidden="false" customHeight="false" outlineLevel="0" collapsed="false">
      <c r="A125" s="77" t="s">
        <v>742</v>
      </c>
      <c r="B125" s="77" t="s">
        <v>776</v>
      </c>
      <c r="C125" s="77" t="s">
        <v>337</v>
      </c>
      <c r="D125" s="77" t="s">
        <v>778</v>
      </c>
      <c r="E125" s="77" t="s">
        <v>86</v>
      </c>
      <c r="F125" s="77" t="n">
        <v>11.4</v>
      </c>
      <c r="G125" s="77" t="n">
        <v>2</v>
      </c>
      <c r="H125" s="78" t="n">
        <v>5.7</v>
      </c>
      <c r="I125" s="80" t="n">
        <v>89</v>
      </c>
      <c r="J125" s="80" t="n">
        <v>1014.6</v>
      </c>
      <c r="K125" s="101"/>
      <c r="L125" s="101"/>
      <c r="M125" s="101"/>
      <c r="N125" s="101"/>
      <c r="O125" s="101"/>
      <c r="P125" s="101" t="n">
        <v>507.3</v>
      </c>
      <c r="Q125" s="101"/>
      <c r="R125" s="101" t="n">
        <v>507.3</v>
      </c>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row>
    <row r="126" customFormat="false" ht="126.1" hidden="false" customHeight="false" outlineLevel="0" collapsed="false">
      <c r="A126" s="77" t="s">
        <v>742</v>
      </c>
      <c r="B126" s="77" t="s">
        <v>776</v>
      </c>
      <c r="C126" s="77" t="s">
        <v>339</v>
      </c>
      <c r="D126" s="77" t="s">
        <v>779</v>
      </c>
      <c r="E126" s="77" t="s">
        <v>277</v>
      </c>
      <c r="F126" s="77" t="n">
        <v>350</v>
      </c>
      <c r="G126" s="77" t="n">
        <v>3</v>
      </c>
      <c r="H126" s="78" t="n">
        <v>116.6666</v>
      </c>
      <c r="I126" s="80" t="n">
        <v>26.43</v>
      </c>
      <c r="J126" s="80" t="n">
        <v>9250.5</v>
      </c>
      <c r="K126" s="101"/>
      <c r="L126" s="101"/>
      <c r="M126" s="101"/>
      <c r="N126" s="101"/>
      <c r="O126" s="101" t="n">
        <v>3083.498238</v>
      </c>
      <c r="P126" s="101" t="n">
        <v>3083.498238</v>
      </c>
      <c r="Q126" s="101"/>
      <c r="R126" s="101" t="n">
        <v>3083.503524</v>
      </c>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row>
    <row r="127" customFormat="false" ht="126.1" hidden="false" customHeight="false" outlineLevel="0" collapsed="false">
      <c r="A127" s="77" t="s">
        <v>742</v>
      </c>
      <c r="B127" s="77" t="s">
        <v>776</v>
      </c>
      <c r="C127" s="77" t="s">
        <v>341</v>
      </c>
      <c r="D127" s="77" t="s">
        <v>780</v>
      </c>
      <c r="E127" s="77" t="s">
        <v>277</v>
      </c>
      <c r="F127" s="77" t="n">
        <v>350</v>
      </c>
      <c r="G127" s="77" t="n">
        <v>3</v>
      </c>
      <c r="H127" s="78" t="n">
        <v>116.6666</v>
      </c>
      <c r="I127" s="80" t="n">
        <v>5.17</v>
      </c>
      <c r="J127" s="80" t="n">
        <v>1809.5</v>
      </c>
      <c r="K127" s="101"/>
      <c r="L127" s="101"/>
      <c r="M127" s="101"/>
      <c r="N127" s="101"/>
      <c r="O127" s="101" t="n">
        <v>603.166322</v>
      </c>
      <c r="P127" s="101" t="n">
        <v>603.166322</v>
      </c>
      <c r="Q127" s="101"/>
      <c r="R127" s="101" t="n">
        <v>603.167356</v>
      </c>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row>
    <row r="128" customFormat="false" ht="126.1" hidden="false" customHeight="false" outlineLevel="0" collapsed="false">
      <c r="A128" s="77" t="s">
        <v>742</v>
      </c>
      <c r="B128" s="77" t="s">
        <v>776</v>
      </c>
      <c r="C128" s="77" t="s">
        <v>343</v>
      </c>
      <c r="D128" s="77" t="s">
        <v>781</v>
      </c>
      <c r="E128" s="77" t="s">
        <v>277</v>
      </c>
      <c r="F128" s="77" t="n">
        <v>92.63</v>
      </c>
      <c r="G128" s="77" t="n">
        <v>3</v>
      </c>
      <c r="H128" s="78" t="n">
        <v>30.8766</v>
      </c>
      <c r="I128" s="80" t="n">
        <v>20.72</v>
      </c>
      <c r="J128" s="80" t="n">
        <v>1919.29</v>
      </c>
      <c r="K128" s="101"/>
      <c r="L128" s="101"/>
      <c r="M128" s="101"/>
      <c r="N128" s="101"/>
      <c r="O128" s="101"/>
      <c r="P128" s="101"/>
      <c r="Q128" s="101"/>
      <c r="R128" s="101" t="n">
        <v>639.763152</v>
      </c>
      <c r="S128" s="101" t="n">
        <v>639.767296</v>
      </c>
      <c r="T128" s="101" t="n">
        <v>639.763152</v>
      </c>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row>
    <row r="129" customFormat="false" ht="58.95" hidden="false" customHeight="false" outlineLevel="0" collapsed="false">
      <c r="A129" s="77" t="s">
        <v>742</v>
      </c>
      <c r="B129" s="77" t="s">
        <v>776</v>
      </c>
      <c r="C129" s="77" t="s">
        <v>345</v>
      </c>
      <c r="D129" s="77" t="s">
        <v>782</v>
      </c>
      <c r="E129" s="77" t="s">
        <v>86</v>
      </c>
      <c r="F129" s="77" t="n">
        <v>11.4</v>
      </c>
      <c r="G129" s="77" t="n">
        <v>2</v>
      </c>
      <c r="H129" s="81" t="n">
        <v>5.7</v>
      </c>
      <c r="I129" s="80" t="n">
        <v>552.3</v>
      </c>
      <c r="J129" s="80" t="n">
        <v>6296.21</v>
      </c>
      <c r="K129" s="101"/>
      <c r="L129" s="101"/>
      <c r="M129" s="101"/>
      <c r="N129" s="101"/>
      <c r="O129" s="101"/>
      <c r="P129" s="101"/>
      <c r="Q129" s="101"/>
      <c r="R129" s="101"/>
      <c r="S129" s="101"/>
      <c r="T129" s="101" t="n">
        <v>3148.11</v>
      </c>
      <c r="U129" s="101" t="n">
        <v>3148.11</v>
      </c>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row>
    <row r="130" customFormat="false" ht="126.1" hidden="false" customHeight="false" outlineLevel="0" collapsed="false">
      <c r="A130" s="77" t="s">
        <v>742</v>
      </c>
      <c r="B130" s="77" t="s">
        <v>776</v>
      </c>
      <c r="C130" s="77" t="s">
        <v>347</v>
      </c>
      <c r="D130" s="77" t="s">
        <v>783</v>
      </c>
      <c r="E130" s="77" t="s">
        <v>260</v>
      </c>
      <c r="F130" s="77" t="n">
        <v>1.13</v>
      </c>
      <c r="G130" s="77" t="n">
        <v>1</v>
      </c>
      <c r="H130" s="78" t="n">
        <v>1.1299</v>
      </c>
      <c r="I130" s="80" t="n">
        <v>2109.12</v>
      </c>
      <c r="J130" s="80" t="n">
        <v>2383.3</v>
      </c>
      <c r="K130" s="101"/>
      <c r="L130" s="101"/>
      <c r="M130" s="101"/>
      <c r="N130" s="101"/>
      <c r="O130" s="101"/>
      <c r="P130" s="101"/>
      <c r="Q130" s="101"/>
      <c r="R130" s="101"/>
      <c r="S130" s="101"/>
      <c r="T130" s="101"/>
      <c r="U130" s="101" t="n">
        <v>2383.3056</v>
      </c>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row>
    <row r="131" customFormat="false" ht="137.3" hidden="false" customHeight="false" outlineLevel="0" collapsed="false">
      <c r="A131" s="77" t="s">
        <v>742</v>
      </c>
      <c r="B131" s="77" t="s">
        <v>776</v>
      </c>
      <c r="C131" s="77" t="s">
        <v>349</v>
      </c>
      <c r="D131" s="77" t="s">
        <v>784</v>
      </c>
      <c r="E131" s="77" t="s">
        <v>86</v>
      </c>
      <c r="F131" s="77" t="n">
        <v>7.6</v>
      </c>
      <c r="G131" s="77" t="n">
        <v>2</v>
      </c>
      <c r="H131" s="78" t="n">
        <v>3.8</v>
      </c>
      <c r="I131" s="80" t="n">
        <v>379.39</v>
      </c>
      <c r="J131" s="80" t="n">
        <v>2883.36</v>
      </c>
      <c r="K131" s="101"/>
      <c r="L131" s="101"/>
      <c r="M131" s="101"/>
      <c r="N131" s="101"/>
      <c r="O131" s="101"/>
      <c r="P131" s="101"/>
      <c r="Q131" s="101"/>
      <c r="R131" s="101"/>
      <c r="S131" s="101" t="n">
        <v>1441.682</v>
      </c>
      <c r="T131" s="101" t="n">
        <v>1441.682</v>
      </c>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row>
    <row r="132" customFormat="false" ht="58.95" hidden="false" customHeight="false" outlineLevel="0" collapsed="false">
      <c r="A132" s="77" t="s">
        <v>737</v>
      </c>
      <c r="B132" s="77" t="s">
        <v>785</v>
      </c>
      <c r="C132" s="77" t="s">
        <v>352</v>
      </c>
      <c r="D132" s="77" t="s">
        <v>786</v>
      </c>
      <c r="E132" s="77" t="s">
        <v>260</v>
      </c>
      <c r="F132" s="77" t="n">
        <v>22.95</v>
      </c>
      <c r="G132" s="77" t="n">
        <v>6</v>
      </c>
      <c r="H132" s="78" t="n">
        <v>3.825</v>
      </c>
      <c r="I132" s="80" t="n">
        <v>485.49</v>
      </c>
      <c r="J132" s="80" t="n">
        <v>11141.99</v>
      </c>
      <c r="K132" s="101"/>
      <c r="L132" s="101"/>
      <c r="M132" s="101"/>
      <c r="N132" s="101"/>
      <c r="O132" s="101"/>
      <c r="P132" s="101"/>
      <c r="Q132" s="101"/>
      <c r="R132" s="101" t="n">
        <v>1856.99925</v>
      </c>
      <c r="S132" s="101" t="n">
        <v>1856.99925</v>
      </c>
      <c r="T132" s="101" t="n">
        <v>1856.99925</v>
      </c>
      <c r="U132" s="101" t="n">
        <v>1856.99925</v>
      </c>
      <c r="V132" s="101" t="n">
        <v>1856.99925</v>
      </c>
      <c r="W132" s="101" t="n">
        <v>1856.99925</v>
      </c>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row>
    <row r="133" customFormat="false" ht="70.1" hidden="false" customHeight="false" outlineLevel="0" collapsed="false">
      <c r="A133" s="77" t="s">
        <v>737</v>
      </c>
      <c r="B133" s="77" t="s">
        <v>785</v>
      </c>
      <c r="C133" s="77" t="s">
        <v>354</v>
      </c>
      <c r="D133" s="77" t="s">
        <v>787</v>
      </c>
      <c r="E133" s="77" t="s">
        <v>260</v>
      </c>
      <c r="F133" s="77" t="n">
        <v>32.13</v>
      </c>
      <c r="G133" s="77" t="n">
        <v>2</v>
      </c>
      <c r="H133" s="78" t="n">
        <v>16.065</v>
      </c>
      <c r="I133" s="80" t="n">
        <v>485.49</v>
      </c>
      <c r="J133" s="80" t="n">
        <v>15598.79</v>
      </c>
      <c r="K133" s="101"/>
      <c r="L133" s="101"/>
      <c r="M133" s="101"/>
      <c r="N133" s="101"/>
      <c r="O133" s="101"/>
      <c r="P133" s="101"/>
      <c r="Q133" s="101"/>
      <c r="R133" s="101"/>
      <c r="S133" s="101"/>
      <c r="T133" s="101"/>
      <c r="U133" s="101"/>
      <c r="V133" s="101" t="n">
        <v>7799.39685</v>
      </c>
      <c r="W133" s="101" t="n">
        <v>7799.39685</v>
      </c>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row>
    <row r="134" customFormat="false" ht="114.9" hidden="false" customHeight="false" outlineLevel="0" collapsed="false">
      <c r="A134" s="77" t="s">
        <v>663</v>
      </c>
      <c r="B134" s="77" t="s">
        <v>785</v>
      </c>
      <c r="C134" s="77" t="s">
        <v>356</v>
      </c>
      <c r="D134" s="77" t="s">
        <v>788</v>
      </c>
      <c r="E134" s="77" t="s">
        <v>260</v>
      </c>
      <c r="F134" s="77" t="n">
        <v>22.95</v>
      </c>
      <c r="G134" s="77" t="n">
        <v>6</v>
      </c>
      <c r="H134" s="78" t="n">
        <v>3.825</v>
      </c>
      <c r="I134" s="80" t="n">
        <v>783.2</v>
      </c>
      <c r="J134" s="80" t="n">
        <v>17974.43</v>
      </c>
      <c r="K134" s="101"/>
      <c r="L134" s="101"/>
      <c r="M134" s="101"/>
      <c r="N134" s="101"/>
      <c r="O134" s="101"/>
      <c r="P134" s="101"/>
      <c r="Q134" s="101"/>
      <c r="R134" s="101"/>
      <c r="S134" s="101"/>
      <c r="T134" s="101"/>
      <c r="U134" s="101"/>
      <c r="V134" s="101" t="n">
        <v>2995.74</v>
      </c>
      <c r="W134" s="101" t="n">
        <v>2995.74</v>
      </c>
      <c r="X134" s="101"/>
      <c r="Y134" s="101" t="n">
        <v>2995.74</v>
      </c>
      <c r="Z134" s="101" t="n">
        <v>2995.74</v>
      </c>
      <c r="AA134" s="101" t="n">
        <v>2995.74</v>
      </c>
      <c r="AB134" s="101" t="n">
        <v>2995.74</v>
      </c>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row>
    <row r="135" customFormat="false" ht="126.1" hidden="false" customHeight="false" outlineLevel="0" collapsed="false">
      <c r="A135" s="77" t="s">
        <v>789</v>
      </c>
      <c r="B135" s="77" t="s">
        <v>790</v>
      </c>
      <c r="C135" s="77" t="s">
        <v>360</v>
      </c>
      <c r="D135" s="77" t="s">
        <v>791</v>
      </c>
      <c r="E135" s="77" t="s">
        <v>260</v>
      </c>
      <c r="F135" s="77" t="n">
        <v>13</v>
      </c>
      <c r="G135" s="77" t="n">
        <v>4</v>
      </c>
      <c r="H135" s="78" t="n">
        <v>3.25</v>
      </c>
      <c r="I135" s="80" t="n">
        <v>209.03</v>
      </c>
      <c r="J135" s="80" t="n">
        <v>2717.39</v>
      </c>
      <c r="K135" s="101"/>
      <c r="L135" s="101"/>
      <c r="M135" s="101"/>
      <c r="N135" s="101"/>
      <c r="O135" s="101"/>
      <c r="P135" s="101"/>
      <c r="Q135" s="101"/>
      <c r="R135" s="101"/>
      <c r="S135" s="101"/>
      <c r="T135" s="101"/>
      <c r="U135" s="101"/>
      <c r="V135" s="101"/>
      <c r="W135" s="101"/>
      <c r="X135" s="101"/>
      <c r="Y135" s="101" t="n">
        <v>679.3475</v>
      </c>
      <c r="Z135" s="101" t="n">
        <v>679.3475</v>
      </c>
      <c r="AA135" s="101" t="n">
        <v>679.3475</v>
      </c>
      <c r="AB135" s="101" t="n">
        <v>679.3475</v>
      </c>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row>
    <row r="136" customFormat="false" ht="58.95" hidden="false" customHeight="false" outlineLevel="0" collapsed="false">
      <c r="A136" s="77" t="s">
        <v>789</v>
      </c>
      <c r="B136" s="77" t="s">
        <v>790</v>
      </c>
      <c r="C136" s="77" t="s">
        <v>362</v>
      </c>
      <c r="D136" s="77" t="s">
        <v>792</v>
      </c>
      <c r="E136" s="77" t="s">
        <v>147</v>
      </c>
      <c r="F136" s="77" t="n">
        <v>13</v>
      </c>
      <c r="G136" s="77" t="n">
        <v>2</v>
      </c>
      <c r="H136" s="78" t="n">
        <v>6.5</v>
      </c>
      <c r="I136" s="80" t="n">
        <v>84.46</v>
      </c>
      <c r="J136" s="80" t="n">
        <v>1097.98</v>
      </c>
      <c r="K136" s="101"/>
      <c r="L136" s="101"/>
      <c r="M136" s="101"/>
      <c r="N136" s="101"/>
      <c r="O136" s="101"/>
      <c r="P136" s="101"/>
      <c r="Q136" s="101"/>
      <c r="R136" s="101"/>
      <c r="S136" s="101"/>
      <c r="T136" s="101"/>
      <c r="U136" s="101"/>
      <c r="V136" s="101"/>
      <c r="W136" s="101"/>
      <c r="X136" s="101"/>
      <c r="Y136" s="101"/>
      <c r="Z136" s="101"/>
      <c r="AA136" s="101"/>
      <c r="AB136" s="101" t="n">
        <v>548.99</v>
      </c>
      <c r="AC136" s="101" t="n">
        <v>548.99</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row>
    <row r="137" customFormat="false" ht="70.1" hidden="false" customHeight="false" outlineLevel="0" collapsed="false">
      <c r="A137" s="77" t="s">
        <v>789</v>
      </c>
      <c r="B137" s="77" t="s">
        <v>790</v>
      </c>
      <c r="C137" s="77" t="s">
        <v>364</v>
      </c>
      <c r="D137" s="77" t="s">
        <v>793</v>
      </c>
      <c r="E137" s="77" t="s">
        <v>86</v>
      </c>
      <c r="F137" s="77" t="n">
        <v>44.65</v>
      </c>
      <c r="G137" s="77" t="n">
        <v>2</v>
      </c>
      <c r="H137" s="81" t="n">
        <v>22.325</v>
      </c>
      <c r="I137" s="80" t="n">
        <v>459.04</v>
      </c>
      <c r="J137" s="80" t="n">
        <v>20496.13</v>
      </c>
      <c r="K137" s="101"/>
      <c r="L137" s="101"/>
      <c r="M137" s="101"/>
      <c r="N137" s="101"/>
      <c r="O137" s="101"/>
      <c r="P137" s="101"/>
      <c r="Q137" s="101"/>
      <c r="R137" s="101"/>
      <c r="S137" s="101"/>
      <c r="T137" s="101"/>
      <c r="U137" s="101"/>
      <c r="V137" s="101"/>
      <c r="W137" s="101"/>
      <c r="X137" s="101"/>
      <c r="Y137" s="101"/>
      <c r="Z137" s="101"/>
      <c r="AA137" s="101"/>
      <c r="AB137" s="101" t="n">
        <v>10248.068</v>
      </c>
      <c r="AC137" s="101" t="n">
        <v>10248.068</v>
      </c>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row>
    <row r="138" customFormat="false" ht="70.1" hidden="false" customHeight="false" outlineLevel="0" collapsed="false">
      <c r="A138" s="77" t="s">
        <v>789</v>
      </c>
      <c r="B138" s="77" t="s">
        <v>790</v>
      </c>
      <c r="C138" s="77" t="s">
        <v>366</v>
      </c>
      <c r="D138" s="77" t="s">
        <v>794</v>
      </c>
      <c r="E138" s="77" t="s">
        <v>103</v>
      </c>
      <c r="F138" s="77" t="n">
        <v>160</v>
      </c>
      <c r="G138" s="77" t="n">
        <v>3</v>
      </c>
      <c r="H138" s="78" t="n">
        <v>53.3333</v>
      </c>
      <c r="I138" s="80" t="n">
        <v>104.51</v>
      </c>
      <c r="J138" s="80" t="n">
        <v>16721.6</v>
      </c>
      <c r="K138" s="101"/>
      <c r="L138" s="101"/>
      <c r="M138" s="101"/>
      <c r="N138" s="101"/>
      <c r="O138" s="101"/>
      <c r="P138" s="101"/>
      <c r="Q138" s="101"/>
      <c r="R138" s="101"/>
      <c r="S138" s="101"/>
      <c r="T138" s="101"/>
      <c r="U138" s="101"/>
      <c r="V138" s="101"/>
      <c r="W138" s="101"/>
      <c r="X138" s="101"/>
      <c r="Y138" s="101" t="n">
        <v>5573.863183</v>
      </c>
      <c r="Z138" s="101" t="n">
        <v>5573.863183</v>
      </c>
      <c r="AA138" s="101" t="n">
        <v>5573.863183</v>
      </c>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row>
    <row r="139" customFormat="false" ht="70.1" hidden="false" customHeight="false" outlineLevel="0" collapsed="false">
      <c r="A139" s="77" t="s">
        <v>789</v>
      </c>
      <c r="B139" s="77" t="s">
        <v>790</v>
      </c>
      <c r="C139" s="77" t="s">
        <v>368</v>
      </c>
      <c r="D139" s="77" t="s">
        <v>795</v>
      </c>
      <c r="E139" s="77" t="s">
        <v>103</v>
      </c>
      <c r="F139" s="77" t="n">
        <v>90</v>
      </c>
      <c r="G139" s="77" t="n">
        <v>3</v>
      </c>
      <c r="H139" s="78" t="n">
        <v>30</v>
      </c>
      <c r="I139" s="80" t="n">
        <v>139.34</v>
      </c>
      <c r="J139" s="80" t="n">
        <v>12540.6</v>
      </c>
      <c r="K139" s="101"/>
      <c r="L139" s="101"/>
      <c r="M139" s="101"/>
      <c r="N139" s="101"/>
      <c r="O139" s="101"/>
      <c r="P139" s="101"/>
      <c r="Q139" s="101"/>
      <c r="R139" s="101"/>
      <c r="S139" s="101"/>
      <c r="T139" s="101"/>
      <c r="U139" s="101"/>
      <c r="V139" s="101"/>
      <c r="W139" s="101"/>
      <c r="X139" s="101"/>
      <c r="Y139" s="101"/>
      <c r="Z139" s="101" t="n">
        <v>4180.2</v>
      </c>
      <c r="AA139" s="101" t="n">
        <v>4180.2</v>
      </c>
      <c r="AB139" s="101" t="n">
        <v>4180.2</v>
      </c>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row>
    <row r="140" customFormat="false" ht="81.3" hidden="false" customHeight="false" outlineLevel="0" collapsed="false">
      <c r="A140" s="77" t="s">
        <v>789</v>
      </c>
      <c r="B140" s="77" t="s">
        <v>790</v>
      </c>
      <c r="C140" s="77" t="s">
        <v>370</v>
      </c>
      <c r="D140" s="77" t="s">
        <v>796</v>
      </c>
      <c r="E140" s="77" t="s">
        <v>260</v>
      </c>
      <c r="F140" s="77" t="n">
        <v>43.56</v>
      </c>
      <c r="G140" s="77" t="n">
        <v>10</v>
      </c>
      <c r="H140" s="81" t="n">
        <v>4.356</v>
      </c>
      <c r="I140" s="80" t="n">
        <v>209.03</v>
      </c>
      <c r="J140" s="80" t="n">
        <v>9105.34</v>
      </c>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t="n">
        <v>910.53468</v>
      </c>
      <c r="AG140" s="101" t="n">
        <v>910.53468</v>
      </c>
      <c r="AH140" s="101" t="n">
        <v>910.53468</v>
      </c>
      <c r="AI140" s="101" t="n">
        <v>910.53468</v>
      </c>
      <c r="AJ140" s="101" t="n">
        <v>910.53468</v>
      </c>
      <c r="AK140" s="101"/>
      <c r="AL140" s="101"/>
      <c r="AM140" s="101" t="n">
        <v>910.53468</v>
      </c>
      <c r="AN140" s="101" t="n">
        <v>910.53468</v>
      </c>
      <c r="AO140" s="101" t="n">
        <v>910.53468</v>
      </c>
      <c r="AP140" s="101" t="n">
        <v>910.53468</v>
      </c>
      <c r="AQ140" s="101" t="n">
        <v>910.53468</v>
      </c>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row>
    <row r="141" customFormat="false" ht="81.3" hidden="false" customHeight="false" outlineLevel="0" collapsed="false">
      <c r="A141" s="77" t="s">
        <v>789</v>
      </c>
      <c r="B141" s="77" t="s">
        <v>790</v>
      </c>
      <c r="C141" s="77" t="s">
        <v>372</v>
      </c>
      <c r="D141" s="77" t="s">
        <v>797</v>
      </c>
      <c r="E141" s="77" t="s">
        <v>260</v>
      </c>
      <c r="F141" s="77" t="n">
        <v>1.5</v>
      </c>
      <c r="G141" s="77" t="n">
        <v>1</v>
      </c>
      <c r="H141" s="78" t="n">
        <v>1.5</v>
      </c>
      <c r="I141" s="80" t="n">
        <v>836.07</v>
      </c>
      <c r="J141" s="80" t="n">
        <v>1254.1</v>
      </c>
      <c r="K141" s="101"/>
      <c r="L141" s="101"/>
      <c r="M141" s="101"/>
      <c r="N141" s="101"/>
      <c r="O141" s="101"/>
      <c r="P141" s="101"/>
      <c r="Q141" s="101"/>
      <c r="R141" s="101"/>
      <c r="S141" s="101"/>
      <c r="T141" s="101"/>
      <c r="U141" s="101"/>
      <c r="V141" s="101"/>
      <c r="W141" s="101"/>
      <c r="X141" s="101"/>
      <c r="Y141" s="101"/>
      <c r="Z141" s="101"/>
      <c r="AA141" s="101"/>
      <c r="AB141" s="101"/>
      <c r="AC141" s="101" t="n">
        <v>1254.105</v>
      </c>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row>
    <row r="142" customFormat="false" ht="81.3" hidden="false" customHeight="false" outlineLevel="0" collapsed="false">
      <c r="A142" s="77" t="s">
        <v>789</v>
      </c>
      <c r="B142" s="77" t="s">
        <v>790</v>
      </c>
      <c r="C142" s="77" t="s">
        <v>374</v>
      </c>
      <c r="D142" s="77" t="s">
        <v>798</v>
      </c>
      <c r="E142" s="77" t="s">
        <v>260</v>
      </c>
      <c r="F142" s="77" t="n">
        <v>64</v>
      </c>
      <c r="G142" s="77" t="n">
        <v>4</v>
      </c>
      <c r="H142" s="78" t="n">
        <v>16</v>
      </c>
      <c r="I142" s="80" t="n">
        <v>485.49</v>
      </c>
      <c r="J142" s="80" t="n">
        <v>31071.36</v>
      </c>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t="n">
        <v>7767.84</v>
      </c>
      <c r="AI142" s="101"/>
      <c r="AJ142" s="101"/>
      <c r="AK142" s="101"/>
      <c r="AL142" s="101"/>
      <c r="AM142" s="101" t="n">
        <v>7767.84</v>
      </c>
      <c r="AN142" s="101"/>
      <c r="AO142" s="101" t="n">
        <v>7767.84</v>
      </c>
      <c r="AP142" s="101"/>
      <c r="AQ142" s="101"/>
      <c r="AR142" s="101" t="n">
        <v>7767.84</v>
      </c>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row>
    <row r="143" customFormat="false" ht="81.3" hidden="false" customHeight="false" outlineLevel="0" collapsed="false">
      <c r="A143" s="77" t="s">
        <v>789</v>
      </c>
      <c r="B143" s="77" t="s">
        <v>799</v>
      </c>
      <c r="C143" s="77" t="s">
        <v>377</v>
      </c>
      <c r="D143" s="77" t="s">
        <v>800</v>
      </c>
      <c r="E143" s="77" t="s">
        <v>147</v>
      </c>
      <c r="F143" s="77" t="n">
        <v>42</v>
      </c>
      <c r="G143" s="77" t="n">
        <v>4</v>
      </c>
      <c r="H143" s="78" t="n">
        <v>10.5</v>
      </c>
      <c r="I143" s="80" t="n">
        <v>33.36</v>
      </c>
      <c r="J143" s="80" t="n">
        <v>1401.12</v>
      </c>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t="n">
        <v>350.28</v>
      </c>
      <c r="AP143" s="101" t="n">
        <v>350.28</v>
      </c>
      <c r="AQ143" s="101" t="n">
        <v>350.28</v>
      </c>
      <c r="AR143" s="101" t="n">
        <v>350.28</v>
      </c>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row>
    <row r="144" customFormat="false" ht="70.1" hidden="false" customHeight="false" outlineLevel="0" collapsed="false">
      <c r="A144" s="77" t="s">
        <v>789</v>
      </c>
      <c r="B144" s="77" t="s">
        <v>799</v>
      </c>
      <c r="C144" s="77" t="s">
        <v>379</v>
      </c>
      <c r="D144" s="77" t="s">
        <v>801</v>
      </c>
      <c r="E144" s="77" t="s">
        <v>147</v>
      </c>
      <c r="F144" s="77" t="n">
        <v>42</v>
      </c>
      <c r="G144" s="77" t="n">
        <v>6</v>
      </c>
      <c r="H144" s="78" t="n">
        <v>7</v>
      </c>
      <c r="I144" s="80" t="n">
        <v>797.34</v>
      </c>
      <c r="J144" s="80" t="n">
        <v>33488.28</v>
      </c>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t="n">
        <v>5581.38</v>
      </c>
      <c r="AU144" s="101" t="n">
        <v>5581.38</v>
      </c>
      <c r="AV144" s="101" t="n">
        <v>5581.38</v>
      </c>
      <c r="AW144" s="101" t="n">
        <v>5581.38</v>
      </c>
      <c r="AX144" s="101" t="n">
        <v>5581.38</v>
      </c>
      <c r="AY144" s="101" t="n">
        <v>5581.38</v>
      </c>
      <c r="AZ144" s="101"/>
      <c r="BA144" s="101"/>
      <c r="BB144" s="101"/>
      <c r="BC144" s="101"/>
      <c r="BD144" s="101"/>
      <c r="BE144" s="101"/>
      <c r="BF144" s="101"/>
      <c r="BG144" s="101"/>
      <c r="BH144" s="101"/>
      <c r="BI144" s="101"/>
      <c r="BJ144" s="101"/>
      <c r="BK144" s="101"/>
      <c r="BL144" s="101"/>
      <c r="BM144" s="101"/>
      <c r="BN144" s="101"/>
    </row>
    <row r="145" customFormat="false" ht="58.95" hidden="false" customHeight="false" outlineLevel="0" collapsed="false">
      <c r="A145" s="77" t="s">
        <v>789</v>
      </c>
      <c r="B145" s="77" t="s">
        <v>799</v>
      </c>
      <c r="C145" s="77" t="s">
        <v>381</v>
      </c>
      <c r="D145" s="77" t="s">
        <v>802</v>
      </c>
      <c r="E145" s="77" t="s">
        <v>103</v>
      </c>
      <c r="F145" s="77" t="n">
        <v>10</v>
      </c>
      <c r="G145" s="77" t="n">
        <v>5</v>
      </c>
      <c r="H145" s="78" t="n">
        <v>2</v>
      </c>
      <c r="I145" s="80" t="n">
        <v>77.09</v>
      </c>
      <c r="J145" s="80" t="n">
        <v>770.9</v>
      </c>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t="n">
        <v>154.18</v>
      </c>
      <c r="AU145" s="101" t="n">
        <v>154.18</v>
      </c>
      <c r="AV145" s="101" t="n">
        <v>154.18</v>
      </c>
      <c r="AW145" s="101" t="n">
        <v>154.18</v>
      </c>
      <c r="AX145" s="101" t="n">
        <v>154.18</v>
      </c>
      <c r="AY145" s="101"/>
      <c r="AZ145" s="101"/>
      <c r="BA145" s="101"/>
      <c r="BB145" s="101"/>
      <c r="BC145" s="101"/>
      <c r="BD145" s="101"/>
      <c r="BE145" s="101"/>
      <c r="BF145" s="101"/>
      <c r="BG145" s="101"/>
      <c r="BH145" s="101"/>
      <c r="BI145" s="101"/>
      <c r="BJ145" s="101"/>
      <c r="BK145" s="101"/>
      <c r="BL145" s="101"/>
      <c r="BM145" s="101"/>
      <c r="BN145" s="101"/>
    </row>
    <row r="146" customFormat="false" ht="58.95" hidden="false" customHeight="false" outlineLevel="0" collapsed="false">
      <c r="A146" s="77" t="s">
        <v>789</v>
      </c>
      <c r="B146" s="77" t="s">
        <v>799</v>
      </c>
      <c r="C146" s="77" t="s">
        <v>383</v>
      </c>
      <c r="D146" s="77" t="s">
        <v>803</v>
      </c>
      <c r="E146" s="77" t="s">
        <v>103</v>
      </c>
      <c r="F146" s="77" t="n">
        <v>10</v>
      </c>
      <c r="G146" s="77" t="n">
        <v>5</v>
      </c>
      <c r="H146" s="78" t="n">
        <v>2</v>
      </c>
      <c r="I146" s="80" t="n">
        <v>77.09</v>
      </c>
      <c r="J146" s="80" t="n">
        <v>770.9</v>
      </c>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t="n">
        <v>154.18</v>
      </c>
      <c r="AU146" s="101" t="n">
        <v>154.18</v>
      </c>
      <c r="AV146" s="101" t="n">
        <v>154.18</v>
      </c>
      <c r="AW146" s="101" t="n">
        <v>154.18</v>
      </c>
      <c r="AX146" s="101" t="n">
        <v>154.18</v>
      </c>
      <c r="AY146" s="101"/>
      <c r="AZ146" s="101"/>
      <c r="BA146" s="101"/>
      <c r="BB146" s="101"/>
      <c r="BC146" s="101"/>
      <c r="BD146" s="101"/>
      <c r="BE146" s="101"/>
      <c r="BF146" s="101"/>
      <c r="BG146" s="101"/>
      <c r="BH146" s="101"/>
      <c r="BI146" s="101"/>
      <c r="BJ146" s="101"/>
      <c r="BK146" s="101"/>
      <c r="BL146" s="101"/>
      <c r="BM146" s="101"/>
      <c r="BN146" s="101"/>
    </row>
    <row r="147" customFormat="false" ht="47.75" hidden="false" customHeight="false" outlineLevel="0" collapsed="false">
      <c r="A147" s="77" t="s">
        <v>789</v>
      </c>
      <c r="B147" s="77" t="s">
        <v>799</v>
      </c>
      <c r="C147" s="77" t="s">
        <v>385</v>
      </c>
      <c r="D147" s="77" t="s">
        <v>804</v>
      </c>
      <c r="E147" s="77" t="s">
        <v>147</v>
      </c>
      <c r="F147" s="77" t="n">
        <v>12</v>
      </c>
      <c r="G147" s="77" t="n">
        <v>6</v>
      </c>
      <c r="H147" s="78" t="n">
        <v>2</v>
      </c>
      <c r="I147" s="80" t="n">
        <v>89.88</v>
      </c>
      <c r="J147" s="80" t="n">
        <v>1078.56</v>
      </c>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t="n">
        <v>179.76</v>
      </c>
      <c r="AU147" s="101" t="n">
        <v>179.76</v>
      </c>
      <c r="AV147" s="101" t="n">
        <v>179.76</v>
      </c>
      <c r="AW147" s="101" t="n">
        <v>179.76</v>
      </c>
      <c r="AX147" s="101" t="n">
        <v>179.76</v>
      </c>
      <c r="AY147" s="101" t="n">
        <v>179.76</v>
      </c>
      <c r="AZ147" s="101"/>
      <c r="BA147" s="101"/>
      <c r="BB147" s="101"/>
      <c r="BC147" s="101"/>
      <c r="BD147" s="101"/>
      <c r="BE147" s="101"/>
      <c r="BF147" s="101"/>
      <c r="BG147" s="101"/>
      <c r="BH147" s="101"/>
      <c r="BI147" s="101"/>
      <c r="BJ147" s="101"/>
      <c r="BK147" s="101"/>
      <c r="BL147" s="101"/>
      <c r="BM147" s="101"/>
      <c r="BN147" s="101"/>
    </row>
    <row r="148" customFormat="false" ht="58.95" hidden="false" customHeight="false" outlineLevel="0" collapsed="false">
      <c r="A148" s="77" t="s">
        <v>789</v>
      </c>
      <c r="B148" s="77" t="s">
        <v>799</v>
      </c>
      <c r="C148" s="77" t="s">
        <v>387</v>
      </c>
      <c r="D148" s="77" t="s">
        <v>805</v>
      </c>
      <c r="E148" s="77" t="s">
        <v>147</v>
      </c>
      <c r="F148" s="77" t="n">
        <v>45</v>
      </c>
      <c r="G148" s="77" t="n">
        <v>6</v>
      </c>
      <c r="H148" s="78" t="n">
        <v>7.5</v>
      </c>
      <c r="I148" s="80" t="n">
        <v>164.83</v>
      </c>
      <c r="J148" s="80" t="n">
        <v>7417.35</v>
      </c>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t="n">
        <v>1236.225</v>
      </c>
      <c r="AU148" s="101" t="n">
        <v>1236.225</v>
      </c>
      <c r="AV148" s="101" t="n">
        <v>1236.225</v>
      </c>
      <c r="AW148" s="101" t="n">
        <v>1236.225</v>
      </c>
      <c r="AX148" s="101" t="n">
        <v>1236.225</v>
      </c>
      <c r="AY148" s="101" t="n">
        <v>1236.225</v>
      </c>
      <c r="AZ148" s="101"/>
      <c r="BA148" s="101"/>
      <c r="BB148" s="101"/>
      <c r="BC148" s="101"/>
      <c r="BD148" s="101"/>
      <c r="BE148" s="101"/>
      <c r="BF148" s="101"/>
      <c r="BG148" s="101"/>
      <c r="BH148" s="101"/>
      <c r="BI148" s="101"/>
      <c r="BJ148" s="101"/>
      <c r="BK148" s="101"/>
      <c r="BL148" s="101"/>
      <c r="BM148" s="101"/>
      <c r="BN148" s="101"/>
    </row>
    <row r="149" customFormat="false" ht="47.75" hidden="false" customHeight="false" outlineLevel="0" collapsed="false">
      <c r="A149" s="77" t="s">
        <v>789</v>
      </c>
      <c r="B149" s="77" t="s">
        <v>799</v>
      </c>
      <c r="C149" s="77" t="s">
        <v>389</v>
      </c>
      <c r="D149" s="77" t="s">
        <v>806</v>
      </c>
      <c r="E149" s="77" t="s">
        <v>103</v>
      </c>
      <c r="F149" s="77" t="n">
        <v>7</v>
      </c>
      <c r="G149" s="77" t="n">
        <v>6</v>
      </c>
      <c r="H149" s="78" t="n">
        <v>1.1666</v>
      </c>
      <c r="I149" s="80" t="n">
        <v>2780.93</v>
      </c>
      <c r="J149" s="80" t="n">
        <v>19466.5</v>
      </c>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t="n">
        <v>3244.232938</v>
      </c>
      <c r="AU149" s="101" t="n">
        <v>3244.232938</v>
      </c>
      <c r="AV149" s="101" t="n">
        <v>3244.232938</v>
      </c>
      <c r="AW149" s="101" t="n">
        <v>3245.34531</v>
      </c>
      <c r="AX149" s="101" t="n">
        <v>3244.232938</v>
      </c>
      <c r="AY149" s="101" t="n">
        <v>3244.232938</v>
      </c>
      <c r="AZ149" s="101"/>
      <c r="BA149" s="101"/>
      <c r="BB149" s="101"/>
      <c r="BC149" s="101"/>
      <c r="BD149" s="101"/>
      <c r="BE149" s="101"/>
      <c r="BF149" s="101"/>
      <c r="BG149" s="101"/>
      <c r="BH149" s="101"/>
      <c r="BI149" s="101"/>
      <c r="BJ149" s="101"/>
      <c r="BK149" s="101"/>
      <c r="BL149" s="101"/>
      <c r="BM149" s="101"/>
      <c r="BN149" s="101"/>
    </row>
    <row r="150" customFormat="false" ht="58.95" hidden="false" customHeight="false" outlineLevel="0" collapsed="false">
      <c r="A150" s="77" t="s">
        <v>789</v>
      </c>
      <c r="B150" s="77" t="s">
        <v>799</v>
      </c>
      <c r="C150" s="77" t="s">
        <v>391</v>
      </c>
      <c r="D150" s="77" t="s">
        <v>807</v>
      </c>
      <c r="E150" s="77" t="s">
        <v>260</v>
      </c>
      <c r="F150" s="77" t="n">
        <v>16</v>
      </c>
      <c r="G150" s="77" t="n">
        <v>6</v>
      </c>
      <c r="H150" s="78" t="n">
        <v>2.6666</v>
      </c>
      <c r="I150" s="80" t="n">
        <v>649.44</v>
      </c>
      <c r="J150" s="80" t="n">
        <v>10391.04</v>
      </c>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t="n">
        <v>1731.796704</v>
      </c>
      <c r="AW150" s="101" t="n">
        <v>1732.121424</v>
      </c>
      <c r="AX150" s="101" t="n">
        <v>1731.796704</v>
      </c>
      <c r="AY150" s="101" t="n">
        <v>1731.796704</v>
      </c>
      <c r="AZ150" s="101"/>
      <c r="BA150" s="101" t="n">
        <v>1731.796704</v>
      </c>
      <c r="BB150" s="101" t="n">
        <v>1731.796704</v>
      </c>
      <c r="BC150" s="101"/>
      <c r="BD150" s="101"/>
      <c r="BE150" s="101"/>
      <c r="BF150" s="101"/>
      <c r="BG150" s="101"/>
      <c r="BH150" s="101"/>
      <c r="BI150" s="101"/>
      <c r="BJ150" s="101"/>
      <c r="BK150" s="101"/>
      <c r="BL150" s="101"/>
      <c r="BM150" s="101"/>
      <c r="BN150" s="101"/>
    </row>
    <row r="151" customFormat="false" ht="92.5" hidden="false" customHeight="false" outlineLevel="0" collapsed="false">
      <c r="A151" s="77" t="s">
        <v>789</v>
      </c>
      <c r="B151" s="77" t="s">
        <v>799</v>
      </c>
      <c r="C151" s="77" t="s">
        <v>393</v>
      </c>
      <c r="D151" s="77" t="s">
        <v>808</v>
      </c>
      <c r="E151" s="77" t="s">
        <v>86</v>
      </c>
      <c r="F151" s="77" t="n">
        <v>45</v>
      </c>
      <c r="G151" s="77" t="n">
        <v>6</v>
      </c>
      <c r="H151" s="78" t="n">
        <v>7.5</v>
      </c>
      <c r="I151" s="80" t="n">
        <v>38.67</v>
      </c>
      <c r="J151" s="80" t="n">
        <v>1740.15</v>
      </c>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t="n">
        <v>290.025</v>
      </c>
      <c r="AX151" s="101" t="n">
        <v>290.025</v>
      </c>
      <c r="AY151" s="101" t="n">
        <v>290.025</v>
      </c>
      <c r="AZ151" s="101"/>
      <c r="BA151" s="101" t="n">
        <v>290.025</v>
      </c>
      <c r="BB151" s="101" t="n">
        <v>290.025</v>
      </c>
      <c r="BC151" s="101" t="n">
        <v>290.025</v>
      </c>
      <c r="BD151" s="101"/>
      <c r="BE151" s="101"/>
      <c r="BF151" s="101"/>
      <c r="BG151" s="101"/>
      <c r="BH151" s="101"/>
      <c r="BI151" s="101"/>
      <c r="BJ151" s="101"/>
      <c r="BK151" s="101"/>
      <c r="BL151" s="101"/>
      <c r="BM151" s="101"/>
      <c r="BN151" s="101"/>
    </row>
    <row r="152" customFormat="false" ht="58.95" hidden="false" customHeight="false" outlineLevel="0" collapsed="false">
      <c r="A152" s="77" t="s">
        <v>789</v>
      </c>
      <c r="B152" s="77" t="s">
        <v>799</v>
      </c>
      <c r="C152" s="77" t="s">
        <v>395</v>
      </c>
      <c r="D152" s="77" t="s">
        <v>809</v>
      </c>
      <c r="E152" s="77" t="s">
        <v>260</v>
      </c>
      <c r="F152" s="77" t="n">
        <v>4</v>
      </c>
      <c r="G152" s="77" t="n">
        <v>1</v>
      </c>
      <c r="H152" s="78" t="n">
        <v>4</v>
      </c>
      <c r="I152" s="80" t="n">
        <v>1897.7</v>
      </c>
      <c r="J152" s="80" t="n">
        <v>7590.8</v>
      </c>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t="n">
        <v>7590.8</v>
      </c>
      <c r="BD152" s="101"/>
      <c r="BE152" s="101"/>
      <c r="BF152" s="101"/>
      <c r="BG152" s="101"/>
      <c r="BH152" s="101"/>
      <c r="BI152" s="101"/>
      <c r="BJ152" s="101"/>
      <c r="BK152" s="101"/>
      <c r="BL152" s="101"/>
      <c r="BM152" s="101"/>
      <c r="BN152" s="101"/>
    </row>
    <row r="153" customFormat="false" ht="81.3" hidden="false" customHeight="false" outlineLevel="0" collapsed="false">
      <c r="A153" s="77" t="s">
        <v>789</v>
      </c>
      <c r="B153" s="77" t="s">
        <v>799</v>
      </c>
      <c r="C153" s="77" t="s">
        <v>397</v>
      </c>
      <c r="D153" s="77" t="s">
        <v>810</v>
      </c>
      <c r="E153" s="77" t="s">
        <v>147</v>
      </c>
      <c r="F153" s="77" t="n">
        <v>229.6</v>
      </c>
      <c r="G153" s="77" t="n">
        <v>6</v>
      </c>
      <c r="H153" s="78" t="n">
        <v>38.2666</v>
      </c>
      <c r="I153" s="80" t="n">
        <v>146.86</v>
      </c>
      <c r="J153" s="80" t="n">
        <v>33719.05</v>
      </c>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t="n">
        <v>5619.832876</v>
      </c>
      <c r="AU153" s="101" t="n">
        <v>5619.832876</v>
      </c>
      <c r="AV153" s="101" t="n">
        <v>5619.906306</v>
      </c>
      <c r="AW153" s="101" t="n">
        <v>5619.832876</v>
      </c>
      <c r="AX153" s="101" t="n">
        <v>5619.832876</v>
      </c>
      <c r="AY153" s="101" t="n">
        <v>5619.832876</v>
      </c>
      <c r="AZ153" s="101"/>
      <c r="BA153" s="101"/>
      <c r="BB153" s="101"/>
      <c r="BC153" s="101"/>
      <c r="BD153" s="101"/>
      <c r="BE153" s="101"/>
      <c r="BF153" s="101"/>
      <c r="BG153" s="101"/>
      <c r="BH153" s="101"/>
      <c r="BI153" s="101"/>
      <c r="BJ153" s="101"/>
      <c r="BK153" s="101"/>
      <c r="BL153" s="101"/>
      <c r="BM153" s="101"/>
      <c r="BN153" s="101"/>
    </row>
    <row r="154" customFormat="false" ht="70.1" hidden="false" customHeight="false" outlineLevel="0" collapsed="false">
      <c r="A154" s="77" t="s">
        <v>789</v>
      </c>
      <c r="B154" s="77" t="s">
        <v>799</v>
      </c>
      <c r="C154" s="77" t="s">
        <v>399</v>
      </c>
      <c r="D154" s="77" t="s">
        <v>811</v>
      </c>
      <c r="E154" s="77" t="s">
        <v>103</v>
      </c>
      <c r="F154" s="77" t="n">
        <v>1</v>
      </c>
      <c r="G154" s="77" t="n">
        <v>5</v>
      </c>
      <c r="H154" s="78" t="n">
        <v>0.2</v>
      </c>
      <c r="I154" s="80" t="n">
        <v>50257.5</v>
      </c>
      <c r="J154" s="80" t="n">
        <v>50257.5</v>
      </c>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t="n">
        <v>10051.5</v>
      </c>
      <c r="AY154" s="101" t="n">
        <v>10051.5</v>
      </c>
      <c r="AZ154" s="101"/>
      <c r="BA154" s="101" t="n">
        <v>10051.5</v>
      </c>
      <c r="BB154" s="101" t="n">
        <v>10051.5</v>
      </c>
      <c r="BC154" s="101" t="n">
        <v>10051.5</v>
      </c>
      <c r="BD154" s="101"/>
      <c r="BE154" s="101"/>
      <c r="BF154" s="101"/>
      <c r="BG154" s="101"/>
      <c r="BH154" s="101"/>
      <c r="BI154" s="101"/>
      <c r="BJ154" s="101"/>
      <c r="BK154" s="101"/>
      <c r="BL154" s="101"/>
      <c r="BM154" s="101"/>
      <c r="BN154" s="101"/>
    </row>
    <row r="155" customFormat="false" ht="58.95" hidden="false" customHeight="false" outlineLevel="0" collapsed="false">
      <c r="A155" s="77" t="s">
        <v>789</v>
      </c>
      <c r="B155" s="77" t="s">
        <v>799</v>
      </c>
      <c r="C155" s="77" t="s">
        <v>401</v>
      </c>
      <c r="D155" s="77" t="s">
        <v>812</v>
      </c>
      <c r="E155" s="77" t="s">
        <v>147</v>
      </c>
      <c r="F155" s="77" t="n">
        <v>20</v>
      </c>
      <c r="G155" s="77" t="n">
        <v>1</v>
      </c>
      <c r="H155" s="78" t="n">
        <v>20</v>
      </c>
      <c r="I155" s="80" t="n">
        <v>139.15</v>
      </c>
      <c r="J155" s="80" t="n">
        <v>2783</v>
      </c>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t="n">
        <v>2783</v>
      </c>
      <c r="BE155" s="101"/>
      <c r="BF155" s="101"/>
      <c r="BG155" s="101"/>
      <c r="BH155" s="101"/>
      <c r="BI155" s="101"/>
      <c r="BJ155" s="101"/>
      <c r="BK155" s="101"/>
      <c r="BL155" s="101"/>
      <c r="BM155" s="101"/>
      <c r="BN155" s="101"/>
    </row>
    <row r="156" customFormat="false" ht="70.1" hidden="false" customHeight="false" outlineLevel="0" collapsed="false">
      <c r="A156" s="77" t="s">
        <v>789</v>
      </c>
      <c r="B156" s="77" t="s">
        <v>799</v>
      </c>
      <c r="C156" s="77" t="s">
        <v>403</v>
      </c>
      <c r="D156" s="77" t="s">
        <v>813</v>
      </c>
      <c r="E156" s="77" t="s">
        <v>103</v>
      </c>
      <c r="F156" s="77" t="n">
        <v>4</v>
      </c>
      <c r="G156" s="77" t="n">
        <v>1</v>
      </c>
      <c r="H156" s="78" t="n">
        <v>4</v>
      </c>
      <c r="I156" s="80" t="n">
        <v>85.56</v>
      </c>
      <c r="J156" s="80" t="n">
        <v>342.24</v>
      </c>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t="n">
        <v>342.24</v>
      </c>
      <c r="BE156" s="101"/>
      <c r="BF156" s="101"/>
      <c r="BG156" s="101"/>
      <c r="BH156" s="101"/>
      <c r="BI156" s="101"/>
      <c r="BJ156" s="101"/>
      <c r="BK156" s="101"/>
      <c r="BL156" s="101"/>
      <c r="BM156" s="101"/>
      <c r="BN156" s="101"/>
    </row>
    <row r="157" customFormat="false" ht="58.95" hidden="false" customHeight="false" outlineLevel="0" collapsed="false">
      <c r="A157" s="77" t="s">
        <v>789</v>
      </c>
      <c r="B157" s="77" t="s">
        <v>799</v>
      </c>
      <c r="C157" s="77" t="s">
        <v>405</v>
      </c>
      <c r="D157" s="77" t="s">
        <v>814</v>
      </c>
      <c r="E157" s="77" t="s">
        <v>103</v>
      </c>
      <c r="F157" s="77" t="n">
        <v>1</v>
      </c>
      <c r="G157" s="77" t="n">
        <v>1</v>
      </c>
      <c r="H157" s="78" t="n">
        <v>1</v>
      </c>
      <c r="I157" s="80" t="n">
        <v>37.8</v>
      </c>
      <c r="J157" s="80" t="n">
        <v>37.79</v>
      </c>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t="n">
        <v>37.8</v>
      </c>
      <c r="BE157" s="101"/>
      <c r="BF157" s="101"/>
      <c r="BG157" s="101"/>
      <c r="BH157" s="101"/>
      <c r="BI157" s="101"/>
      <c r="BJ157" s="101"/>
      <c r="BK157" s="101"/>
      <c r="BL157" s="101"/>
      <c r="BM157" s="101"/>
      <c r="BN157" s="101"/>
    </row>
    <row r="158" customFormat="false" ht="47.75" hidden="false" customHeight="false" outlineLevel="0" collapsed="false">
      <c r="A158" s="77" t="s">
        <v>789</v>
      </c>
      <c r="B158" s="77" t="s">
        <v>799</v>
      </c>
      <c r="C158" s="77" t="s">
        <v>407</v>
      </c>
      <c r="D158" s="77" t="s">
        <v>815</v>
      </c>
      <c r="E158" s="77" t="s">
        <v>103</v>
      </c>
      <c r="F158" s="77" t="n">
        <v>10</v>
      </c>
      <c r="G158" s="77" t="n">
        <v>1</v>
      </c>
      <c r="H158" s="78" t="n">
        <v>10</v>
      </c>
      <c r="I158" s="80" t="n">
        <v>36.51</v>
      </c>
      <c r="J158" s="80" t="n">
        <v>365.1</v>
      </c>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t="n">
        <v>365.1</v>
      </c>
      <c r="BE158" s="101"/>
      <c r="BF158" s="101"/>
      <c r="BG158" s="101"/>
      <c r="BH158" s="101"/>
      <c r="BI158" s="101"/>
      <c r="BJ158" s="101"/>
      <c r="BK158" s="101"/>
      <c r="BL158" s="101"/>
      <c r="BM158" s="101"/>
      <c r="BN158" s="101"/>
    </row>
    <row r="159" customFormat="false" ht="47.75" hidden="false" customHeight="false" outlineLevel="0" collapsed="false">
      <c r="A159" s="77" t="s">
        <v>789</v>
      </c>
      <c r="B159" s="77" t="s">
        <v>799</v>
      </c>
      <c r="C159" s="77" t="s">
        <v>409</v>
      </c>
      <c r="D159" s="77" t="s">
        <v>816</v>
      </c>
      <c r="E159" s="77" t="s">
        <v>411</v>
      </c>
      <c r="F159" s="77" t="n">
        <v>3</v>
      </c>
      <c r="G159" s="77" t="n">
        <v>1</v>
      </c>
      <c r="H159" s="78" t="n">
        <v>3</v>
      </c>
      <c r="I159" s="80" t="n">
        <v>42.29</v>
      </c>
      <c r="J159" s="80" t="n">
        <v>126.87</v>
      </c>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t="n">
        <v>126.87</v>
      </c>
      <c r="BE159" s="101"/>
      <c r="BF159" s="101"/>
      <c r="BG159" s="101"/>
      <c r="BH159" s="101"/>
      <c r="BI159" s="101"/>
      <c r="BJ159" s="101"/>
      <c r="BK159" s="101"/>
      <c r="BL159" s="101"/>
      <c r="BM159" s="101"/>
      <c r="BN159" s="101"/>
    </row>
    <row r="160" customFormat="false" ht="58.95" hidden="false" customHeight="false" outlineLevel="0" collapsed="false">
      <c r="A160" s="77" t="s">
        <v>789</v>
      </c>
      <c r="B160" s="77" t="s">
        <v>799</v>
      </c>
      <c r="C160" s="77" t="s">
        <v>412</v>
      </c>
      <c r="D160" s="77" t="s">
        <v>817</v>
      </c>
      <c r="E160" s="77" t="s">
        <v>103</v>
      </c>
      <c r="F160" s="77" t="n">
        <v>5</v>
      </c>
      <c r="G160" s="77" t="n">
        <v>1</v>
      </c>
      <c r="H160" s="78" t="n">
        <v>5</v>
      </c>
      <c r="I160" s="80" t="n">
        <v>16.56</v>
      </c>
      <c r="J160" s="80" t="n">
        <v>82.8</v>
      </c>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t="n">
        <v>82.8</v>
      </c>
      <c r="BE160" s="101"/>
      <c r="BF160" s="101"/>
      <c r="BG160" s="101"/>
      <c r="BH160" s="101"/>
      <c r="BI160" s="101"/>
      <c r="BJ160" s="101"/>
      <c r="BK160" s="101"/>
      <c r="BL160" s="101"/>
      <c r="BM160" s="101"/>
      <c r="BN160" s="101"/>
    </row>
    <row r="161" customFormat="false" ht="58.95" hidden="false" customHeight="false" outlineLevel="0" collapsed="false">
      <c r="A161" s="77" t="s">
        <v>789</v>
      </c>
      <c r="B161" s="77" t="s">
        <v>799</v>
      </c>
      <c r="C161" s="77" t="s">
        <v>414</v>
      </c>
      <c r="D161" s="77" t="s">
        <v>818</v>
      </c>
      <c r="E161" s="77" t="s">
        <v>147</v>
      </c>
      <c r="F161" s="77" t="n">
        <v>45</v>
      </c>
      <c r="G161" s="77" t="n">
        <v>1</v>
      </c>
      <c r="H161" s="78" t="n">
        <v>45</v>
      </c>
      <c r="I161" s="80" t="n">
        <v>38.27</v>
      </c>
      <c r="J161" s="80" t="n">
        <v>1722.15</v>
      </c>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t="n">
        <v>1722.15</v>
      </c>
      <c r="BF161" s="101"/>
      <c r="BG161" s="101"/>
      <c r="BH161" s="101"/>
      <c r="BI161" s="101"/>
      <c r="BJ161" s="101"/>
      <c r="BK161" s="101"/>
      <c r="BL161" s="101"/>
      <c r="BM161" s="101"/>
      <c r="BN161" s="101"/>
    </row>
    <row r="162" customFormat="false" ht="70.1" hidden="false" customHeight="false" outlineLevel="0" collapsed="false">
      <c r="A162" s="77" t="s">
        <v>789</v>
      </c>
      <c r="B162" s="77" t="s">
        <v>799</v>
      </c>
      <c r="C162" s="77" t="s">
        <v>416</v>
      </c>
      <c r="D162" s="77" t="s">
        <v>819</v>
      </c>
      <c r="E162" s="77" t="s">
        <v>147</v>
      </c>
      <c r="F162" s="77" t="n">
        <v>21</v>
      </c>
      <c r="G162" s="77" t="n">
        <v>1</v>
      </c>
      <c r="H162" s="78" t="n">
        <v>21</v>
      </c>
      <c r="I162" s="80" t="n">
        <v>29.6</v>
      </c>
      <c r="J162" s="80" t="n">
        <v>621.6</v>
      </c>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t="n">
        <v>621.6</v>
      </c>
      <c r="BF162" s="101"/>
      <c r="BG162" s="101"/>
      <c r="BH162" s="101"/>
      <c r="BI162" s="101"/>
      <c r="BJ162" s="101"/>
      <c r="BK162" s="101"/>
      <c r="BL162" s="101"/>
      <c r="BM162" s="101"/>
      <c r="BN162" s="101"/>
    </row>
    <row r="163" customFormat="false" ht="47.75" hidden="false" customHeight="false" outlineLevel="0" collapsed="false">
      <c r="A163" s="77" t="s">
        <v>789</v>
      </c>
      <c r="B163" s="77" t="s">
        <v>799</v>
      </c>
      <c r="C163" s="77" t="s">
        <v>418</v>
      </c>
      <c r="D163" s="77" t="s">
        <v>820</v>
      </c>
      <c r="E163" s="77" t="s">
        <v>103</v>
      </c>
      <c r="F163" s="77" t="n">
        <v>1</v>
      </c>
      <c r="G163" s="77" t="n">
        <v>1</v>
      </c>
      <c r="H163" s="78" t="n">
        <v>1</v>
      </c>
      <c r="I163" s="80" t="n">
        <v>8080.1</v>
      </c>
      <c r="J163" s="80" t="n">
        <v>8080.1</v>
      </c>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t="n">
        <v>8080.1</v>
      </c>
      <c r="BF163" s="101"/>
      <c r="BG163" s="101"/>
      <c r="BH163" s="101"/>
      <c r="BI163" s="101"/>
      <c r="BJ163" s="101"/>
      <c r="BK163" s="101"/>
      <c r="BL163" s="101"/>
      <c r="BM163" s="101"/>
      <c r="BN163" s="101"/>
    </row>
    <row r="164" customFormat="false" ht="47.75" hidden="false" customHeight="false" outlineLevel="0" collapsed="false">
      <c r="A164" s="77" t="s">
        <v>789</v>
      </c>
      <c r="B164" s="77" t="s">
        <v>799</v>
      </c>
      <c r="C164" s="77" t="s">
        <v>420</v>
      </c>
      <c r="D164" s="77" t="s">
        <v>821</v>
      </c>
      <c r="E164" s="77" t="s">
        <v>103</v>
      </c>
      <c r="F164" s="77" t="n">
        <v>1</v>
      </c>
      <c r="G164" s="77" t="n">
        <v>1</v>
      </c>
      <c r="H164" s="78" t="n">
        <v>1</v>
      </c>
      <c r="I164" s="80" t="n">
        <v>5969.92</v>
      </c>
      <c r="J164" s="80" t="n">
        <v>5969.92</v>
      </c>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t="n">
        <v>5969.92</v>
      </c>
      <c r="BF164" s="101"/>
      <c r="BG164" s="101"/>
      <c r="BH164" s="101"/>
      <c r="BI164" s="101"/>
      <c r="BJ164" s="101"/>
      <c r="BK164" s="101"/>
      <c r="BL164" s="101"/>
      <c r="BM164" s="101"/>
      <c r="BN164" s="101"/>
    </row>
    <row r="165" customFormat="false" ht="103.7" hidden="false" customHeight="false" outlineLevel="0" collapsed="false">
      <c r="A165" s="77" t="s">
        <v>789</v>
      </c>
      <c r="B165" s="77" t="s">
        <v>799</v>
      </c>
      <c r="C165" s="77" t="s">
        <v>422</v>
      </c>
      <c r="D165" s="77" t="s">
        <v>822</v>
      </c>
      <c r="E165" s="77" t="s">
        <v>103</v>
      </c>
      <c r="F165" s="77" t="n">
        <v>5</v>
      </c>
      <c r="G165" s="77" t="n">
        <v>1</v>
      </c>
      <c r="H165" s="81" t="n">
        <v>5</v>
      </c>
      <c r="I165" s="80" t="n">
        <v>1398.23</v>
      </c>
      <c r="J165" s="80" t="n">
        <v>6991.15</v>
      </c>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t="n">
        <v>6991.15</v>
      </c>
      <c r="BE165" s="101"/>
      <c r="BF165" s="101"/>
      <c r="BG165" s="101"/>
      <c r="BH165" s="101"/>
      <c r="BI165" s="101"/>
      <c r="BJ165" s="101"/>
      <c r="BK165" s="101"/>
      <c r="BL165" s="101"/>
      <c r="BM165" s="101"/>
      <c r="BN165" s="101"/>
    </row>
    <row r="166" customFormat="false" ht="81.3" hidden="false" customHeight="false" outlineLevel="0" collapsed="false">
      <c r="A166" s="77" t="s">
        <v>789</v>
      </c>
      <c r="B166" s="77" t="s">
        <v>799</v>
      </c>
      <c r="C166" s="77" t="s">
        <v>424</v>
      </c>
      <c r="D166" s="77" t="s">
        <v>823</v>
      </c>
      <c r="E166" s="77" t="s">
        <v>103</v>
      </c>
      <c r="F166" s="77" t="n">
        <v>160</v>
      </c>
      <c r="G166" s="77" t="n">
        <v>6</v>
      </c>
      <c r="H166" s="78" t="n">
        <v>26.6666</v>
      </c>
      <c r="I166" s="80" t="n">
        <v>104.51</v>
      </c>
      <c r="J166" s="80" t="n">
        <v>16721.6</v>
      </c>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t="n">
        <v>2786.926366</v>
      </c>
      <c r="BB166" s="101" t="n">
        <v>2786.926366</v>
      </c>
      <c r="BC166" s="101" t="n">
        <v>2786.978621</v>
      </c>
      <c r="BD166" s="101" t="n">
        <v>2786.926366</v>
      </c>
      <c r="BE166" s="101" t="n">
        <v>2786.926366</v>
      </c>
      <c r="BF166" s="101" t="n">
        <v>2786.926366</v>
      </c>
      <c r="BG166" s="101"/>
      <c r="BH166" s="101"/>
      <c r="BI166" s="101"/>
      <c r="BJ166" s="101"/>
      <c r="BK166" s="101"/>
      <c r="BL166" s="101"/>
      <c r="BM166" s="101"/>
      <c r="BN166" s="101"/>
    </row>
    <row r="167" customFormat="false" ht="81.3" hidden="false" customHeight="false" outlineLevel="0" collapsed="false">
      <c r="A167" s="77" t="s">
        <v>789</v>
      </c>
      <c r="B167" s="77" t="s">
        <v>799</v>
      </c>
      <c r="C167" s="77" t="s">
        <v>426</v>
      </c>
      <c r="D167" s="77" t="s">
        <v>824</v>
      </c>
      <c r="E167" s="77" t="s">
        <v>103</v>
      </c>
      <c r="F167" s="77" t="n">
        <v>90</v>
      </c>
      <c r="G167" s="77" t="n">
        <v>6</v>
      </c>
      <c r="H167" s="78" t="n">
        <v>15</v>
      </c>
      <c r="I167" s="80" t="n">
        <v>139.34</v>
      </c>
      <c r="J167" s="80" t="n">
        <v>12540.6</v>
      </c>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t="n">
        <v>2090.1</v>
      </c>
      <c r="BB167" s="101" t="n">
        <v>2090.1</v>
      </c>
      <c r="BC167" s="101" t="n">
        <v>2090.1</v>
      </c>
      <c r="BD167" s="101" t="n">
        <v>2090.1</v>
      </c>
      <c r="BE167" s="101" t="n">
        <v>2090.1</v>
      </c>
      <c r="BF167" s="101" t="n">
        <v>2090.1</v>
      </c>
      <c r="BG167" s="101"/>
      <c r="BH167" s="101"/>
      <c r="BI167" s="101"/>
      <c r="BJ167" s="101"/>
      <c r="BK167" s="101"/>
      <c r="BL167" s="101"/>
      <c r="BM167" s="101"/>
      <c r="BN167" s="101"/>
    </row>
    <row r="168" customFormat="false" ht="81.3" hidden="false" customHeight="false" outlineLevel="0" collapsed="false">
      <c r="A168" s="77" t="s">
        <v>742</v>
      </c>
      <c r="B168" s="77" t="s">
        <v>825</v>
      </c>
      <c r="C168" s="77" t="s">
        <v>429</v>
      </c>
      <c r="D168" s="77" t="s">
        <v>826</v>
      </c>
      <c r="E168" s="77" t="s">
        <v>103</v>
      </c>
      <c r="F168" s="77" t="n">
        <v>13</v>
      </c>
      <c r="G168" s="77" t="n">
        <v>2</v>
      </c>
      <c r="H168" s="78" t="n">
        <v>6.5</v>
      </c>
      <c r="I168" s="80" t="n">
        <v>348.73</v>
      </c>
      <c r="J168" s="80" t="n">
        <v>4533.49</v>
      </c>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t="n">
        <v>2266.745</v>
      </c>
      <c r="BF168" s="101" t="n">
        <v>2266.745</v>
      </c>
      <c r="BG168" s="101"/>
      <c r="BH168" s="101"/>
      <c r="BI168" s="101"/>
      <c r="BJ168" s="101"/>
      <c r="BK168" s="101"/>
      <c r="BL168" s="101"/>
      <c r="BM168" s="101"/>
      <c r="BN168" s="101"/>
    </row>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sheetProtection sheet="true" password="c71f" objects="true" scenarios="true"/>
  <mergeCells count="30">
    <mergeCell ref="A1:C2"/>
    <mergeCell ref="D1:H1"/>
    <mergeCell ref="D2:H3"/>
    <mergeCell ref="A3:C3"/>
    <mergeCell ref="G5:H5"/>
    <mergeCell ref="K7:Q7"/>
    <mergeCell ref="R7:X7"/>
    <mergeCell ref="Y7:AE7"/>
    <mergeCell ref="AF7:AL7"/>
    <mergeCell ref="AM7:AS7"/>
    <mergeCell ref="AT7:AZ7"/>
    <mergeCell ref="BA7:BG7"/>
    <mergeCell ref="BH7:BN7"/>
    <mergeCell ref="K8:Q8"/>
    <mergeCell ref="R8:X8"/>
    <mergeCell ref="Y8:AE8"/>
    <mergeCell ref="AF8:AL8"/>
    <mergeCell ref="AM8:AS8"/>
    <mergeCell ref="AT8:AZ8"/>
    <mergeCell ref="BA8:BG8"/>
    <mergeCell ref="BH8:BN8"/>
    <mergeCell ref="A9:A10"/>
    <mergeCell ref="B9:B10"/>
    <mergeCell ref="C9:D9"/>
    <mergeCell ref="E9:E10"/>
    <mergeCell ref="F9:F10"/>
    <mergeCell ref="G9:G10"/>
    <mergeCell ref="H9:H10"/>
    <mergeCell ref="I9:I10"/>
    <mergeCell ref="J9:J10"/>
  </mergeCells>
  <conditionalFormatting sqref="K11:BN11">
    <cfRule type="cellIs" priority="2" operator="greaterThan" aboveAverage="0" equalAverage="0" bottom="0" percent="0" rank="0" text="" dxfId="0">
      <formula>0</formula>
    </cfRule>
  </conditionalFormatting>
  <conditionalFormatting sqref="K12:BN12">
    <cfRule type="cellIs" priority="3" operator="greaterThan" aboveAverage="0" equalAverage="0" bottom="0" percent="0" rank="0" text="" dxfId="0">
      <formula>0</formula>
    </cfRule>
  </conditionalFormatting>
  <conditionalFormatting sqref="K13:BN13">
    <cfRule type="cellIs" priority="4" operator="greaterThan" aboveAverage="0" equalAverage="0" bottom="0" percent="0" rank="0" text="" dxfId="0">
      <formula>0</formula>
    </cfRule>
  </conditionalFormatting>
  <conditionalFormatting sqref="K14:BN14">
    <cfRule type="cellIs" priority="5" operator="greaterThan" aboveAverage="0" equalAverage="0" bottom="0" percent="0" rank="0" text="" dxfId="0">
      <formula>0</formula>
    </cfRule>
  </conditionalFormatting>
  <conditionalFormatting sqref="K15:BN15">
    <cfRule type="cellIs" priority="6" operator="greaterThan" aboveAverage="0" equalAverage="0" bottom="0" percent="0" rank="0" text="" dxfId="0">
      <formula>0</formula>
    </cfRule>
  </conditionalFormatting>
  <conditionalFormatting sqref="K16:BN16">
    <cfRule type="cellIs" priority="7" operator="greaterThan" aboveAverage="0" equalAverage="0" bottom="0" percent="0" rank="0" text="" dxfId="0">
      <formula>0</formula>
    </cfRule>
  </conditionalFormatting>
  <conditionalFormatting sqref="K17:BN17">
    <cfRule type="cellIs" priority="8" operator="greaterThan" aboveAverage="0" equalAverage="0" bottom="0" percent="0" rank="0" text="" dxfId="0">
      <formula>0</formula>
    </cfRule>
  </conditionalFormatting>
  <conditionalFormatting sqref="K16:BN16">
    <cfRule type="cellIs" priority="9" operator="greaterThan" aboveAverage="0" equalAverage="0" bottom="0" percent="0" rank="0" text="" dxfId="0">
      <formula>0</formula>
    </cfRule>
  </conditionalFormatting>
  <conditionalFormatting sqref="K18:BN18">
    <cfRule type="cellIs" priority="10" operator="greaterThan" aboveAverage="0" equalAverage="0" bottom="0" percent="0" rank="0" text="" dxfId="0">
      <formula>0</formula>
    </cfRule>
  </conditionalFormatting>
  <conditionalFormatting sqref="K19:BN19">
    <cfRule type="cellIs" priority="11" operator="greaterThan" aboveAverage="0" equalAverage="0" bottom="0" percent="0" rank="0" text="" dxfId="0">
      <formula>0</formula>
    </cfRule>
  </conditionalFormatting>
  <conditionalFormatting sqref="K18:BN18">
    <cfRule type="cellIs" priority="12" operator="greaterThan" aboveAverage="0" equalAverage="0" bottom="0" percent="0" rank="0" text="" dxfId="0">
      <formula>0</formula>
    </cfRule>
  </conditionalFormatting>
  <conditionalFormatting sqref="K20:BN20">
    <cfRule type="cellIs" priority="13" operator="greaterThan" aboveAverage="0" equalAverage="0" bottom="0" percent="0" rank="0" text="" dxfId="0">
      <formula>0</formula>
    </cfRule>
  </conditionalFormatting>
  <conditionalFormatting sqref="K21:BN21">
    <cfRule type="cellIs" priority="14" operator="greaterThan" aboveAverage="0" equalAverage="0" bottom="0" percent="0" rank="0" text="" dxfId="0">
      <formula>0</formula>
    </cfRule>
  </conditionalFormatting>
  <conditionalFormatting sqref="K22:BN22">
    <cfRule type="cellIs" priority="15" operator="greaterThan" aboveAverage="0" equalAverage="0" bottom="0" percent="0" rank="0" text="" dxfId="0">
      <formula>0</formula>
    </cfRule>
  </conditionalFormatting>
  <conditionalFormatting sqref="K23:BN23">
    <cfRule type="cellIs" priority="16" operator="greaterThan" aboveAverage="0" equalAverage="0" bottom="0" percent="0" rank="0" text="" dxfId="0">
      <formula>0</formula>
    </cfRule>
  </conditionalFormatting>
  <conditionalFormatting sqref="K24:BN24">
    <cfRule type="cellIs" priority="17" operator="greaterThan" aboveAverage="0" equalAverage="0" bottom="0" percent="0" rank="0" text="" dxfId="0">
      <formula>0</formula>
    </cfRule>
  </conditionalFormatting>
  <conditionalFormatting sqref="K25:BN25">
    <cfRule type="cellIs" priority="18" operator="greaterThan" aboveAverage="0" equalAverage="0" bottom="0" percent="0" rank="0" text="" dxfId="0">
      <formula>0</formula>
    </cfRule>
  </conditionalFormatting>
  <conditionalFormatting sqref="K26:BN26">
    <cfRule type="cellIs" priority="19" operator="greaterThan" aboveAverage="0" equalAverage="0" bottom="0" percent="0" rank="0" text="" dxfId="0">
      <formula>0</formula>
    </cfRule>
  </conditionalFormatting>
  <conditionalFormatting sqref="K27:BN27">
    <cfRule type="cellIs" priority="20" operator="greaterThan" aboveAverage="0" equalAverage="0" bottom="0" percent="0" rank="0" text="" dxfId="0">
      <formula>0</formula>
    </cfRule>
  </conditionalFormatting>
  <conditionalFormatting sqref="K28:BN28">
    <cfRule type="cellIs" priority="21" operator="greaterThan" aboveAverage="0" equalAverage="0" bottom="0" percent="0" rank="0" text="" dxfId="0">
      <formula>0</formula>
    </cfRule>
  </conditionalFormatting>
  <conditionalFormatting sqref="K29:BN29">
    <cfRule type="cellIs" priority="22" operator="greaterThan" aboveAverage="0" equalAverage="0" bottom="0" percent="0" rank="0" text="" dxfId="0">
      <formula>0</formula>
    </cfRule>
  </conditionalFormatting>
  <conditionalFormatting sqref="K30:BN30">
    <cfRule type="cellIs" priority="23" operator="greaterThan" aboveAverage="0" equalAverage="0" bottom="0" percent="0" rank="0" text="" dxfId="0">
      <formula>0</formula>
    </cfRule>
  </conditionalFormatting>
  <conditionalFormatting sqref="K31:BN31">
    <cfRule type="cellIs" priority="24" operator="greaterThan" aboveAverage="0" equalAverage="0" bottom="0" percent="0" rank="0" text="" dxfId="0">
      <formula>0</formula>
    </cfRule>
  </conditionalFormatting>
  <conditionalFormatting sqref="K32:BN32">
    <cfRule type="cellIs" priority="25" operator="greaterThan" aboveAverage="0" equalAverage="0" bottom="0" percent="0" rank="0" text="" dxfId="0">
      <formula>0</formula>
    </cfRule>
  </conditionalFormatting>
  <conditionalFormatting sqref="K33:BN33">
    <cfRule type="cellIs" priority="26" operator="greaterThan" aboveAverage="0" equalAverage="0" bottom="0" percent="0" rank="0" text="" dxfId="0">
      <formula>0</formula>
    </cfRule>
  </conditionalFormatting>
  <conditionalFormatting sqref="K34:BN34">
    <cfRule type="cellIs" priority="27" operator="greaterThan" aboveAverage="0" equalAverage="0" bottom="0" percent="0" rank="0" text="" dxfId="0">
      <formula>0</formula>
    </cfRule>
  </conditionalFormatting>
  <conditionalFormatting sqref="K35:BN35">
    <cfRule type="cellIs" priority="28" operator="greaterThan" aboveAverage="0" equalAverage="0" bottom="0" percent="0" rank="0" text="" dxfId="0">
      <formula>0</formula>
    </cfRule>
  </conditionalFormatting>
  <conditionalFormatting sqref="K36:BN36">
    <cfRule type="cellIs" priority="29" operator="greaterThan" aboveAverage="0" equalAverage="0" bottom="0" percent="0" rank="0" text="" dxfId="0">
      <formula>0</formula>
    </cfRule>
  </conditionalFormatting>
  <conditionalFormatting sqref="K35:BN35">
    <cfRule type="cellIs" priority="30" operator="greaterThan" aboveAverage="0" equalAverage="0" bottom="0" percent="0" rank="0" text="" dxfId="0">
      <formula>0</formula>
    </cfRule>
  </conditionalFormatting>
  <conditionalFormatting sqref="K37:BN37">
    <cfRule type="cellIs" priority="31" operator="greaterThan" aboveAverage="0" equalAverage="0" bottom="0" percent="0" rank="0" text="" dxfId="0">
      <formula>0</formula>
    </cfRule>
  </conditionalFormatting>
  <conditionalFormatting sqref="K38:BN38">
    <cfRule type="cellIs" priority="32" operator="greaterThan" aboveAverage="0" equalAverage="0" bottom="0" percent="0" rank="0" text="" dxfId="0">
      <formula>0</formula>
    </cfRule>
  </conditionalFormatting>
  <conditionalFormatting sqref="K39:BN39">
    <cfRule type="cellIs" priority="33" operator="greaterThan" aboveAverage="0" equalAverage="0" bottom="0" percent="0" rank="0" text="" dxfId="0">
      <formula>0</formula>
    </cfRule>
  </conditionalFormatting>
  <conditionalFormatting sqref="K40:BN40">
    <cfRule type="cellIs" priority="34" operator="greaterThan" aboveAverage="0" equalAverage="0" bottom="0" percent="0" rank="0" text="" dxfId="0">
      <formula>0</formula>
    </cfRule>
  </conditionalFormatting>
  <conditionalFormatting sqref="K41:BN41">
    <cfRule type="cellIs" priority="35" operator="greaterThan" aboveAverage="0" equalAverage="0" bottom="0" percent="0" rank="0" text="" dxfId="0">
      <formula>0</formula>
    </cfRule>
  </conditionalFormatting>
  <conditionalFormatting sqref="K42:BN42">
    <cfRule type="cellIs" priority="36" operator="greaterThan" aboveAverage="0" equalAverage="0" bottom="0" percent="0" rank="0" text="" dxfId="0">
      <formula>0</formula>
    </cfRule>
  </conditionalFormatting>
  <conditionalFormatting sqref="K41:BN41">
    <cfRule type="cellIs" priority="37" operator="greaterThan" aboveAverage="0" equalAverage="0" bottom="0" percent="0" rank="0" text="" dxfId="0">
      <formula>0</formula>
    </cfRule>
  </conditionalFormatting>
  <conditionalFormatting sqref="K43:BN43">
    <cfRule type="cellIs" priority="38" operator="greaterThan" aboveAverage="0" equalAverage="0" bottom="0" percent="0" rank="0" text="" dxfId="0">
      <formula>0</formula>
    </cfRule>
  </conditionalFormatting>
  <conditionalFormatting sqref="K44:BN44">
    <cfRule type="cellIs" priority="39" operator="greaterThan" aboveAverage="0" equalAverage="0" bottom="0" percent="0" rank="0" text="" dxfId="0">
      <formula>0</formula>
    </cfRule>
  </conditionalFormatting>
  <conditionalFormatting sqref="K45:BN45">
    <cfRule type="cellIs" priority="40" operator="greaterThan" aboveAverage="0" equalAverage="0" bottom="0" percent="0" rank="0" text="" dxfId="0">
      <formula>0</formula>
    </cfRule>
  </conditionalFormatting>
  <conditionalFormatting sqref="K46:BN46">
    <cfRule type="cellIs" priority="41" operator="greaterThan" aboveAverage="0" equalAverage="0" bottom="0" percent="0" rank="0" text="" dxfId="0">
      <formula>0</formula>
    </cfRule>
  </conditionalFormatting>
  <conditionalFormatting sqref="K47:BN47">
    <cfRule type="cellIs" priority="42" operator="greaterThan" aboveAverage="0" equalAverage="0" bottom="0" percent="0" rank="0" text="" dxfId="0">
      <formula>0</formula>
    </cfRule>
  </conditionalFormatting>
  <conditionalFormatting sqref="K48:BN48">
    <cfRule type="cellIs" priority="43" operator="greaterThan" aboveAverage="0" equalAverage="0" bottom="0" percent="0" rank="0" text="" dxfId="0">
      <formula>0</formula>
    </cfRule>
  </conditionalFormatting>
  <conditionalFormatting sqref="K49:BN49">
    <cfRule type="cellIs" priority="44" operator="greaterThan" aboveAverage="0" equalAverage="0" bottom="0" percent="0" rank="0" text="" dxfId="0">
      <formula>0</formula>
    </cfRule>
  </conditionalFormatting>
  <conditionalFormatting sqref="K50:BN50">
    <cfRule type="cellIs" priority="45" operator="greaterThan" aboveAverage="0" equalAverage="0" bottom="0" percent="0" rank="0" text="" dxfId="0">
      <formula>0</formula>
    </cfRule>
  </conditionalFormatting>
  <conditionalFormatting sqref="K51:BN51">
    <cfRule type="cellIs" priority="46" operator="greaterThan" aboveAverage="0" equalAverage="0" bottom="0" percent="0" rank="0" text="" dxfId="0">
      <formula>0</formula>
    </cfRule>
  </conditionalFormatting>
  <conditionalFormatting sqref="K52:BN52">
    <cfRule type="cellIs" priority="47" operator="greaterThan" aboveAverage="0" equalAverage="0" bottom="0" percent="0" rank="0" text="" dxfId="0">
      <formula>0</formula>
    </cfRule>
  </conditionalFormatting>
  <conditionalFormatting sqref="K53:BN53">
    <cfRule type="cellIs" priority="48" operator="greaterThan" aboveAverage="0" equalAverage="0" bottom="0" percent="0" rank="0" text="" dxfId="0">
      <formula>0</formula>
    </cfRule>
  </conditionalFormatting>
  <conditionalFormatting sqref="K54:BN54">
    <cfRule type="cellIs" priority="49" operator="greaterThan" aboveAverage="0" equalAverage="0" bottom="0" percent="0" rank="0" text="" dxfId="0">
      <formula>0</formula>
    </cfRule>
  </conditionalFormatting>
  <conditionalFormatting sqref="K55:BN55">
    <cfRule type="cellIs" priority="50" operator="greaterThan" aboveAverage="0" equalAverage="0" bottom="0" percent="0" rank="0" text="" dxfId="0">
      <formula>0</formula>
    </cfRule>
  </conditionalFormatting>
  <conditionalFormatting sqref="K56:BN56">
    <cfRule type="cellIs" priority="51" operator="greaterThan" aboveAverage="0" equalAverage="0" bottom="0" percent="0" rank="0" text="" dxfId="0">
      <formula>0</formula>
    </cfRule>
  </conditionalFormatting>
  <conditionalFormatting sqref="K57:BN57">
    <cfRule type="cellIs" priority="52" operator="greaterThan" aboveAverage="0" equalAverage="0" bottom="0" percent="0" rank="0" text="" dxfId="0">
      <formula>0</formula>
    </cfRule>
  </conditionalFormatting>
  <conditionalFormatting sqref="K58:BN58">
    <cfRule type="cellIs" priority="53" operator="greaterThan" aboveAverage="0" equalAverage="0" bottom="0" percent="0" rank="0" text="" dxfId="0">
      <formula>0</formula>
    </cfRule>
  </conditionalFormatting>
  <conditionalFormatting sqref="K59:BN59">
    <cfRule type="cellIs" priority="54" operator="greaterThan" aboveAverage="0" equalAverage="0" bottom="0" percent="0" rank="0" text="" dxfId="0">
      <formula>0</formula>
    </cfRule>
  </conditionalFormatting>
  <conditionalFormatting sqref="K60:BN60">
    <cfRule type="cellIs" priority="55" operator="greaterThan" aboveAverage="0" equalAverage="0" bottom="0" percent="0" rank="0" text="" dxfId="0">
      <formula>0</formula>
    </cfRule>
  </conditionalFormatting>
  <conditionalFormatting sqref="K61:BN61">
    <cfRule type="cellIs" priority="56" operator="greaterThan" aboveAverage="0" equalAverage="0" bottom="0" percent="0" rank="0" text="" dxfId="0">
      <formula>0</formula>
    </cfRule>
  </conditionalFormatting>
  <conditionalFormatting sqref="K62:BN62">
    <cfRule type="cellIs" priority="57" operator="greaterThan" aboveAverage="0" equalAverage="0" bottom="0" percent="0" rank="0" text="" dxfId="0">
      <formula>0</formula>
    </cfRule>
  </conditionalFormatting>
  <conditionalFormatting sqref="K63:BN63">
    <cfRule type="cellIs" priority="58" operator="greaterThan" aboveAverage="0" equalAverage="0" bottom="0" percent="0" rank="0" text="" dxfId="0">
      <formula>0</formula>
    </cfRule>
  </conditionalFormatting>
  <conditionalFormatting sqref="K64:BN64">
    <cfRule type="cellIs" priority="59" operator="greaterThan" aboveAverage="0" equalAverage="0" bottom="0" percent="0" rank="0" text="" dxfId="0">
      <formula>0</formula>
    </cfRule>
  </conditionalFormatting>
  <conditionalFormatting sqref="K65:BN65">
    <cfRule type="cellIs" priority="60" operator="greaterThan" aboveAverage="0" equalAverage="0" bottom="0" percent="0" rank="0" text="" dxfId="0">
      <formula>0</formula>
    </cfRule>
  </conditionalFormatting>
  <conditionalFormatting sqref="K66:BN66">
    <cfRule type="cellIs" priority="61" operator="greaterThan" aboveAverage="0" equalAverage="0" bottom="0" percent="0" rank="0" text="" dxfId="0">
      <formula>0</formula>
    </cfRule>
  </conditionalFormatting>
  <conditionalFormatting sqref="K67:BN67">
    <cfRule type="cellIs" priority="62" operator="greaterThan" aboveAverage="0" equalAverage="0" bottom="0" percent="0" rank="0" text="" dxfId="0">
      <formula>0</formula>
    </cfRule>
  </conditionalFormatting>
  <conditionalFormatting sqref="K68:BN68">
    <cfRule type="cellIs" priority="63" operator="greaterThan" aboveAverage="0" equalAverage="0" bottom="0" percent="0" rank="0" text="" dxfId="0">
      <formula>0</formula>
    </cfRule>
  </conditionalFormatting>
  <conditionalFormatting sqref="K69:BN69">
    <cfRule type="cellIs" priority="64" operator="greaterThan" aboveAverage="0" equalAverage="0" bottom="0" percent="0" rank="0" text="" dxfId="0">
      <formula>0</formula>
    </cfRule>
  </conditionalFormatting>
  <conditionalFormatting sqref="K70:BN70">
    <cfRule type="cellIs" priority="65" operator="greaterThan" aboveAverage="0" equalAverage="0" bottom="0" percent="0" rank="0" text="" dxfId="0">
      <formula>0</formula>
    </cfRule>
  </conditionalFormatting>
  <conditionalFormatting sqref="K71:BN71">
    <cfRule type="cellIs" priority="66" operator="greaterThan" aboveAverage="0" equalAverage="0" bottom="0" percent="0" rank="0" text="" dxfId="0">
      <formula>0</formula>
    </cfRule>
  </conditionalFormatting>
  <conditionalFormatting sqref="K72:BN72">
    <cfRule type="cellIs" priority="67" operator="greaterThan" aboveAverage="0" equalAverage="0" bottom="0" percent="0" rank="0" text="" dxfId="0">
      <formula>0</formula>
    </cfRule>
  </conditionalFormatting>
  <conditionalFormatting sqref="K73:BN73">
    <cfRule type="cellIs" priority="68" operator="greaterThan" aboveAverage="0" equalAverage="0" bottom="0" percent="0" rank="0" text="" dxfId="0">
      <formula>0</formula>
    </cfRule>
  </conditionalFormatting>
  <conditionalFormatting sqref="K74:BN74">
    <cfRule type="cellIs" priority="69" operator="greaterThan" aboveAverage="0" equalAverage="0" bottom="0" percent="0" rank="0" text="" dxfId="0">
      <formula>0</formula>
    </cfRule>
  </conditionalFormatting>
  <conditionalFormatting sqref="K75:BN75">
    <cfRule type="cellIs" priority="70" operator="greaterThan" aboveAverage="0" equalAverage="0" bottom="0" percent="0" rank="0" text="" dxfId="0">
      <formula>0</formula>
    </cfRule>
  </conditionalFormatting>
  <conditionalFormatting sqref="K76:BN76">
    <cfRule type="cellIs" priority="71" operator="greaterThan" aboveAverage="0" equalAverage="0" bottom="0" percent="0" rank="0" text="" dxfId="0">
      <formula>0</formula>
    </cfRule>
  </conditionalFormatting>
  <conditionalFormatting sqref="K77:BN77">
    <cfRule type="cellIs" priority="72" operator="greaterThan" aboveAverage="0" equalAverage="0" bottom="0" percent="0" rank="0" text="" dxfId="0">
      <formula>0</formula>
    </cfRule>
  </conditionalFormatting>
  <conditionalFormatting sqref="K78:BN78">
    <cfRule type="cellIs" priority="73" operator="greaterThan" aboveAverage="0" equalAverage="0" bottom="0" percent="0" rank="0" text="" dxfId="0">
      <formula>0</formula>
    </cfRule>
  </conditionalFormatting>
  <conditionalFormatting sqref="K79:BN79">
    <cfRule type="cellIs" priority="74" operator="greaterThan" aboveAverage="0" equalAverage="0" bottom="0" percent="0" rank="0" text="" dxfId="0">
      <formula>0</formula>
    </cfRule>
  </conditionalFormatting>
  <conditionalFormatting sqref="K80:BN80">
    <cfRule type="cellIs" priority="75" operator="greaterThan" aboveAverage="0" equalAverage="0" bottom="0" percent="0" rank="0" text="" dxfId="0">
      <formula>0</formula>
    </cfRule>
  </conditionalFormatting>
  <conditionalFormatting sqref="K81:BN81">
    <cfRule type="cellIs" priority="76" operator="greaterThan" aboveAverage="0" equalAverage="0" bottom="0" percent="0" rank="0" text="" dxfId="0">
      <formula>0</formula>
    </cfRule>
  </conditionalFormatting>
  <conditionalFormatting sqref="K82:BN82">
    <cfRule type="cellIs" priority="77" operator="greaterThan" aboveAverage="0" equalAverage="0" bottom="0" percent="0" rank="0" text="" dxfId="0">
      <formula>0</formula>
    </cfRule>
  </conditionalFormatting>
  <conditionalFormatting sqref="K83:BN83">
    <cfRule type="cellIs" priority="78" operator="greaterThan" aboveAverage="0" equalAverage="0" bottom="0" percent="0" rank="0" text="" dxfId="0">
      <formula>0</formula>
    </cfRule>
  </conditionalFormatting>
  <conditionalFormatting sqref="K84:BN84">
    <cfRule type="cellIs" priority="79" operator="greaterThan" aboveAverage="0" equalAverage="0" bottom="0" percent="0" rank="0" text="" dxfId="0">
      <formula>0</formula>
    </cfRule>
  </conditionalFormatting>
  <conditionalFormatting sqref="K85:BN85">
    <cfRule type="cellIs" priority="80" operator="greaterThan" aboveAverage="0" equalAverage="0" bottom="0" percent="0" rank="0" text="" dxfId="0">
      <formula>0</formula>
    </cfRule>
  </conditionalFormatting>
  <conditionalFormatting sqref="K86:BN86">
    <cfRule type="cellIs" priority="81" operator="greaterThan" aboveAverage="0" equalAverage="0" bottom="0" percent="0" rank="0" text="" dxfId="0">
      <formula>0</formula>
    </cfRule>
  </conditionalFormatting>
  <conditionalFormatting sqref="K87:BN87">
    <cfRule type="cellIs" priority="82" operator="greaterThan" aboveAverage="0" equalAverage="0" bottom="0" percent="0" rank="0" text="" dxfId="0">
      <formula>0</formula>
    </cfRule>
  </conditionalFormatting>
  <conditionalFormatting sqref="K88:BN88">
    <cfRule type="cellIs" priority="83" operator="greaterThan" aboveAverage="0" equalAverage="0" bottom="0" percent="0" rank="0" text="" dxfId="0">
      <formula>0</formula>
    </cfRule>
  </conditionalFormatting>
  <conditionalFormatting sqref="K89:BN89">
    <cfRule type="cellIs" priority="84" operator="greaterThan" aboveAverage="0" equalAverage="0" bottom="0" percent="0" rank="0" text="" dxfId="0">
      <formula>0</formula>
    </cfRule>
  </conditionalFormatting>
  <conditionalFormatting sqref="K90:BN90">
    <cfRule type="cellIs" priority="85" operator="greaterThan" aboveAverage="0" equalAverage="0" bottom="0" percent="0" rank="0" text="" dxfId="0">
      <formula>0</formula>
    </cfRule>
  </conditionalFormatting>
  <conditionalFormatting sqref="K91:BN91">
    <cfRule type="cellIs" priority="86" operator="greaterThan" aboveAverage="0" equalAverage="0" bottom="0" percent="0" rank="0" text="" dxfId="0">
      <formula>0</formula>
    </cfRule>
  </conditionalFormatting>
  <conditionalFormatting sqref="K89:BN89">
    <cfRule type="cellIs" priority="87" operator="greaterThan" aboveAverage="0" equalAverage="0" bottom="0" percent="0" rank="0" text="" dxfId="0">
      <formula>0</formula>
    </cfRule>
  </conditionalFormatting>
  <conditionalFormatting sqref="K92:BN92">
    <cfRule type="cellIs" priority="88" operator="greaterThan" aboveAverage="0" equalAverage="0" bottom="0" percent="0" rank="0" text="" dxfId="0">
      <formula>0</formula>
    </cfRule>
  </conditionalFormatting>
  <conditionalFormatting sqref="K93:BN93">
    <cfRule type="cellIs" priority="89" operator="greaterThan" aboveAverage="0" equalAverage="0" bottom="0" percent="0" rank="0" text="" dxfId="0">
      <formula>0</formula>
    </cfRule>
  </conditionalFormatting>
  <conditionalFormatting sqref="K94:BN94">
    <cfRule type="cellIs" priority="90" operator="greaterThan" aboveAverage="0" equalAverage="0" bottom="0" percent="0" rank="0" text="" dxfId="0">
      <formula>0</formula>
    </cfRule>
  </conditionalFormatting>
  <conditionalFormatting sqref="K95:BN95">
    <cfRule type="cellIs" priority="91" operator="greaterThan" aboveAverage="0" equalAverage="0" bottom="0" percent="0" rank="0" text="" dxfId="0">
      <formula>0</formula>
    </cfRule>
  </conditionalFormatting>
  <conditionalFormatting sqref="K96:BN96">
    <cfRule type="cellIs" priority="92" operator="greaterThan" aboveAverage="0" equalAverage="0" bottom="0" percent="0" rank="0" text="" dxfId="0">
      <formula>0</formula>
    </cfRule>
  </conditionalFormatting>
  <conditionalFormatting sqref="K97:BN97">
    <cfRule type="cellIs" priority="93" operator="greaterThan" aboveAverage="0" equalAverage="0" bottom="0" percent="0" rank="0" text="" dxfId="0">
      <formula>0</formula>
    </cfRule>
  </conditionalFormatting>
  <conditionalFormatting sqref="K98:BN98">
    <cfRule type="cellIs" priority="94" operator="greaterThan" aboveAverage="0" equalAverage="0" bottom="0" percent="0" rank="0" text="" dxfId="0">
      <formula>0</formula>
    </cfRule>
  </conditionalFormatting>
  <conditionalFormatting sqref="K99:BN99">
    <cfRule type="cellIs" priority="95" operator="greaterThan" aboveAverage="0" equalAverage="0" bottom="0" percent="0" rank="0" text="" dxfId="0">
      <formula>0</formula>
    </cfRule>
  </conditionalFormatting>
  <conditionalFormatting sqref="K100:BN100">
    <cfRule type="cellIs" priority="96" operator="greaterThan" aboveAverage="0" equalAverage="0" bottom="0" percent="0" rank="0" text="" dxfId="0">
      <formula>0</formula>
    </cfRule>
  </conditionalFormatting>
  <conditionalFormatting sqref="K101:BN101">
    <cfRule type="cellIs" priority="97" operator="greaterThan" aboveAverage="0" equalAverage="0" bottom="0" percent="0" rank="0" text="" dxfId="0">
      <formula>0</formula>
    </cfRule>
  </conditionalFormatting>
  <conditionalFormatting sqref="K102:BN102">
    <cfRule type="cellIs" priority="98" operator="greaterThan" aboveAverage="0" equalAverage="0" bottom="0" percent="0" rank="0" text="" dxfId="0">
      <formula>0</formula>
    </cfRule>
  </conditionalFormatting>
  <conditionalFormatting sqref="K103:BN103">
    <cfRule type="cellIs" priority="99" operator="greaterThan" aboveAverage="0" equalAverage="0" bottom="0" percent="0" rank="0" text="" dxfId="0">
      <formula>0</formula>
    </cfRule>
  </conditionalFormatting>
  <conditionalFormatting sqref="K104:BN104">
    <cfRule type="cellIs" priority="100" operator="greaterThan" aboveAverage="0" equalAverage="0" bottom="0" percent="0" rank="0" text="" dxfId="0">
      <formula>0</formula>
    </cfRule>
  </conditionalFormatting>
  <conditionalFormatting sqref="K105:BN105">
    <cfRule type="cellIs" priority="101" operator="greaterThan" aboveAverage="0" equalAverage="0" bottom="0" percent="0" rank="0" text="" dxfId="0">
      <formula>0</formula>
    </cfRule>
  </conditionalFormatting>
  <conditionalFormatting sqref="K106:BN106">
    <cfRule type="cellIs" priority="102" operator="greaterThan" aboveAverage="0" equalAverage="0" bottom="0" percent="0" rank="0" text="" dxfId="0">
      <formula>0</formula>
    </cfRule>
  </conditionalFormatting>
  <conditionalFormatting sqref="K107:BN107">
    <cfRule type="cellIs" priority="103" operator="greaterThan" aboveAverage="0" equalAverage="0" bottom="0" percent="0" rank="0" text="" dxfId="0">
      <formula>0</formula>
    </cfRule>
  </conditionalFormatting>
  <conditionalFormatting sqref="K108:BN108">
    <cfRule type="cellIs" priority="104" operator="greaterThan" aboveAverage="0" equalAverage="0" bottom="0" percent="0" rank="0" text="" dxfId="0">
      <formula>0</formula>
    </cfRule>
  </conditionalFormatting>
  <conditionalFormatting sqref="K109:BN109">
    <cfRule type="cellIs" priority="105" operator="greaterThan" aboveAverage="0" equalAverage="0" bottom="0" percent="0" rank="0" text="" dxfId="0">
      <formula>0</formula>
    </cfRule>
  </conditionalFormatting>
  <conditionalFormatting sqref="K110:BN110">
    <cfRule type="cellIs" priority="106" operator="greaterThan" aboveAverage="0" equalAverage="0" bottom="0" percent="0" rank="0" text="" dxfId="0">
      <formula>0</formula>
    </cfRule>
  </conditionalFormatting>
  <conditionalFormatting sqref="K111:BN111">
    <cfRule type="cellIs" priority="107" operator="greaterThan" aboveAverage="0" equalAverage="0" bottom="0" percent="0" rank="0" text="" dxfId="0">
      <formula>0</formula>
    </cfRule>
  </conditionalFormatting>
  <conditionalFormatting sqref="K112:BN112">
    <cfRule type="cellIs" priority="108" operator="greaterThan" aboveAverage="0" equalAverage="0" bottom="0" percent="0" rank="0" text="" dxfId="0">
      <formula>0</formula>
    </cfRule>
  </conditionalFormatting>
  <conditionalFormatting sqref="K113:BN113">
    <cfRule type="cellIs" priority="109" operator="greaterThan" aboveAverage="0" equalAverage="0" bottom="0" percent="0" rank="0" text="" dxfId="0">
      <formula>0</formula>
    </cfRule>
  </conditionalFormatting>
  <conditionalFormatting sqref="K114:BN114">
    <cfRule type="cellIs" priority="110" operator="greaterThan" aboveAverage="0" equalAverage="0" bottom="0" percent="0" rank="0" text="" dxfId="0">
      <formula>0</formula>
    </cfRule>
  </conditionalFormatting>
  <conditionalFormatting sqref="K115:BN115">
    <cfRule type="cellIs" priority="111" operator="greaterThan" aboveAverage="0" equalAverage="0" bottom="0" percent="0" rank="0" text="" dxfId="0">
      <formula>0</formula>
    </cfRule>
  </conditionalFormatting>
  <conditionalFormatting sqref="K116:BN116">
    <cfRule type="cellIs" priority="112" operator="greaterThan" aboveAverage="0" equalAverage="0" bottom="0" percent="0" rank="0" text="" dxfId="0">
      <formula>0</formula>
    </cfRule>
  </conditionalFormatting>
  <conditionalFormatting sqref="K117:BN117">
    <cfRule type="cellIs" priority="113" operator="greaterThan" aboveAverage="0" equalAverage="0" bottom="0" percent="0" rank="0" text="" dxfId="0">
      <formula>0</formula>
    </cfRule>
  </conditionalFormatting>
  <conditionalFormatting sqref="K117:BN117">
    <cfRule type="cellIs" priority="114" operator="greaterThan" aboveAverage="0" equalAverage="0" bottom="0" percent="0" rank="0" text="" dxfId="0">
      <formula>0</formula>
    </cfRule>
  </conditionalFormatting>
  <conditionalFormatting sqref="K118:BN118">
    <cfRule type="cellIs" priority="115" operator="greaterThan" aboveAverage="0" equalAverage="0" bottom="0" percent="0" rank="0" text="" dxfId="0">
      <formula>0</formula>
    </cfRule>
  </conditionalFormatting>
  <conditionalFormatting sqref="K119:BN119">
    <cfRule type="cellIs" priority="116" operator="greaterThan" aboveAverage="0" equalAverage="0" bottom="0" percent="0" rank="0" text="" dxfId="0">
      <formula>0</formula>
    </cfRule>
  </conditionalFormatting>
  <conditionalFormatting sqref="K120:BN120">
    <cfRule type="cellIs" priority="117" operator="greaterThan" aboveAverage="0" equalAverage="0" bottom="0" percent="0" rank="0" text="" dxfId="0">
      <formula>0</formula>
    </cfRule>
  </conditionalFormatting>
  <conditionalFormatting sqref="K119:BN119">
    <cfRule type="cellIs" priority="118" operator="greaterThan" aboveAverage="0" equalAverage="0" bottom="0" percent="0" rank="0" text="" dxfId="0">
      <formula>0</formula>
    </cfRule>
  </conditionalFormatting>
  <conditionalFormatting sqref="K121:BN121">
    <cfRule type="cellIs" priority="119" operator="greaterThan" aboveAverage="0" equalAverage="0" bottom="0" percent="0" rank="0" text="" dxfId="0">
      <formula>0</formula>
    </cfRule>
  </conditionalFormatting>
  <conditionalFormatting sqref="K122:BN122">
    <cfRule type="cellIs" priority="120" operator="greaterThan" aboveAverage="0" equalAverage="0" bottom="0" percent="0" rank="0" text="" dxfId="0">
      <formula>0</formula>
    </cfRule>
  </conditionalFormatting>
  <conditionalFormatting sqref="K123:BN123">
    <cfRule type="cellIs" priority="121" operator="greaterThan" aboveAverage="0" equalAverage="0" bottom="0" percent="0" rank="0" text="" dxfId="0">
      <formula>0</formula>
    </cfRule>
  </conditionalFormatting>
  <conditionalFormatting sqref="K124:BN124">
    <cfRule type="cellIs" priority="122" operator="greaterThan" aboveAverage="0" equalAverage="0" bottom="0" percent="0" rank="0" text="" dxfId="0">
      <formula>0</formula>
    </cfRule>
  </conditionalFormatting>
  <conditionalFormatting sqref="K125:BN125">
    <cfRule type="cellIs" priority="123" operator="greaterThan" aboveAverage="0" equalAverage="0" bottom="0" percent="0" rank="0" text="" dxfId="0">
      <formula>0</formula>
    </cfRule>
  </conditionalFormatting>
  <conditionalFormatting sqref="K126:BN126">
    <cfRule type="cellIs" priority="124" operator="greaterThan" aboveAverage="0" equalAverage="0" bottom="0" percent="0" rank="0" text="" dxfId="0">
      <formula>0</formula>
    </cfRule>
  </conditionalFormatting>
  <conditionalFormatting sqref="K127:BN127">
    <cfRule type="cellIs" priority="125" operator="greaterThan" aboveAverage="0" equalAverage="0" bottom="0" percent="0" rank="0" text="" dxfId="0">
      <formula>0</formula>
    </cfRule>
  </conditionalFormatting>
  <conditionalFormatting sqref="K128:BN128">
    <cfRule type="cellIs" priority="126" operator="greaterThan" aboveAverage="0" equalAverage="0" bottom="0" percent="0" rank="0" text="" dxfId="0">
      <formula>0</formula>
    </cfRule>
  </conditionalFormatting>
  <conditionalFormatting sqref="K129:BN129">
    <cfRule type="cellIs" priority="127" operator="greaterThan" aboveAverage="0" equalAverage="0" bottom="0" percent="0" rank="0" text="" dxfId="0">
      <formula>0</formula>
    </cfRule>
  </conditionalFormatting>
  <conditionalFormatting sqref="K130:BN130">
    <cfRule type="cellIs" priority="128" operator="greaterThan" aboveAverage="0" equalAverage="0" bottom="0" percent="0" rank="0" text="" dxfId="0">
      <formula>0</formula>
    </cfRule>
  </conditionalFormatting>
  <conditionalFormatting sqref="K131:BN131">
    <cfRule type="cellIs" priority="129" operator="greaterThan" aboveAverage="0" equalAverage="0" bottom="0" percent="0" rank="0" text="" dxfId="0">
      <formula>0</formula>
    </cfRule>
  </conditionalFormatting>
  <conditionalFormatting sqref="K132:BN132">
    <cfRule type="cellIs" priority="130" operator="greaterThan" aboveAverage="0" equalAverage="0" bottom="0" percent="0" rank="0" text="" dxfId="0">
      <formula>0</formula>
    </cfRule>
  </conditionalFormatting>
  <conditionalFormatting sqref="K133:BN133">
    <cfRule type="cellIs" priority="131" operator="greaterThan" aboveAverage="0" equalAverage="0" bottom="0" percent="0" rank="0" text="" dxfId="0">
      <formula>0</formula>
    </cfRule>
  </conditionalFormatting>
  <conditionalFormatting sqref="K134:BN134">
    <cfRule type="cellIs" priority="132" operator="greaterThan" aboveAverage="0" equalAverage="0" bottom="0" percent="0" rank="0" text="" dxfId="0">
      <formula>0</formula>
    </cfRule>
  </conditionalFormatting>
  <conditionalFormatting sqref="K134:BN134">
    <cfRule type="cellIs" priority="133" operator="greaterThan" aboveAverage="0" equalAverage="0" bottom="0" percent="0" rank="0" text="" dxfId="0">
      <formula>0</formula>
    </cfRule>
  </conditionalFormatting>
  <conditionalFormatting sqref="K135:BN135">
    <cfRule type="cellIs" priority="134" operator="greaterThan" aboveAverage="0" equalAverage="0" bottom="0" percent="0" rank="0" text="" dxfId="0">
      <formula>0</formula>
    </cfRule>
  </conditionalFormatting>
  <conditionalFormatting sqref="K136:BN136">
    <cfRule type="cellIs" priority="135" operator="greaterThan" aboveAverage="0" equalAverage="0" bottom="0" percent="0" rank="0" text="" dxfId="0">
      <formula>0</formula>
    </cfRule>
  </conditionalFormatting>
  <conditionalFormatting sqref="K137:BN137">
    <cfRule type="cellIs" priority="136" operator="greaterThan" aboveAverage="0" equalAverage="0" bottom="0" percent="0" rank="0" text="" dxfId="0">
      <formula>0</formula>
    </cfRule>
  </conditionalFormatting>
  <conditionalFormatting sqref="K138:BN138">
    <cfRule type="cellIs" priority="137" operator="greaterThan" aboveAverage="0" equalAverage="0" bottom="0" percent="0" rank="0" text="" dxfId="0">
      <formula>0</formula>
    </cfRule>
  </conditionalFormatting>
  <conditionalFormatting sqref="K139:BN139">
    <cfRule type="cellIs" priority="138" operator="greaterThan" aboveAverage="0" equalAverage="0" bottom="0" percent="0" rank="0" text="" dxfId="0">
      <formula>0</formula>
    </cfRule>
  </conditionalFormatting>
  <conditionalFormatting sqref="K140:BN140">
    <cfRule type="cellIs" priority="139" operator="greaterThan" aboveAverage="0" equalAverage="0" bottom="0" percent="0" rank="0" text="" dxfId="0">
      <formula>0</formula>
    </cfRule>
  </conditionalFormatting>
  <conditionalFormatting sqref="K140:BN140">
    <cfRule type="cellIs" priority="140" operator="greaterThan" aboveAverage="0" equalAverage="0" bottom="0" percent="0" rank="0" text="" dxfId="0">
      <formula>0</formula>
    </cfRule>
  </conditionalFormatting>
  <conditionalFormatting sqref="K141:BN141">
    <cfRule type="cellIs" priority="141" operator="greaterThan" aboveAverage="0" equalAverage="0" bottom="0" percent="0" rank="0" text="" dxfId="0">
      <formula>0</formula>
    </cfRule>
  </conditionalFormatting>
  <conditionalFormatting sqref="K142:BN142">
    <cfRule type="cellIs" priority="142" operator="greaterThan" aboveAverage="0" equalAverage="0" bottom="0" percent="0" rank="0" text="" dxfId="0">
      <formula>0</formula>
    </cfRule>
  </conditionalFormatting>
  <conditionalFormatting sqref="K143:BN143">
    <cfRule type="cellIs" priority="143" operator="greaterThan" aboveAverage="0" equalAverage="0" bottom="0" percent="0" rank="0" text="" dxfId="0">
      <formula>0</formula>
    </cfRule>
  </conditionalFormatting>
  <conditionalFormatting sqref="K144:BN144">
    <cfRule type="cellIs" priority="144" operator="greaterThan" aboveAverage="0" equalAverage="0" bottom="0" percent="0" rank="0" text="" dxfId="0">
      <formula>0</formula>
    </cfRule>
  </conditionalFormatting>
  <conditionalFormatting sqref="K145:BN145">
    <cfRule type="cellIs" priority="145" operator="greaterThan" aboveAverage="0" equalAverage="0" bottom="0" percent="0" rank="0" text="" dxfId="0">
      <formula>0</formula>
    </cfRule>
  </conditionalFormatting>
  <conditionalFormatting sqref="K146:BN146">
    <cfRule type="cellIs" priority="146" operator="greaterThan" aboveAverage="0" equalAverage="0" bottom="0" percent="0" rank="0" text="" dxfId="0">
      <formula>0</formula>
    </cfRule>
  </conditionalFormatting>
  <conditionalFormatting sqref="K147:BN147">
    <cfRule type="cellIs" priority="147" operator="greaterThan" aboveAverage="0" equalAverage="0" bottom="0" percent="0" rank="0" text="" dxfId="0">
      <formula>0</formula>
    </cfRule>
  </conditionalFormatting>
  <conditionalFormatting sqref="K148:BN148">
    <cfRule type="cellIs" priority="148" operator="greaterThan" aboveAverage="0" equalAverage="0" bottom="0" percent="0" rank="0" text="" dxfId="0">
      <formula>0</formula>
    </cfRule>
  </conditionalFormatting>
  <conditionalFormatting sqref="K149:BN149">
    <cfRule type="cellIs" priority="149" operator="greaterThan" aboveAverage="0" equalAverage="0" bottom="0" percent="0" rank="0" text="" dxfId="0">
      <formula>0</formula>
    </cfRule>
  </conditionalFormatting>
  <conditionalFormatting sqref="K150:BN150">
    <cfRule type="cellIs" priority="150" operator="greaterThan" aboveAverage="0" equalAverage="0" bottom="0" percent="0" rank="0" text="" dxfId="0">
      <formula>0</formula>
    </cfRule>
  </conditionalFormatting>
  <conditionalFormatting sqref="K151:BN151">
    <cfRule type="cellIs" priority="151" operator="greaterThan" aboveAverage="0" equalAverage="0" bottom="0" percent="0" rank="0" text="" dxfId="0">
      <formula>0</formula>
    </cfRule>
  </conditionalFormatting>
  <conditionalFormatting sqref="K152:BN152">
    <cfRule type="cellIs" priority="152" operator="greaterThan" aboveAverage="0" equalAverage="0" bottom="0" percent="0" rank="0" text="" dxfId="0">
      <formula>0</formula>
    </cfRule>
  </conditionalFormatting>
  <conditionalFormatting sqref="K153:BN153">
    <cfRule type="cellIs" priority="153" operator="greaterThan" aboveAverage="0" equalAverage="0" bottom="0" percent="0" rank="0" text="" dxfId="0">
      <formula>0</formula>
    </cfRule>
  </conditionalFormatting>
  <conditionalFormatting sqref="K154:BN154">
    <cfRule type="cellIs" priority="154" operator="greaterThan" aboveAverage="0" equalAverage="0" bottom="0" percent="0" rank="0" text="" dxfId="0">
      <formula>0</formula>
    </cfRule>
  </conditionalFormatting>
  <conditionalFormatting sqref="K155:BN155">
    <cfRule type="cellIs" priority="155" operator="greaterThan" aboveAverage="0" equalAverage="0" bottom="0" percent="0" rank="0" text="" dxfId="0">
      <formula>0</formula>
    </cfRule>
  </conditionalFormatting>
  <conditionalFormatting sqref="K156:BN156">
    <cfRule type="cellIs" priority="156" operator="greaterThan" aboveAverage="0" equalAverage="0" bottom="0" percent="0" rank="0" text="" dxfId="0">
      <formula>0</formula>
    </cfRule>
  </conditionalFormatting>
  <conditionalFormatting sqref="K157:BN157">
    <cfRule type="cellIs" priority="157" operator="greaterThan" aboveAverage="0" equalAverage="0" bottom="0" percent="0" rank="0" text="" dxfId="0">
      <formula>0</formula>
    </cfRule>
  </conditionalFormatting>
  <conditionalFormatting sqref="K158:BN158">
    <cfRule type="cellIs" priority="158" operator="greaterThan" aboveAverage="0" equalAverage="0" bottom="0" percent="0" rank="0" text="" dxfId="0">
      <formula>0</formula>
    </cfRule>
  </conditionalFormatting>
  <conditionalFormatting sqref="K159:BN159">
    <cfRule type="cellIs" priority="159" operator="greaterThan" aboveAverage="0" equalAverage="0" bottom="0" percent="0" rank="0" text="" dxfId="0">
      <formula>0</formula>
    </cfRule>
  </conditionalFormatting>
  <conditionalFormatting sqref="K160:BN160">
    <cfRule type="cellIs" priority="160" operator="greaterThan" aboveAverage="0" equalAverage="0" bottom="0" percent="0" rank="0" text="" dxfId="0">
      <formula>0</formula>
    </cfRule>
  </conditionalFormatting>
  <conditionalFormatting sqref="K161:BN161">
    <cfRule type="cellIs" priority="161" operator="greaterThan" aboveAverage="0" equalAverage="0" bottom="0" percent="0" rank="0" text="" dxfId="0">
      <formula>0</formula>
    </cfRule>
  </conditionalFormatting>
  <conditionalFormatting sqref="K162:BN162">
    <cfRule type="cellIs" priority="162" operator="greaterThan" aboveAverage="0" equalAverage="0" bottom="0" percent="0" rank="0" text="" dxfId="0">
      <formula>0</formula>
    </cfRule>
  </conditionalFormatting>
  <conditionalFormatting sqref="K163:BN163">
    <cfRule type="cellIs" priority="163" operator="greaterThan" aboveAverage="0" equalAverage="0" bottom="0" percent="0" rank="0" text="" dxfId="0">
      <formula>0</formula>
    </cfRule>
  </conditionalFormatting>
  <conditionalFormatting sqref="K164:BN164">
    <cfRule type="cellIs" priority="164" operator="greaterThan" aboveAverage="0" equalAverage="0" bottom="0" percent="0" rank="0" text="" dxfId="0">
      <formula>0</formula>
    </cfRule>
  </conditionalFormatting>
  <conditionalFormatting sqref="K165:BN165">
    <cfRule type="cellIs" priority="165" operator="greaterThan" aboveAverage="0" equalAverage="0" bottom="0" percent="0" rank="0" text="" dxfId="0">
      <formula>0</formula>
    </cfRule>
  </conditionalFormatting>
  <conditionalFormatting sqref="K166:BN166">
    <cfRule type="cellIs" priority="166" operator="greaterThan" aboveAverage="0" equalAverage="0" bottom="0" percent="0" rank="0" text="" dxfId="0">
      <formula>0</formula>
    </cfRule>
  </conditionalFormatting>
  <conditionalFormatting sqref="K167:BN167">
    <cfRule type="cellIs" priority="167" operator="greaterThan" aboveAverage="0" equalAverage="0" bottom="0" percent="0" rank="0" text="" dxfId="0">
      <formula>0</formula>
    </cfRule>
  </conditionalFormatting>
  <conditionalFormatting sqref="K168:BN168">
    <cfRule type="cellIs" priority="168" operator="greaterThan" aboveAverage="0" equalAverage="0" bottom="0" percent="0" rank="0" text="" dxfId="0">
      <formula>0</formula>
    </cfRule>
  </conditionalFormatting>
  <conditionalFormatting sqref="K92:BN92">
    <cfRule type="cellIs" priority="169" operator="greaterThan" aboveAverage="0" equalAverage="0" bottom="0" percent="0" rank="0" text="" dxfId="0">
      <formula>0</formula>
    </cfRule>
  </conditionalFormatting>
  <conditionalFormatting sqref="K140:BN140">
    <cfRule type="cellIs" priority="170" operator="greaterThan" aboveAverage="0" equalAverage="0" bottom="0" percent="0" rank="0" text="" dxfId="0">
      <formula>0</formula>
    </cfRule>
  </conditionalFormatting>
  <conditionalFormatting sqref="K165:BN165">
    <cfRule type="cellIs" priority="171" operator="greaterThan" aboveAverage="0" equalAverage="0" bottom="0" percent="0" rank="0" text="" dxfId="0">
      <formula>0</formula>
    </cfRule>
  </conditionalFormatting>
  <conditionalFormatting sqref="K129:BN129">
    <cfRule type="cellIs" priority="172" operator="greaterThan" aboveAverage="0" equalAverage="0" bottom="0" percent="0" rank="0" text="" dxfId="0">
      <formula>0</formula>
    </cfRule>
  </conditionalFormatting>
  <conditionalFormatting sqref="K137:BN137">
    <cfRule type="cellIs" priority="173" operator="greaterThan" aboveAverage="0" equalAverage="0" bottom="0" percent="0" rank="0" text="" dxfId="0">
      <formula>0</formula>
    </cfRule>
  </conditionalFormatting>
  <conditionalFormatting sqref="K92:BN92">
    <cfRule type="cellIs" priority="174" operator="greaterThan" aboveAverage="0" equalAverage="0" bottom="0" percent="0" rank="0" text="" dxfId="0">
      <formula>0</formula>
    </cfRule>
  </conditionalFormatting>
  <conditionalFormatting sqref="K23:BN23">
    <cfRule type="cellIs" priority="175" operator="greaterThan" aboveAverage="0" equalAverage="0" bottom="0" percent="0" rank="0" text="" dxfId="0">
      <formula>0</formula>
    </cfRule>
  </conditionalFormatting>
  <conditionalFormatting sqref="K92:BN92">
    <cfRule type="cellIs" priority="176" operator="greaterThan" aboveAverage="0" equalAverage="0" bottom="0" percent="0" rank="0" text="" dxfId="0">
      <formula>0</formula>
    </cfRule>
  </conditionalFormatting>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xl/worksheets/sheet8.xml><?xml version="1.0" encoding="utf-8"?>
<worksheet xmlns="http://schemas.openxmlformats.org/spreadsheetml/2006/main" xmlns:r="http://schemas.openxmlformats.org/officeDocument/2006/relationships">
  <sheetPr filterMode="true">
    <tabColor rgb="00FFFFFF"/>
    <pageSetUpPr fitToPage="false"/>
  </sheetPr>
  <dimension ref="A1:BM65536"/>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G9" activeCellId="0" sqref="G9"/>
    </sheetView>
  </sheetViews>
  <sheetFormatPr defaultRowHeight="11.25"/>
  <cols>
    <col collapsed="false" hidden="false" max="1" min="1" style="0" width="20.4183673469388"/>
    <col collapsed="false" hidden="false" max="2" min="2" style="0" width="19.3112244897959"/>
    <col collapsed="false" hidden="false" max="3" min="3" style="0" width="17.0918367346939"/>
    <col collapsed="false" hidden="false" max="4" min="4" style="0" width="12.219387755102"/>
    <col collapsed="false" hidden="false" max="5" min="5" style="0" width="13.8877551020408"/>
    <col collapsed="false" hidden="false" max="6" min="6" style="0" width="38.6275510204082"/>
    <col collapsed="false" hidden="false" max="7" min="7" style="0" width="15"/>
    <col collapsed="false" hidden="false" max="8" min="8" style="0" width="11.1122448979592"/>
    <col collapsed="false" hidden="true" max="9" min="9" style="0" width="0"/>
    <col collapsed="false" hidden="false" max="10" min="10" style="0" width="14.4438775510204"/>
    <col collapsed="false" hidden="false" max="11" min="11" style="0" width="12.6377551020408"/>
    <col collapsed="false" hidden="false" max="12" min="12" style="0" width="13.1938775510204"/>
    <col collapsed="false" hidden="false" max="120" min="13" style="0" width="7.87244897959184"/>
    <col collapsed="false" hidden="false" max="1025" min="121" style="0" width="8.68367346938776"/>
  </cols>
  <sheetData>
    <row r="1" customFormat="false" ht="16.5" hidden="false" customHeight="true" outlineLevel="0" collapsed="false">
      <c r="A1" s="102"/>
      <c r="B1" s="102"/>
      <c r="C1" s="102"/>
      <c r="D1" s="103" t="s">
        <v>827</v>
      </c>
      <c r="E1" s="103"/>
      <c r="F1" s="103"/>
      <c r="G1" s="103"/>
      <c r="H1" s="103"/>
      <c r="I1" s="89"/>
      <c r="J1" s="89"/>
      <c r="K1" s="104"/>
      <c r="L1" s="104"/>
      <c r="M1" s="104"/>
    </row>
    <row r="2" customFormat="false" ht="18.75" hidden="false" customHeight="true" outlineLevel="0" collapsed="false">
      <c r="A2" s="102"/>
      <c r="B2" s="102"/>
      <c r="C2" s="102"/>
      <c r="D2" s="105" t="s">
        <v>828</v>
      </c>
      <c r="E2" s="105"/>
      <c r="F2" s="105"/>
      <c r="G2" s="105"/>
      <c r="H2" s="105"/>
      <c r="I2" s="106"/>
      <c r="J2" s="106"/>
      <c r="K2" s="107"/>
      <c r="L2" s="107"/>
      <c r="M2" s="107"/>
      <c r="N2" s="107"/>
      <c r="O2" s="107"/>
      <c r="P2" s="107"/>
      <c r="Q2" s="107"/>
    </row>
    <row r="3" customFormat="false" ht="18.75" hidden="false" customHeight="true" outlineLevel="0" collapsed="false">
      <c r="A3" s="108" t="s">
        <v>65</v>
      </c>
      <c r="B3" s="108"/>
      <c r="C3" s="108"/>
      <c r="D3" s="105"/>
      <c r="E3" s="105"/>
      <c r="F3" s="105"/>
      <c r="G3" s="105"/>
      <c r="H3" s="105"/>
      <c r="I3" s="106"/>
      <c r="J3" s="106"/>
      <c r="K3" s="107"/>
      <c r="L3" s="107"/>
      <c r="M3" s="107"/>
      <c r="N3" s="107"/>
      <c r="O3" s="107"/>
      <c r="P3" s="107"/>
      <c r="Q3" s="107"/>
    </row>
    <row r="4" customFormat="false" ht="21" hidden="false" customHeight="true" outlineLevel="0" collapsed="false">
      <c r="A4" s="109"/>
      <c r="B4" s="110"/>
      <c r="C4" s="111"/>
      <c r="D4" s="112"/>
      <c r="E4" s="112"/>
      <c r="F4" s="112"/>
      <c r="G4" s="109"/>
      <c r="H4" s="112"/>
      <c r="I4" s="112"/>
      <c r="J4" s="112"/>
      <c r="K4" s="113"/>
      <c r="L4" s="109"/>
      <c r="M4" s="113"/>
      <c r="N4" s="113"/>
      <c r="O4" s="113"/>
      <c r="P4" s="113"/>
      <c r="Q4" s="113"/>
    </row>
    <row r="5" customFormat="false" ht="15" hidden="false" customHeight="true" outlineLevel="0" collapsed="false">
      <c r="A5" s="62"/>
      <c r="B5" s="66" t="s">
        <v>66</v>
      </c>
      <c r="C5" s="67" t="str">
        <f aca="false">'FT-ING-PR-02'!B5</f>
        <v>Nº de proyecto: </v>
      </c>
      <c r="D5" s="62"/>
      <c r="E5" s="68"/>
      <c r="F5" s="69" t="s">
        <v>67</v>
      </c>
      <c r="G5" s="70" t="n">
        <f aca="false">'FT-ING-PR-03'!G7</f>
        <v>0</v>
      </c>
      <c r="H5" s="70"/>
      <c r="I5" s="109"/>
      <c r="J5" s="109"/>
      <c r="K5" s="109"/>
      <c r="L5" s="109"/>
      <c r="M5" s="109"/>
      <c r="N5" s="109"/>
      <c r="O5" s="109"/>
      <c r="P5" s="109"/>
      <c r="Q5" s="109"/>
    </row>
    <row r="6" customFormat="false" ht="15.75" hidden="false" customHeight="true" outlineLevel="0" collapsed="false">
      <c r="A6" s="62"/>
      <c r="B6" s="71" t="s">
        <v>68</v>
      </c>
      <c r="C6" s="67" t="str">
        <f aca="false">'FT-ING-PR-02'!B6</f>
        <v>Obra:</v>
      </c>
      <c r="D6" s="68"/>
      <c r="E6" s="62"/>
      <c r="F6" s="62"/>
      <c r="G6" s="62"/>
      <c r="H6" s="89"/>
      <c r="I6" s="109"/>
      <c r="J6" s="109"/>
      <c r="K6" s="109"/>
      <c r="L6" s="109"/>
      <c r="M6" s="109"/>
      <c r="N6" s="109"/>
      <c r="O6" s="109"/>
      <c r="P6" s="109"/>
      <c r="Q6" s="109"/>
    </row>
    <row r="7" customFormat="false" ht="15.75" hidden="false" customHeight="true" outlineLevel="0" collapsed="false">
      <c r="A7" s="62"/>
      <c r="B7" s="71" t="s">
        <v>433</v>
      </c>
      <c r="C7" s="90" t="n">
        <f aca="false">'FT-ING-PR-01'!B7</f>
        <v>0</v>
      </c>
      <c r="D7" s="91"/>
      <c r="E7" s="92"/>
      <c r="F7" s="92"/>
      <c r="G7" s="93"/>
      <c r="H7" s="89"/>
      <c r="I7" s="114"/>
      <c r="J7" s="94" t="s">
        <v>434</v>
      </c>
      <c r="K7" s="94"/>
      <c r="L7" s="94"/>
      <c r="M7" s="94"/>
      <c r="N7" s="94"/>
      <c r="O7" s="94"/>
      <c r="P7" s="94"/>
      <c r="Q7" s="94" t="s">
        <v>435</v>
      </c>
      <c r="R7" s="94"/>
      <c r="S7" s="94"/>
      <c r="T7" s="94"/>
      <c r="U7" s="94"/>
      <c r="V7" s="94"/>
      <c r="W7" s="94"/>
      <c r="X7" s="94" t="s">
        <v>436</v>
      </c>
      <c r="Y7" s="94"/>
      <c r="Z7" s="94"/>
      <c r="AA7" s="94"/>
      <c r="AB7" s="94"/>
      <c r="AC7" s="94"/>
      <c r="AD7" s="94"/>
      <c r="AE7" s="94" t="s">
        <v>437</v>
      </c>
      <c r="AF7" s="94"/>
      <c r="AG7" s="94"/>
      <c r="AH7" s="94"/>
      <c r="AI7" s="94"/>
      <c r="AJ7" s="94"/>
      <c r="AK7" s="94"/>
      <c r="AL7" s="94" t="s">
        <v>438</v>
      </c>
      <c r="AM7" s="94"/>
      <c r="AN7" s="94"/>
      <c r="AO7" s="94"/>
      <c r="AP7" s="94"/>
      <c r="AQ7" s="94"/>
      <c r="AR7" s="94"/>
      <c r="AS7" s="94" t="s">
        <v>439</v>
      </c>
      <c r="AT7" s="94"/>
      <c r="AU7" s="94"/>
      <c r="AV7" s="94"/>
      <c r="AW7" s="94"/>
      <c r="AX7" s="94"/>
      <c r="AY7" s="94"/>
      <c r="AZ7" s="94" t="s">
        <v>440</v>
      </c>
      <c r="BA7" s="94"/>
      <c r="BB7" s="94"/>
      <c r="BC7" s="94"/>
      <c r="BD7" s="94"/>
      <c r="BE7" s="94"/>
      <c r="BF7" s="94"/>
      <c r="BG7" s="94" t="s">
        <v>441</v>
      </c>
      <c r="BH7" s="94"/>
      <c r="BI7" s="94"/>
      <c r="BJ7" s="94"/>
      <c r="BK7" s="94"/>
      <c r="BL7" s="94"/>
      <c r="BM7" s="94"/>
    </row>
    <row r="8" customFormat="false" ht="15.75" hidden="false" customHeight="true" outlineLevel="0" collapsed="false">
      <c r="A8" s="115"/>
      <c r="B8" s="116"/>
      <c r="C8" s="117"/>
      <c r="D8" s="117"/>
      <c r="E8" s="118"/>
      <c r="F8" s="118"/>
      <c r="G8" s="89"/>
      <c r="H8" s="89"/>
      <c r="I8" s="89"/>
      <c r="J8" s="94" t="s">
        <v>442</v>
      </c>
      <c r="K8" s="94"/>
      <c r="L8" s="94"/>
      <c r="M8" s="94"/>
      <c r="N8" s="94"/>
      <c r="O8" s="94"/>
      <c r="P8" s="94"/>
      <c r="Q8" s="94" t="s">
        <v>443</v>
      </c>
      <c r="R8" s="94"/>
      <c r="S8" s="94"/>
      <c r="T8" s="94"/>
      <c r="U8" s="94"/>
      <c r="V8" s="94"/>
      <c r="W8" s="94"/>
      <c r="X8" s="94" t="s">
        <v>444</v>
      </c>
      <c r="Y8" s="94"/>
      <c r="Z8" s="94"/>
      <c r="AA8" s="94"/>
      <c r="AB8" s="94"/>
      <c r="AC8" s="94"/>
      <c r="AD8" s="94"/>
      <c r="AE8" s="94" t="s">
        <v>445</v>
      </c>
      <c r="AF8" s="94"/>
      <c r="AG8" s="94"/>
      <c r="AH8" s="94"/>
      <c r="AI8" s="94"/>
      <c r="AJ8" s="94"/>
      <c r="AK8" s="94"/>
      <c r="AL8" s="94" t="s">
        <v>446</v>
      </c>
      <c r="AM8" s="94"/>
      <c r="AN8" s="94"/>
      <c r="AO8" s="94"/>
      <c r="AP8" s="94"/>
      <c r="AQ8" s="94"/>
      <c r="AR8" s="94"/>
      <c r="AS8" s="94" t="s">
        <v>447</v>
      </c>
      <c r="AT8" s="94"/>
      <c r="AU8" s="94"/>
      <c r="AV8" s="94"/>
      <c r="AW8" s="94"/>
      <c r="AX8" s="94"/>
      <c r="AY8" s="94"/>
      <c r="AZ8" s="94" t="s">
        <v>448</v>
      </c>
      <c r="BA8" s="94"/>
      <c r="BB8" s="94"/>
      <c r="BC8" s="94"/>
      <c r="BD8" s="94"/>
      <c r="BE8" s="94"/>
      <c r="BF8" s="94"/>
      <c r="BG8" s="94" t="s">
        <v>449</v>
      </c>
      <c r="BH8" s="94"/>
      <c r="BI8" s="94"/>
      <c r="BJ8" s="94"/>
      <c r="BK8" s="94"/>
      <c r="BL8" s="94"/>
      <c r="BM8" s="94"/>
    </row>
    <row r="9" customFormat="false" ht="12.75" hidden="false" customHeight="true" outlineLevel="0" collapsed="false">
      <c r="A9" s="119" t="s">
        <v>829</v>
      </c>
      <c r="B9" s="119" t="s">
        <v>69</v>
      </c>
      <c r="C9" s="75" t="s">
        <v>70</v>
      </c>
      <c r="D9" s="75" t="s">
        <v>830</v>
      </c>
      <c r="E9" s="119" t="s">
        <v>831</v>
      </c>
      <c r="F9" s="119"/>
      <c r="G9" s="72" t="s">
        <v>72</v>
      </c>
      <c r="H9" s="72" t="s">
        <v>73</v>
      </c>
      <c r="I9" s="89"/>
      <c r="J9" s="96" t="s">
        <v>450</v>
      </c>
      <c r="K9" s="96" t="s">
        <v>451</v>
      </c>
      <c r="L9" s="94" t="s">
        <v>452</v>
      </c>
      <c r="M9" s="94" t="s">
        <v>453</v>
      </c>
      <c r="N9" s="94" t="s">
        <v>454</v>
      </c>
      <c r="O9" s="94" t="s">
        <v>455</v>
      </c>
      <c r="P9" s="94" t="s">
        <v>456</v>
      </c>
      <c r="Q9" s="94" t="s">
        <v>450</v>
      </c>
      <c r="R9" s="94" t="s">
        <v>451</v>
      </c>
      <c r="S9" s="94" t="s">
        <v>452</v>
      </c>
      <c r="T9" s="94" t="s">
        <v>453</v>
      </c>
      <c r="U9" s="94" t="s">
        <v>454</v>
      </c>
      <c r="V9" s="94" t="s">
        <v>455</v>
      </c>
      <c r="W9" s="94" t="s">
        <v>456</v>
      </c>
      <c r="X9" s="94" t="s">
        <v>450</v>
      </c>
      <c r="Y9" s="94" t="s">
        <v>451</v>
      </c>
      <c r="Z9" s="94" t="s">
        <v>452</v>
      </c>
      <c r="AA9" s="94" t="s">
        <v>453</v>
      </c>
      <c r="AB9" s="94" t="s">
        <v>454</v>
      </c>
      <c r="AC9" s="94" t="s">
        <v>455</v>
      </c>
      <c r="AD9" s="94" t="s">
        <v>456</v>
      </c>
      <c r="AE9" s="94" t="s">
        <v>450</v>
      </c>
      <c r="AF9" s="94" t="s">
        <v>451</v>
      </c>
      <c r="AG9" s="94" t="s">
        <v>452</v>
      </c>
      <c r="AH9" s="94" t="s">
        <v>453</v>
      </c>
      <c r="AI9" s="94" t="s">
        <v>454</v>
      </c>
      <c r="AJ9" s="94" t="s">
        <v>455</v>
      </c>
      <c r="AK9" s="94" t="s">
        <v>456</v>
      </c>
      <c r="AL9" s="94" t="s">
        <v>450</v>
      </c>
      <c r="AM9" s="94" t="s">
        <v>451</v>
      </c>
      <c r="AN9" s="94" t="s">
        <v>452</v>
      </c>
      <c r="AO9" s="94" t="s">
        <v>453</v>
      </c>
      <c r="AP9" s="94" t="s">
        <v>454</v>
      </c>
      <c r="AQ9" s="94" t="s">
        <v>455</v>
      </c>
      <c r="AR9" s="94" t="s">
        <v>456</v>
      </c>
      <c r="AS9" s="94" t="s">
        <v>450</v>
      </c>
      <c r="AT9" s="94" t="s">
        <v>451</v>
      </c>
      <c r="AU9" s="94" t="s">
        <v>452</v>
      </c>
      <c r="AV9" s="94" t="s">
        <v>453</v>
      </c>
      <c r="AW9" s="94" t="s">
        <v>454</v>
      </c>
      <c r="AX9" s="94" t="s">
        <v>455</v>
      </c>
      <c r="AY9" s="94" t="s">
        <v>456</v>
      </c>
      <c r="AZ9" s="94" t="s">
        <v>450</v>
      </c>
      <c r="BA9" s="94" t="s">
        <v>451</v>
      </c>
      <c r="BB9" s="94" t="s">
        <v>452</v>
      </c>
      <c r="BC9" s="94" t="s">
        <v>453</v>
      </c>
      <c r="BD9" s="94" t="s">
        <v>454</v>
      </c>
      <c r="BE9" s="94" t="s">
        <v>455</v>
      </c>
      <c r="BF9" s="94" t="s">
        <v>456</v>
      </c>
      <c r="BG9" s="94" t="s">
        <v>450</v>
      </c>
      <c r="BH9" s="94" t="s">
        <v>451</v>
      </c>
      <c r="BI9" s="94" t="s">
        <v>452</v>
      </c>
      <c r="BJ9" s="94" t="s">
        <v>453</v>
      </c>
      <c r="BK9" s="94" t="s">
        <v>454</v>
      </c>
      <c r="BL9" s="94" t="s">
        <v>455</v>
      </c>
      <c r="BM9" s="94" t="s">
        <v>456</v>
      </c>
    </row>
    <row r="10" customFormat="false" ht="12.75" hidden="false" customHeight="true" outlineLevel="0" collapsed="false">
      <c r="A10" s="119"/>
      <c r="B10" s="119"/>
      <c r="C10" s="75"/>
      <c r="D10" s="75"/>
      <c r="E10" s="72" t="s">
        <v>80</v>
      </c>
      <c r="F10" s="72" t="s">
        <v>81</v>
      </c>
      <c r="G10" s="72"/>
      <c r="H10" s="72"/>
      <c r="I10" s="89"/>
      <c r="J10" s="96" t="n">
        <v>41806</v>
      </c>
      <c r="K10" s="96" t="n">
        <v>41807</v>
      </c>
      <c r="L10" s="94" t="n">
        <v>41808</v>
      </c>
      <c r="M10" s="94" t="n">
        <v>41809</v>
      </c>
      <c r="N10" s="94" t="n">
        <v>41810</v>
      </c>
      <c r="O10" s="94" t="n">
        <v>41811</v>
      </c>
      <c r="P10" s="94" t="n">
        <v>41812</v>
      </c>
      <c r="Q10" s="94" t="n">
        <v>41813</v>
      </c>
      <c r="R10" s="94" t="n">
        <v>41814</v>
      </c>
      <c r="S10" s="94" t="n">
        <v>41815</v>
      </c>
      <c r="T10" s="94" t="n">
        <v>41816</v>
      </c>
      <c r="U10" s="94" t="n">
        <v>41817</v>
      </c>
      <c r="V10" s="94" t="n">
        <v>41818</v>
      </c>
      <c r="W10" s="94" t="n">
        <v>41819</v>
      </c>
      <c r="X10" s="94" t="n">
        <v>41820</v>
      </c>
      <c r="Y10" s="94" t="n">
        <v>41821</v>
      </c>
      <c r="Z10" s="94" t="n">
        <v>41822</v>
      </c>
      <c r="AA10" s="94" t="n">
        <v>41823</v>
      </c>
      <c r="AB10" s="94" t="n">
        <v>41824</v>
      </c>
      <c r="AC10" s="94" t="n">
        <v>41825</v>
      </c>
      <c r="AD10" s="94" t="n">
        <v>41826</v>
      </c>
      <c r="AE10" s="94" t="n">
        <v>41827</v>
      </c>
      <c r="AF10" s="94" t="n">
        <v>41828</v>
      </c>
      <c r="AG10" s="94" t="n">
        <v>41829</v>
      </c>
      <c r="AH10" s="94" t="n">
        <v>41830</v>
      </c>
      <c r="AI10" s="94" t="n">
        <v>41831</v>
      </c>
      <c r="AJ10" s="94" t="n">
        <v>41832</v>
      </c>
      <c r="AK10" s="94" t="n">
        <v>41833</v>
      </c>
      <c r="AL10" s="94" t="n">
        <v>41834</v>
      </c>
      <c r="AM10" s="94" t="n">
        <v>41835</v>
      </c>
      <c r="AN10" s="94" t="n">
        <v>41836</v>
      </c>
      <c r="AO10" s="94" t="n">
        <v>41837</v>
      </c>
      <c r="AP10" s="94" t="n">
        <v>41838</v>
      </c>
      <c r="AQ10" s="94" t="n">
        <v>41839</v>
      </c>
      <c r="AR10" s="94" t="n">
        <v>41840</v>
      </c>
      <c r="AS10" s="94" t="n">
        <v>41841</v>
      </c>
      <c r="AT10" s="94" t="n">
        <v>41842</v>
      </c>
      <c r="AU10" s="94" t="n">
        <v>41843</v>
      </c>
      <c r="AV10" s="94" t="n">
        <v>41844</v>
      </c>
      <c r="AW10" s="94" t="n">
        <v>41845</v>
      </c>
      <c r="AX10" s="94" t="n">
        <v>41846</v>
      </c>
      <c r="AY10" s="94" t="n">
        <v>41847</v>
      </c>
      <c r="AZ10" s="94" t="n">
        <v>41848</v>
      </c>
      <c r="BA10" s="94" t="n">
        <v>41849</v>
      </c>
      <c r="BB10" s="94" t="n">
        <v>41850</v>
      </c>
      <c r="BC10" s="94" t="n">
        <v>41851</v>
      </c>
      <c r="BD10" s="94" t="n">
        <v>41852</v>
      </c>
      <c r="BE10" s="94" t="n">
        <v>41853</v>
      </c>
      <c r="BF10" s="94" t="n">
        <v>41854</v>
      </c>
      <c r="BG10" s="94" t="n">
        <v>41855</v>
      </c>
      <c r="BH10" s="94" t="n">
        <v>41856</v>
      </c>
      <c r="BI10" s="94" t="n">
        <v>41857</v>
      </c>
      <c r="BJ10" s="94" t="n">
        <v>41858</v>
      </c>
      <c r="BK10" s="94" t="n">
        <v>41859</v>
      </c>
      <c r="BL10" s="94" t="n">
        <v>41860</v>
      </c>
      <c r="BM10" s="94" t="n">
        <v>41861</v>
      </c>
    </row>
    <row r="11" customFormat="false" ht="26.3" hidden="false" customHeight="false" outlineLevel="0" collapsed="false">
      <c r="A11" s="120" t="s">
        <v>832</v>
      </c>
      <c r="B11" s="120" t="s">
        <v>833</v>
      </c>
      <c r="C11" s="120" t="s">
        <v>834</v>
      </c>
      <c r="D11" s="120" t="s">
        <v>347</v>
      </c>
      <c r="E11" s="120" t="s">
        <v>835</v>
      </c>
      <c r="F11" s="120" t="s">
        <v>836</v>
      </c>
      <c r="G11" s="120" t="s">
        <v>837</v>
      </c>
      <c r="H11" s="120" t="n">
        <v>8</v>
      </c>
      <c r="I11" s="120" t="n">
        <v>45</v>
      </c>
      <c r="J11" s="121"/>
      <c r="K11" s="121"/>
      <c r="L11" s="121"/>
      <c r="M11" s="121"/>
      <c r="N11" s="121"/>
      <c r="O11" s="121"/>
      <c r="P11" s="121"/>
      <c r="Q11" s="121"/>
      <c r="R11" s="121"/>
      <c r="S11" s="121"/>
      <c r="T11" s="121" t="n">
        <v>8</v>
      </c>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row>
    <row r="12" customFormat="false" ht="26.3" hidden="false" customHeight="false" outlineLevel="0" collapsed="false">
      <c r="A12" s="120" t="s">
        <v>838</v>
      </c>
      <c r="B12" s="120" t="s">
        <v>267</v>
      </c>
      <c r="C12" s="120" t="s">
        <v>334</v>
      </c>
      <c r="D12" s="120" t="s">
        <v>339</v>
      </c>
      <c r="E12" s="120" t="s">
        <v>839</v>
      </c>
      <c r="F12" s="120" t="s">
        <v>840</v>
      </c>
      <c r="G12" s="120" t="s">
        <v>277</v>
      </c>
      <c r="H12" s="120" t="n">
        <v>350</v>
      </c>
      <c r="I12" s="120" t="n">
        <v>12</v>
      </c>
      <c r="J12" s="121"/>
      <c r="K12" s="121"/>
      <c r="L12" s="121"/>
      <c r="M12" s="121"/>
      <c r="N12" s="121" t="n">
        <v>350</v>
      </c>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customFormat="false" ht="25.35" hidden="false" customHeight="false" outlineLevel="0" collapsed="false">
      <c r="A13" s="120" t="s">
        <v>838</v>
      </c>
      <c r="B13" s="120" t="s">
        <v>267</v>
      </c>
      <c r="C13" s="120" t="s">
        <v>334</v>
      </c>
      <c r="D13" s="120" t="s">
        <v>343</v>
      </c>
      <c r="E13" s="120" t="s">
        <v>841</v>
      </c>
      <c r="F13" s="120" t="s">
        <v>842</v>
      </c>
      <c r="G13" s="120" t="s">
        <v>277</v>
      </c>
      <c r="H13" s="120" t="n">
        <v>1800</v>
      </c>
      <c r="I13" s="120" t="n">
        <v>10.7</v>
      </c>
      <c r="J13" s="121"/>
      <c r="K13" s="121"/>
      <c r="L13" s="121"/>
      <c r="M13" s="121"/>
      <c r="N13" s="121"/>
      <c r="O13" s="121"/>
      <c r="P13" s="121"/>
      <c r="Q13" s="121" t="n">
        <v>1800</v>
      </c>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row>
    <row r="14" customFormat="false" ht="26.3" hidden="false" customHeight="false" outlineLevel="0" collapsed="false">
      <c r="A14" s="120" t="s">
        <v>838</v>
      </c>
      <c r="B14" s="120" t="s">
        <v>267</v>
      </c>
      <c r="C14" s="120" t="s">
        <v>334</v>
      </c>
      <c r="D14" s="120" t="s">
        <v>343</v>
      </c>
      <c r="E14" s="120" t="s">
        <v>843</v>
      </c>
      <c r="F14" s="120" t="s">
        <v>844</v>
      </c>
      <c r="G14" s="120" t="s">
        <v>277</v>
      </c>
      <c r="H14" s="120" t="n">
        <v>100</v>
      </c>
      <c r="I14" s="120" t="n">
        <v>10.7</v>
      </c>
      <c r="J14" s="121"/>
      <c r="K14" s="121"/>
      <c r="L14" s="121"/>
      <c r="M14" s="121"/>
      <c r="N14" s="121"/>
      <c r="O14" s="121"/>
      <c r="P14" s="121"/>
      <c r="Q14" s="121" t="n">
        <v>100</v>
      </c>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row>
    <row r="15" customFormat="false" ht="25.35" hidden="false" customHeight="false" outlineLevel="0" collapsed="false">
      <c r="A15" s="120" t="s">
        <v>838</v>
      </c>
      <c r="B15" s="120" t="s">
        <v>267</v>
      </c>
      <c r="C15" s="120" t="s">
        <v>334</v>
      </c>
      <c r="D15" s="120" t="s">
        <v>343</v>
      </c>
      <c r="E15" s="120" t="s">
        <v>845</v>
      </c>
      <c r="F15" s="120" t="s">
        <v>846</v>
      </c>
      <c r="G15" s="120" t="s">
        <v>277</v>
      </c>
      <c r="H15" s="120" t="n">
        <v>100</v>
      </c>
      <c r="I15" s="120" t="n">
        <v>10.7</v>
      </c>
      <c r="J15" s="121"/>
      <c r="K15" s="121"/>
      <c r="L15" s="121"/>
      <c r="M15" s="121"/>
      <c r="N15" s="121"/>
      <c r="O15" s="121"/>
      <c r="P15" s="121"/>
      <c r="Q15" s="121" t="n">
        <v>100</v>
      </c>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row>
    <row r="16" customFormat="false" ht="26.3" hidden="false" customHeight="false" outlineLevel="0" collapsed="false">
      <c r="A16" s="120" t="s">
        <v>838</v>
      </c>
      <c r="B16" s="120" t="s">
        <v>267</v>
      </c>
      <c r="C16" s="120" t="s">
        <v>334</v>
      </c>
      <c r="D16" s="120" t="s">
        <v>847</v>
      </c>
      <c r="E16" s="120" t="s">
        <v>848</v>
      </c>
      <c r="F16" s="120" t="s">
        <v>849</v>
      </c>
      <c r="G16" s="120" t="s">
        <v>277</v>
      </c>
      <c r="H16" s="120" t="n">
        <v>300</v>
      </c>
      <c r="I16" s="120" t="n">
        <v>12.5</v>
      </c>
      <c r="J16" s="121"/>
      <c r="K16" s="121"/>
      <c r="L16" s="121"/>
      <c r="M16" s="121"/>
      <c r="N16" s="121"/>
      <c r="O16" s="121"/>
      <c r="P16" s="121"/>
      <c r="Q16" s="121" t="n">
        <v>300</v>
      </c>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row>
    <row r="17" customFormat="false" ht="25.35" hidden="false" customHeight="false" outlineLevel="0" collapsed="false">
      <c r="A17" s="120" t="s">
        <v>838</v>
      </c>
      <c r="B17" s="120" t="s">
        <v>267</v>
      </c>
      <c r="C17" s="120" t="s">
        <v>334</v>
      </c>
      <c r="D17" s="120" t="s">
        <v>850</v>
      </c>
      <c r="E17" s="120" t="s">
        <v>851</v>
      </c>
      <c r="F17" s="120" t="s">
        <v>852</v>
      </c>
      <c r="G17" s="120" t="s">
        <v>260</v>
      </c>
      <c r="H17" s="120" t="n">
        <v>10</v>
      </c>
      <c r="I17" s="120" t="n">
        <v>1279.5</v>
      </c>
      <c r="J17" s="121"/>
      <c r="K17" s="121"/>
      <c r="L17" s="121"/>
      <c r="M17" s="121"/>
      <c r="N17" s="121"/>
      <c r="O17" s="121"/>
      <c r="P17" s="121"/>
      <c r="Q17" s="121" t="n">
        <v>2</v>
      </c>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t="n">
        <v>8</v>
      </c>
      <c r="BC17" s="121"/>
      <c r="BD17" s="121"/>
      <c r="BE17" s="121"/>
      <c r="BF17" s="121"/>
      <c r="BG17" s="121"/>
      <c r="BH17" s="121"/>
      <c r="BI17" s="121"/>
      <c r="BJ17" s="121"/>
      <c r="BK17" s="121"/>
      <c r="BL17" s="121"/>
      <c r="BM17" s="121"/>
    </row>
    <row r="18" customFormat="false" ht="36.55" hidden="false" customHeight="false" outlineLevel="0" collapsed="false">
      <c r="A18" s="120" t="s">
        <v>838</v>
      </c>
      <c r="B18" s="120" t="s">
        <v>267</v>
      </c>
      <c r="C18" s="120" t="s">
        <v>334</v>
      </c>
      <c r="D18" s="120" t="s">
        <v>349</v>
      </c>
      <c r="E18" s="120" t="s">
        <v>853</v>
      </c>
      <c r="F18" s="120" t="s">
        <v>854</v>
      </c>
      <c r="G18" s="120" t="s">
        <v>86</v>
      </c>
      <c r="H18" s="120" t="n">
        <v>9</v>
      </c>
      <c r="I18" s="120" t="n">
        <v>242.07</v>
      </c>
      <c r="J18" s="121"/>
      <c r="K18" s="121"/>
      <c r="L18" s="121"/>
      <c r="M18" s="121"/>
      <c r="N18" s="121"/>
      <c r="O18" s="121"/>
      <c r="P18" s="121"/>
      <c r="Q18" s="121"/>
      <c r="R18" s="121" t="n">
        <v>9</v>
      </c>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row>
    <row r="19" customFormat="false" ht="26.3" hidden="true" customHeight="false" outlineLevel="0" collapsed="false">
      <c r="A19" s="120" t="s">
        <v>855</v>
      </c>
      <c r="B19" s="120" t="s">
        <v>856</v>
      </c>
      <c r="C19" s="120" t="s">
        <v>857</v>
      </c>
      <c r="D19" s="120" t="s">
        <v>101</v>
      </c>
      <c r="E19" s="120" t="s">
        <v>858</v>
      </c>
      <c r="F19" s="120" t="s">
        <v>859</v>
      </c>
      <c r="G19" s="120" t="s">
        <v>855</v>
      </c>
      <c r="H19" s="120" t="n">
        <v>1</v>
      </c>
      <c r="I19" s="120" t="n">
        <v>147360.27</v>
      </c>
      <c r="J19" s="121"/>
      <c r="K19" s="121"/>
      <c r="L19" s="121"/>
      <c r="M19" s="121"/>
      <c r="N19" s="121"/>
      <c r="O19" s="121"/>
      <c r="P19" s="121"/>
      <c r="Q19" s="121"/>
      <c r="R19" s="121"/>
      <c r="S19" s="121"/>
      <c r="T19" s="121"/>
      <c r="U19" s="121"/>
      <c r="V19" s="121"/>
      <c r="W19" s="121"/>
      <c r="X19" s="121"/>
      <c r="Y19" s="121"/>
      <c r="Z19" s="121"/>
      <c r="AA19" s="121"/>
      <c r="AB19" s="121"/>
      <c r="AC19" s="121"/>
      <c r="AD19" s="121"/>
      <c r="AE19" s="121" t="n">
        <v>1</v>
      </c>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row>
    <row r="20" customFormat="false" ht="47.75" hidden="true" customHeight="false" outlineLevel="0" collapsed="false">
      <c r="A20" s="120" t="s">
        <v>855</v>
      </c>
      <c r="B20" s="120" t="s">
        <v>856</v>
      </c>
      <c r="C20" s="120" t="s">
        <v>860</v>
      </c>
      <c r="D20" s="120" t="s">
        <v>279</v>
      </c>
      <c r="E20" s="120" t="s">
        <v>861</v>
      </c>
      <c r="F20" s="120" t="s">
        <v>862</v>
      </c>
      <c r="G20" s="120" t="s">
        <v>855</v>
      </c>
      <c r="H20" s="120" t="n">
        <v>1</v>
      </c>
      <c r="I20" s="120" t="n">
        <v>112943.63</v>
      </c>
      <c r="J20" s="121"/>
      <c r="K20" s="121"/>
      <c r="L20" s="121"/>
      <c r="M20" s="121"/>
      <c r="N20" s="121"/>
      <c r="O20" s="121"/>
      <c r="P20" s="121"/>
      <c r="Q20" s="121"/>
      <c r="R20" s="121"/>
      <c r="S20" s="121"/>
      <c r="T20" s="121" t="n">
        <v>1</v>
      </c>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row>
    <row r="21" customFormat="false" ht="26.3" hidden="true" customHeight="false" outlineLevel="0" collapsed="false">
      <c r="A21" s="120" t="s">
        <v>863</v>
      </c>
      <c r="B21" s="120" t="s">
        <v>864</v>
      </c>
      <c r="C21" s="120" t="s">
        <v>864</v>
      </c>
      <c r="D21" s="120" t="s">
        <v>117</v>
      </c>
      <c r="E21" s="120" t="s">
        <v>865</v>
      </c>
      <c r="F21" s="120" t="s">
        <v>866</v>
      </c>
      <c r="G21" s="120" t="s">
        <v>867</v>
      </c>
      <c r="H21" s="120" t="n">
        <v>613.998</v>
      </c>
      <c r="I21" s="120" t="n">
        <v>466.78</v>
      </c>
      <c r="J21" s="121"/>
      <c r="K21" s="121"/>
      <c r="L21" s="121"/>
      <c r="M21" s="121"/>
      <c r="N21" s="121" t="n">
        <v>13.6444</v>
      </c>
      <c r="O21" s="121" t="n">
        <v>13.6444</v>
      </c>
      <c r="P21" s="121" t="n">
        <v>13.6444</v>
      </c>
      <c r="Q21" s="121" t="n">
        <v>13.6444</v>
      </c>
      <c r="R21" s="121" t="n">
        <v>13.6444</v>
      </c>
      <c r="S21" s="121" t="n">
        <v>13.6444</v>
      </c>
      <c r="T21" s="121" t="n">
        <v>13.6444</v>
      </c>
      <c r="U21" s="121" t="n">
        <v>13.6444</v>
      </c>
      <c r="V21" s="121" t="n">
        <v>13.6444</v>
      </c>
      <c r="W21" s="121" t="n">
        <v>13.6444</v>
      </c>
      <c r="X21" s="121" t="n">
        <v>13.6444</v>
      </c>
      <c r="Y21" s="121" t="n">
        <v>13.6444</v>
      </c>
      <c r="Z21" s="121" t="n">
        <v>13.6444</v>
      </c>
      <c r="AA21" s="121" t="n">
        <v>13.6444</v>
      </c>
      <c r="AB21" s="121" t="n">
        <v>13.6444</v>
      </c>
      <c r="AC21" s="121" t="n">
        <v>13.6444</v>
      </c>
      <c r="AD21" s="121" t="n">
        <v>13.6444</v>
      </c>
      <c r="AE21" s="121" t="n">
        <v>13.6444</v>
      </c>
      <c r="AF21" s="121" t="n">
        <v>13.6444</v>
      </c>
      <c r="AG21" s="121" t="n">
        <v>13.6444</v>
      </c>
      <c r="AH21" s="121" t="n">
        <v>13.6444</v>
      </c>
      <c r="AI21" s="121" t="n">
        <v>13.6444</v>
      </c>
      <c r="AJ21" s="121" t="n">
        <v>13.6444</v>
      </c>
      <c r="AK21" s="121" t="n">
        <v>13.6444</v>
      </c>
      <c r="AL21" s="121" t="n">
        <v>13.6444</v>
      </c>
      <c r="AM21" s="121" t="n">
        <v>13.6444</v>
      </c>
      <c r="AN21" s="121" t="n">
        <v>13.6444</v>
      </c>
      <c r="AO21" s="121" t="n">
        <v>13.6444</v>
      </c>
      <c r="AP21" s="121" t="n">
        <v>13.6444</v>
      </c>
      <c r="AQ21" s="121" t="n">
        <v>13.6444</v>
      </c>
      <c r="AR21" s="121" t="n">
        <v>13.6444</v>
      </c>
      <c r="AS21" s="121" t="n">
        <v>13.6444</v>
      </c>
      <c r="AT21" s="121" t="n">
        <v>13.6444</v>
      </c>
      <c r="AU21" s="121" t="n">
        <v>13.6444</v>
      </c>
      <c r="AV21" s="121" t="n">
        <v>13.6444</v>
      </c>
      <c r="AW21" s="121" t="n">
        <v>13.6444</v>
      </c>
      <c r="AX21" s="121" t="n">
        <v>13.6444</v>
      </c>
      <c r="AY21" s="121" t="n">
        <v>13.6444</v>
      </c>
      <c r="AZ21" s="121" t="n">
        <v>13.6444</v>
      </c>
      <c r="BA21" s="121" t="n">
        <v>13.6444</v>
      </c>
      <c r="BB21" s="121" t="n">
        <v>13.6444</v>
      </c>
      <c r="BC21" s="121" t="n">
        <v>13.6444</v>
      </c>
      <c r="BD21" s="121" t="n">
        <v>13.6444</v>
      </c>
      <c r="BE21" s="121" t="n">
        <v>13.6444</v>
      </c>
      <c r="BF21" s="121" t="n">
        <v>13.6444</v>
      </c>
      <c r="BG21" s="121"/>
      <c r="BH21" s="121"/>
      <c r="BI21" s="121"/>
      <c r="BJ21" s="121"/>
      <c r="BK21" s="121"/>
      <c r="BL21" s="121"/>
      <c r="BM21" s="121"/>
    </row>
    <row r="22" customFormat="false" ht="26.3" hidden="true" customHeight="false" outlineLevel="0" collapsed="false">
      <c r="A22" s="120" t="s">
        <v>863</v>
      </c>
      <c r="B22" s="120" t="s">
        <v>864</v>
      </c>
      <c r="C22" s="120" t="s">
        <v>864</v>
      </c>
      <c r="D22" s="120" t="s">
        <v>120</v>
      </c>
      <c r="E22" s="120" t="s">
        <v>868</v>
      </c>
      <c r="F22" s="120" t="s">
        <v>869</v>
      </c>
      <c r="G22" s="120" t="s">
        <v>867</v>
      </c>
      <c r="H22" s="120" t="n">
        <v>172.998</v>
      </c>
      <c r="I22" s="120" t="n">
        <v>464.7</v>
      </c>
      <c r="J22" s="121"/>
      <c r="K22" s="121"/>
      <c r="L22" s="121"/>
      <c r="M22" s="121"/>
      <c r="N22" s="121" t="n">
        <v>3.8444</v>
      </c>
      <c r="O22" s="121" t="n">
        <v>3.8444</v>
      </c>
      <c r="P22" s="121" t="n">
        <v>3.8444</v>
      </c>
      <c r="Q22" s="121" t="n">
        <v>3.8444</v>
      </c>
      <c r="R22" s="121" t="n">
        <v>3.8444</v>
      </c>
      <c r="S22" s="121" t="n">
        <v>3.8444</v>
      </c>
      <c r="T22" s="121" t="n">
        <v>3.8444</v>
      </c>
      <c r="U22" s="121" t="n">
        <v>3.8444</v>
      </c>
      <c r="V22" s="121" t="n">
        <v>3.8444</v>
      </c>
      <c r="W22" s="121" t="n">
        <v>3.8444</v>
      </c>
      <c r="X22" s="121" t="n">
        <v>3.8444</v>
      </c>
      <c r="Y22" s="121" t="n">
        <v>3.8444</v>
      </c>
      <c r="Z22" s="121" t="n">
        <v>3.8444</v>
      </c>
      <c r="AA22" s="121" t="n">
        <v>3.8444</v>
      </c>
      <c r="AB22" s="121" t="n">
        <v>3.8444</v>
      </c>
      <c r="AC22" s="121" t="n">
        <v>3.8444</v>
      </c>
      <c r="AD22" s="121" t="n">
        <v>3.8444</v>
      </c>
      <c r="AE22" s="121" t="n">
        <v>3.8444</v>
      </c>
      <c r="AF22" s="121" t="n">
        <v>3.8444</v>
      </c>
      <c r="AG22" s="121" t="n">
        <v>3.8444</v>
      </c>
      <c r="AH22" s="121" t="n">
        <v>3.8444</v>
      </c>
      <c r="AI22" s="121" t="n">
        <v>3.8444</v>
      </c>
      <c r="AJ22" s="121" t="n">
        <v>3.8444</v>
      </c>
      <c r="AK22" s="121" t="n">
        <v>3.8444</v>
      </c>
      <c r="AL22" s="121" t="n">
        <v>3.8444</v>
      </c>
      <c r="AM22" s="121" t="n">
        <v>3.8444</v>
      </c>
      <c r="AN22" s="121" t="n">
        <v>3.8444</v>
      </c>
      <c r="AO22" s="121" t="n">
        <v>3.8444</v>
      </c>
      <c r="AP22" s="121" t="n">
        <v>3.8444</v>
      </c>
      <c r="AQ22" s="121" t="n">
        <v>3.8444</v>
      </c>
      <c r="AR22" s="121" t="n">
        <v>3.8444</v>
      </c>
      <c r="AS22" s="121" t="n">
        <v>3.8444</v>
      </c>
      <c r="AT22" s="121" t="n">
        <v>3.8444</v>
      </c>
      <c r="AU22" s="121" t="n">
        <v>3.8444</v>
      </c>
      <c r="AV22" s="121" t="n">
        <v>3.8444</v>
      </c>
      <c r="AW22" s="121" t="n">
        <v>3.8444</v>
      </c>
      <c r="AX22" s="121" t="n">
        <v>3.8444</v>
      </c>
      <c r="AY22" s="121" t="n">
        <v>3.8444</v>
      </c>
      <c r="AZ22" s="121" t="n">
        <v>3.8444</v>
      </c>
      <c r="BA22" s="121" t="n">
        <v>3.8444</v>
      </c>
      <c r="BB22" s="121" t="n">
        <v>3.8444</v>
      </c>
      <c r="BC22" s="121" t="n">
        <v>3.8444</v>
      </c>
      <c r="BD22" s="121" t="n">
        <v>3.8444</v>
      </c>
      <c r="BE22" s="121" t="n">
        <v>3.8444</v>
      </c>
      <c r="BF22" s="121" t="n">
        <v>3.8444</v>
      </c>
      <c r="BG22" s="121"/>
      <c r="BH22" s="121"/>
      <c r="BI22" s="121"/>
      <c r="BJ22" s="121"/>
      <c r="BK22" s="121"/>
      <c r="BL22" s="121"/>
      <c r="BM22" s="121"/>
    </row>
    <row r="23" customFormat="false" ht="25.35" hidden="true" customHeight="false" outlineLevel="0" collapsed="false">
      <c r="A23" s="120" t="s">
        <v>863</v>
      </c>
      <c r="B23" s="120" t="s">
        <v>864</v>
      </c>
      <c r="C23" s="120" t="s">
        <v>864</v>
      </c>
      <c r="D23" s="120" t="s">
        <v>122</v>
      </c>
      <c r="E23" s="120" t="s">
        <v>870</v>
      </c>
      <c r="F23" s="120" t="s">
        <v>871</v>
      </c>
      <c r="G23" s="120" t="s">
        <v>867</v>
      </c>
      <c r="H23" s="120" t="n">
        <v>118.998</v>
      </c>
      <c r="I23" s="120" t="n">
        <v>270.02</v>
      </c>
      <c r="J23" s="121"/>
      <c r="K23" s="121"/>
      <c r="L23" s="121"/>
      <c r="M23" s="121"/>
      <c r="N23" s="121" t="n">
        <v>2.6444</v>
      </c>
      <c r="O23" s="121" t="n">
        <v>2.6444</v>
      </c>
      <c r="P23" s="121" t="n">
        <v>2.6444</v>
      </c>
      <c r="Q23" s="121" t="n">
        <v>2.6444</v>
      </c>
      <c r="R23" s="121" t="n">
        <v>2.6444</v>
      </c>
      <c r="S23" s="121" t="n">
        <v>2.6444</v>
      </c>
      <c r="T23" s="121" t="n">
        <v>2.6444</v>
      </c>
      <c r="U23" s="121" t="n">
        <v>2.6444</v>
      </c>
      <c r="V23" s="121" t="n">
        <v>2.6444</v>
      </c>
      <c r="W23" s="121" t="n">
        <v>2.6444</v>
      </c>
      <c r="X23" s="121" t="n">
        <v>2.6444</v>
      </c>
      <c r="Y23" s="121" t="n">
        <v>2.6444</v>
      </c>
      <c r="Z23" s="121" t="n">
        <v>2.6444</v>
      </c>
      <c r="AA23" s="121" t="n">
        <v>2.6444</v>
      </c>
      <c r="AB23" s="121" t="n">
        <v>2.6444</v>
      </c>
      <c r="AC23" s="121" t="n">
        <v>2.6444</v>
      </c>
      <c r="AD23" s="121" t="n">
        <v>2.6444</v>
      </c>
      <c r="AE23" s="121" t="n">
        <v>2.6444</v>
      </c>
      <c r="AF23" s="121" t="n">
        <v>2.6444</v>
      </c>
      <c r="AG23" s="121" t="n">
        <v>2.6444</v>
      </c>
      <c r="AH23" s="121" t="n">
        <v>2.6444</v>
      </c>
      <c r="AI23" s="121" t="n">
        <v>2.6444</v>
      </c>
      <c r="AJ23" s="121" t="n">
        <v>2.6444</v>
      </c>
      <c r="AK23" s="121" t="n">
        <v>2.6444</v>
      </c>
      <c r="AL23" s="121" t="n">
        <v>2.6444</v>
      </c>
      <c r="AM23" s="121" t="n">
        <v>2.6444</v>
      </c>
      <c r="AN23" s="121" t="n">
        <v>2.6444</v>
      </c>
      <c r="AO23" s="121" t="n">
        <v>2.6444</v>
      </c>
      <c r="AP23" s="121" t="n">
        <v>2.6444</v>
      </c>
      <c r="AQ23" s="121" t="n">
        <v>2.6444</v>
      </c>
      <c r="AR23" s="121" t="n">
        <v>2.6444</v>
      </c>
      <c r="AS23" s="121" t="n">
        <v>2.6444</v>
      </c>
      <c r="AT23" s="121" t="n">
        <v>2.6444</v>
      </c>
      <c r="AU23" s="121" t="n">
        <v>2.6444</v>
      </c>
      <c r="AV23" s="121" t="n">
        <v>2.6444</v>
      </c>
      <c r="AW23" s="121" t="n">
        <v>2.6444</v>
      </c>
      <c r="AX23" s="121" t="n">
        <v>2.6444</v>
      </c>
      <c r="AY23" s="121" t="n">
        <v>2.6444</v>
      </c>
      <c r="AZ23" s="121" t="n">
        <v>2.6444</v>
      </c>
      <c r="BA23" s="121" t="n">
        <v>2.6444</v>
      </c>
      <c r="BB23" s="121" t="n">
        <v>2.6444</v>
      </c>
      <c r="BC23" s="121" t="n">
        <v>2.6444</v>
      </c>
      <c r="BD23" s="121" t="n">
        <v>2.6444</v>
      </c>
      <c r="BE23" s="121" t="n">
        <v>2.6444</v>
      </c>
      <c r="BF23" s="121" t="n">
        <v>2.6444</v>
      </c>
      <c r="BG23" s="121"/>
      <c r="BH23" s="121"/>
      <c r="BI23" s="121"/>
      <c r="BJ23" s="121"/>
      <c r="BK23" s="121"/>
      <c r="BL23" s="121"/>
      <c r="BM23" s="121"/>
    </row>
    <row r="24" customFormat="false" ht="47.75" hidden="false" customHeight="false" outlineLevel="0" collapsed="false">
      <c r="A24" s="120" t="s">
        <v>838</v>
      </c>
      <c r="B24" s="120" t="s">
        <v>99</v>
      </c>
      <c r="C24" s="120" t="s">
        <v>239</v>
      </c>
      <c r="D24" s="120" t="s">
        <v>872</v>
      </c>
      <c r="E24" s="120" t="s">
        <v>422</v>
      </c>
      <c r="F24" s="120" t="s">
        <v>873</v>
      </c>
      <c r="G24" s="120" t="s">
        <v>874</v>
      </c>
      <c r="H24" s="120" t="n">
        <v>18</v>
      </c>
      <c r="I24" s="120" t="n">
        <v>95</v>
      </c>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t="n">
        <v>18</v>
      </c>
      <c r="AY24" s="121"/>
      <c r="AZ24" s="121"/>
      <c r="BA24" s="121"/>
      <c r="BB24" s="121"/>
      <c r="BC24" s="121"/>
      <c r="BD24" s="121"/>
      <c r="BE24" s="121"/>
      <c r="BF24" s="121"/>
      <c r="BG24" s="121"/>
      <c r="BH24" s="121"/>
      <c r="BI24" s="121"/>
      <c r="BJ24" s="121"/>
      <c r="BK24" s="121"/>
      <c r="BL24" s="121"/>
      <c r="BM24" s="121"/>
    </row>
    <row r="25" customFormat="false" ht="47.75" hidden="true" customHeight="false" outlineLevel="0" collapsed="false">
      <c r="A25" s="120" t="s">
        <v>855</v>
      </c>
      <c r="B25" s="120" t="s">
        <v>856</v>
      </c>
      <c r="C25" s="120" t="s">
        <v>875</v>
      </c>
      <c r="D25" s="120" t="s">
        <v>240</v>
      </c>
      <c r="E25" s="120" t="s">
        <v>876</v>
      </c>
      <c r="F25" s="120" t="s">
        <v>877</v>
      </c>
      <c r="G25" s="120" t="s">
        <v>855</v>
      </c>
      <c r="H25" s="120" t="n">
        <v>1</v>
      </c>
      <c r="I25" s="120" t="n">
        <v>52064.13</v>
      </c>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t="n">
        <v>1</v>
      </c>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row>
    <row r="26" customFormat="false" ht="47.75" hidden="true" customHeight="false" outlineLevel="0" collapsed="false">
      <c r="A26" s="120" t="s">
        <v>855</v>
      </c>
      <c r="B26" s="120" t="s">
        <v>856</v>
      </c>
      <c r="C26" s="120" t="s">
        <v>878</v>
      </c>
      <c r="D26" s="120" t="s">
        <v>174</v>
      </c>
      <c r="E26" s="120" t="s">
        <v>879</v>
      </c>
      <c r="F26" s="120" t="s">
        <v>880</v>
      </c>
      <c r="G26" s="120" t="s">
        <v>855</v>
      </c>
      <c r="H26" s="120" t="n">
        <v>1</v>
      </c>
      <c r="I26" s="120" t="n">
        <v>39186.52</v>
      </c>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t="n">
        <v>1</v>
      </c>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row>
    <row r="27" customFormat="false" ht="25.35" hidden="false" customHeight="false" outlineLevel="0" collapsed="false">
      <c r="A27" s="120" t="s">
        <v>838</v>
      </c>
      <c r="B27" s="120" t="s">
        <v>82</v>
      </c>
      <c r="C27" s="120" t="s">
        <v>124</v>
      </c>
      <c r="D27" s="120" t="s">
        <v>129</v>
      </c>
      <c r="E27" s="120" t="s">
        <v>881</v>
      </c>
      <c r="F27" s="120" t="s">
        <v>882</v>
      </c>
      <c r="G27" s="120" t="s">
        <v>103</v>
      </c>
      <c r="H27" s="120" t="n">
        <v>1</v>
      </c>
      <c r="I27" s="120" t="n">
        <v>13700</v>
      </c>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t="n">
        <v>1</v>
      </c>
      <c r="BC27" s="121"/>
      <c r="BD27" s="121"/>
      <c r="BE27" s="121"/>
      <c r="BF27" s="121"/>
      <c r="BG27" s="121"/>
      <c r="BH27" s="121"/>
      <c r="BI27" s="121"/>
      <c r="BJ27" s="121"/>
      <c r="BK27" s="121"/>
      <c r="BL27" s="121"/>
      <c r="BM27" s="121"/>
    </row>
    <row r="28" customFormat="false" ht="25.35" hidden="true" customHeight="false" outlineLevel="0" collapsed="false">
      <c r="A28" s="120" t="s">
        <v>855</v>
      </c>
      <c r="B28" s="120" t="s">
        <v>883</v>
      </c>
      <c r="C28" s="120" t="s">
        <v>884</v>
      </c>
      <c r="D28" s="120" t="s">
        <v>125</v>
      </c>
      <c r="E28" s="120" t="s">
        <v>885</v>
      </c>
      <c r="F28" s="120" t="s">
        <v>886</v>
      </c>
      <c r="G28" s="120" t="s">
        <v>855</v>
      </c>
      <c r="H28" s="120" t="n">
        <v>1</v>
      </c>
      <c r="I28" s="120" t="n">
        <v>42879.43</v>
      </c>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t="n">
        <v>1</v>
      </c>
      <c r="BD28" s="121"/>
      <c r="BE28" s="121"/>
      <c r="BF28" s="121"/>
      <c r="BG28" s="121"/>
      <c r="BH28" s="121"/>
      <c r="BI28" s="121"/>
      <c r="BJ28" s="121"/>
      <c r="BK28" s="121"/>
      <c r="BL28" s="121"/>
      <c r="BM28" s="121"/>
    </row>
    <row r="29" customFormat="false" ht="25.35" hidden="true" customHeight="false" outlineLevel="0" collapsed="false">
      <c r="A29" s="120" t="s">
        <v>832</v>
      </c>
      <c r="B29" s="120" t="s">
        <v>883</v>
      </c>
      <c r="C29" s="120" t="s">
        <v>887</v>
      </c>
      <c r="D29" s="120" t="s">
        <v>136</v>
      </c>
      <c r="E29" s="120" t="s">
        <v>407</v>
      </c>
      <c r="F29" s="120" t="s">
        <v>888</v>
      </c>
      <c r="G29" s="120" t="s">
        <v>837</v>
      </c>
      <c r="H29" s="120" t="n">
        <v>30</v>
      </c>
      <c r="I29" s="120" t="n">
        <v>6.35</v>
      </c>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t="n">
        <v>5</v>
      </c>
      <c r="BA29" s="121" t="n">
        <v>5</v>
      </c>
      <c r="BB29" s="121" t="n">
        <v>5</v>
      </c>
      <c r="BC29" s="121" t="n">
        <v>5</v>
      </c>
      <c r="BD29" s="121" t="n">
        <v>5</v>
      </c>
      <c r="BE29" s="121" t="n">
        <v>5</v>
      </c>
      <c r="BF29" s="121"/>
      <c r="BG29" s="121"/>
      <c r="BH29" s="121"/>
      <c r="BI29" s="121"/>
      <c r="BJ29" s="121"/>
      <c r="BK29" s="121"/>
      <c r="BL29" s="121"/>
      <c r="BM29" s="121"/>
    </row>
    <row r="30" customFormat="false" ht="36.55" hidden="true" customHeight="false" outlineLevel="0" collapsed="false">
      <c r="A30" s="120" t="s">
        <v>832</v>
      </c>
      <c r="B30" s="120" t="s">
        <v>883</v>
      </c>
      <c r="C30" s="120" t="s">
        <v>887</v>
      </c>
      <c r="D30" s="120" t="s">
        <v>889</v>
      </c>
      <c r="E30" s="120" t="s">
        <v>420</v>
      </c>
      <c r="F30" s="120" t="s">
        <v>890</v>
      </c>
      <c r="G30" s="120" t="s">
        <v>837</v>
      </c>
      <c r="H30" s="120" t="n">
        <v>96</v>
      </c>
      <c r="I30" s="120" t="n">
        <v>23.7</v>
      </c>
      <c r="J30" s="121"/>
      <c r="K30" s="121"/>
      <c r="L30" s="121"/>
      <c r="M30" s="121"/>
      <c r="N30" s="121"/>
      <c r="O30" s="121"/>
      <c r="P30" s="121"/>
      <c r="Q30" s="121" t="n">
        <v>8</v>
      </c>
      <c r="R30" s="121" t="n">
        <v>8</v>
      </c>
      <c r="S30" s="121" t="n">
        <v>8</v>
      </c>
      <c r="T30" s="121" t="n">
        <v>8</v>
      </c>
      <c r="U30" s="121" t="n">
        <v>8</v>
      </c>
      <c r="V30" s="121" t="n">
        <v>8</v>
      </c>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t="n">
        <v>8</v>
      </c>
      <c r="AT30" s="121" t="n">
        <v>8</v>
      </c>
      <c r="AU30" s="121" t="n">
        <v>8</v>
      </c>
      <c r="AV30" s="121" t="n">
        <v>8</v>
      </c>
      <c r="AW30" s="121" t="n">
        <v>8</v>
      </c>
      <c r="AX30" s="121" t="n">
        <v>8</v>
      </c>
      <c r="AY30" s="121"/>
      <c r="AZ30" s="121"/>
      <c r="BA30" s="121"/>
      <c r="BB30" s="121"/>
      <c r="BC30" s="121"/>
      <c r="BD30" s="121"/>
      <c r="BE30" s="121"/>
      <c r="BF30" s="121"/>
      <c r="BG30" s="121"/>
      <c r="BH30" s="121"/>
      <c r="BI30" s="121"/>
      <c r="BJ30" s="121"/>
      <c r="BK30" s="121"/>
      <c r="BL30" s="121"/>
      <c r="BM30" s="121"/>
    </row>
    <row r="31" customFormat="false" ht="25.35" hidden="false" customHeight="false" outlineLevel="0" collapsed="false">
      <c r="A31" s="120" t="s">
        <v>838</v>
      </c>
      <c r="B31" s="120" t="s">
        <v>82</v>
      </c>
      <c r="C31" s="120" t="s">
        <v>131</v>
      </c>
      <c r="D31" s="120" t="s">
        <v>132</v>
      </c>
      <c r="E31" s="120" t="s">
        <v>391</v>
      </c>
      <c r="F31" s="120" t="s">
        <v>891</v>
      </c>
      <c r="G31" s="120" t="s">
        <v>86</v>
      </c>
      <c r="H31" s="120" t="n">
        <v>20</v>
      </c>
      <c r="I31" s="120" t="n">
        <v>387</v>
      </c>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t="n">
        <v>20</v>
      </c>
      <c r="AT31" s="121"/>
      <c r="AU31" s="121"/>
      <c r="AV31" s="121"/>
      <c r="AW31" s="121"/>
      <c r="AX31" s="121"/>
      <c r="AY31" s="121"/>
      <c r="AZ31" s="121"/>
      <c r="BA31" s="121"/>
      <c r="BB31" s="121"/>
      <c r="BC31" s="121"/>
      <c r="BD31" s="121"/>
      <c r="BE31" s="121"/>
      <c r="BF31" s="121"/>
      <c r="BG31" s="121"/>
      <c r="BH31" s="121"/>
      <c r="BI31" s="121"/>
      <c r="BJ31" s="121"/>
      <c r="BK31" s="121"/>
      <c r="BL31" s="121"/>
      <c r="BM31" s="121"/>
    </row>
    <row r="32" customFormat="false" ht="25.35" hidden="false" customHeight="false" outlineLevel="0" collapsed="false">
      <c r="A32" s="120" t="s">
        <v>838</v>
      </c>
      <c r="B32" s="120" t="s">
        <v>82</v>
      </c>
      <c r="C32" s="120" t="s">
        <v>131</v>
      </c>
      <c r="D32" s="120" t="s">
        <v>132</v>
      </c>
      <c r="E32" s="120" t="s">
        <v>393</v>
      </c>
      <c r="F32" s="120" t="s">
        <v>892</v>
      </c>
      <c r="G32" s="120" t="s">
        <v>86</v>
      </c>
      <c r="H32" s="120" t="n">
        <v>110</v>
      </c>
      <c r="I32" s="120" t="n">
        <v>285</v>
      </c>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t="n">
        <v>110</v>
      </c>
      <c r="AT32" s="121"/>
      <c r="AU32" s="121"/>
      <c r="AV32" s="121"/>
      <c r="AW32" s="121"/>
      <c r="AX32" s="121"/>
      <c r="AY32" s="121"/>
      <c r="AZ32" s="121"/>
      <c r="BA32" s="121"/>
      <c r="BB32" s="121"/>
      <c r="BC32" s="121"/>
      <c r="BD32" s="121"/>
      <c r="BE32" s="121"/>
      <c r="BF32" s="121"/>
      <c r="BG32" s="121"/>
      <c r="BH32" s="121"/>
      <c r="BI32" s="121"/>
      <c r="BJ32" s="121"/>
      <c r="BK32" s="121"/>
      <c r="BL32" s="121"/>
      <c r="BM32" s="121"/>
    </row>
    <row r="33" customFormat="false" ht="25.35" hidden="false" customHeight="false" outlineLevel="0" collapsed="false">
      <c r="A33" s="120" t="s">
        <v>838</v>
      </c>
      <c r="B33" s="120" t="s">
        <v>82</v>
      </c>
      <c r="C33" s="120" t="s">
        <v>131</v>
      </c>
      <c r="D33" s="120" t="s">
        <v>893</v>
      </c>
      <c r="E33" s="120" t="s">
        <v>395</v>
      </c>
      <c r="F33" s="120" t="s">
        <v>894</v>
      </c>
      <c r="G33" s="120" t="s">
        <v>895</v>
      </c>
      <c r="H33" s="120" t="n">
        <v>4</v>
      </c>
      <c r="I33" s="120" t="n">
        <v>58</v>
      </c>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t="n">
        <v>4</v>
      </c>
      <c r="AT33" s="121"/>
      <c r="AU33" s="121"/>
      <c r="AV33" s="121"/>
      <c r="AW33" s="121"/>
      <c r="AX33" s="121"/>
      <c r="AY33" s="121"/>
      <c r="AZ33" s="121"/>
      <c r="BA33" s="121"/>
      <c r="BB33" s="121"/>
      <c r="BC33" s="121"/>
      <c r="BD33" s="121"/>
      <c r="BE33" s="121"/>
      <c r="BF33" s="121"/>
      <c r="BG33" s="121"/>
      <c r="BH33" s="121"/>
      <c r="BI33" s="121"/>
      <c r="BJ33" s="121"/>
      <c r="BK33" s="121"/>
      <c r="BL33" s="121"/>
      <c r="BM33" s="121"/>
    </row>
    <row r="34" customFormat="false" ht="47.75" hidden="false" customHeight="false" outlineLevel="0" collapsed="false">
      <c r="A34" s="120" t="s">
        <v>838</v>
      </c>
      <c r="B34" s="120" t="s">
        <v>82</v>
      </c>
      <c r="C34" s="120" t="s">
        <v>131</v>
      </c>
      <c r="D34" s="120" t="s">
        <v>896</v>
      </c>
      <c r="E34" s="120" t="s">
        <v>397</v>
      </c>
      <c r="F34" s="120" t="s">
        <v>897</v>
      </c>
      <c r="G34" s="120" t="s">
        <v>260</v>
      </c>
      <c r="H34" s="120" t="n">
        <v>8</v>
      </c>
      <c r="I34" s="120" t="n">
        <v>180</v>
      </c>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t="n">
        <v>8</v>
      </c>
      <c r="AT34" s="121"/>
      <c r="AU34" s="121"/>
      <c r="AV34" s="121"/>
      <c r="AW34" s="121"/>
      <c r="AX34" s="121"/>
      <c r="AY34" s="121"/>
      <c r="AZ34" s="121"/>
      <c r="BA34" s="121"/>
      <c r="BB34" s="121"/>
      <c r="BC34" s="121"/>
      <c r="BD34" s="121"/>
      <c r="BE34" s="121"/>
      <c r="BF34" s="121"/>
      <c r="BG34" s="121"/>
      <c r="BH34" s="121"/>
      <c r="BI34" s="121"/>
      <c r="BJ34" s="121"/>
      <c r="BK34" s="121"/>
      <c r="BL34" s="121"/>
      <c r="BM34" s="121"/>
    </row>
    <row r="35" customFormat="false" ht="25.35" hidden="false" customHeight="false" outlineLevel="0" collapsed="false">
      <c r="A35" s="120" t="s">
        <v>838</v>
      </c>
      <c r="B35" s="120" t="s">
        <v>82</v>
      </c>
      <c r="C35" s="120" t="s">
        <v>131</v>
      </c>
      <c r="D35" s="120" t="s">
        <v>898</v>
      </c>
      <c r="E35" s="120" t="s">
        <v>399</v>
      </c>
      <c r="F35" s="120" t="s">
        <v>899</v>
      </c>
      <c r="G35" s="120" t="s">
        <v>277</v>
      </c>
      <c r="H35" s="120" t="n">
        <v>144</v>
      </c>
      <c r="I35" s="120" t="n">
        <v>71.81</v>
      </c>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t="n">
        <v>144</v>
      </c>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row>
    <row r="36" customFormat="false" ht="25.35" hidden="false" customHeight="false" outlineLevel="0" collapsed="false">
      <c r="A36" s="120" t="s">
        <v>838</v>
      </c>
      <c r="B36" s="120" t="s">
        <v>82</v>
      </c>
      <c r="C36" s="120" t="s">
        <v>131</v>
      </c>
      <c r="D36" s="120" t="s">
        <v>136</v>
      </c>
      <c r="E36" s="120" t="s">
        <v>401</v>
      </c>
      <c r="F36" s="120" t="s">
        <v>900</v>
      </c>
      <c r="G36" s="120" t="s">
        <v>103</v>
      </c>
      <c r="H36" s="120" t="n">
        <v>2000</v>
      </c>
      <c r="I36" s="120" t="n">
        <v>0.55</v>
      </c>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t="n">
        <v>2000</v>
      </c>
      <c r="BA36" s="121"/>
      <c r="BB36" s="121"/>
      <c r="BC36" s="121"/>
      <c r="BD36" s="121"/>
      <c r="BE36" s="121"/>
      <c r="BF36" s="121"/>
      <c r="BG36" s="121"/>
      <c r="BH36" s="121"/>
      <c r="BI36" s="121"/>
      <c r="BJ36" s="121"/>
      <c r="BK36" s="121"/>
      <c r="BL36" s="121"/>
      <c r="BM36" s="121"/>
    </row>
    <row r="37" customFormat="false" ht="25.35" hidden="false" customHeight="false" outlineLevel="0" collapsed="false">
      <c r="A37" s="120" t="s">
        <v>838</v>
      </c>
      <c r="B37" s="120" t="s">
        <v>82</v>
      </c>
      <c r="C37" s="120" t="s">
        <v>131</v>
      </c>
      <c r="D37" s="120" t="s">
        <v>136</v>
      </c>
      <c r="E37" s="120" t="s">
        <v>403</v>
      </c>
      <c r="F37" s="120" t="s">
        <v>901</v>
      </c>
      <c r="G37" s="120" t="s">
        <v>103</v>
      </c>
      <c r="H37" s="120" t="n">
        <v>2000</v>
      </c>
      <c r="I37" s="120" t="n">
        <v>0.1</v>
      </c>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t="n">
        <v>2000</v>
      </c>
      <c r="BA37" s="121"/>
      <c r="BB37" s="121"/>
      <c r="BC37" s="121"/>
      <c r="BD37" s="121"/>
      <c r="BE37" s="121"/>
      <c r="BF37" s="121"/>
      <c r="BG37" s="121"/>
      <c r="BH37" s="121"/>
      <c r="BI37" s="121"/>
      <c r="BJ37" s="121"/>
      <c r="BK37" s="121"/>
      <c r="BL37" s="121"/>
      <c r="BM37" s="121"/>
    </row>
    <row r="38" customFormat="false" ht="25.35" hidden="false" customHeight="false" outlineLevel="0" collapsed="false">
      <c r="A38" s="120" t="s">
        <v>838</v>
      </c>
      <c r="B38" s="120" t="s">
        <v>82</v>
      </c>
      <c r="C38" s="120" t="s">
        <v>131</v>
      </c>
      <c r="D38" s="120" t="s">
        <v>136</v>
      </c>
      <c r="E38" s="120" t="s">
        <v>405</v>
      </c>
      <c r="F38" s="120" t="s">
        <v>902</v>
      </c>
      <c r="G38" s="120" t="s">
        <v>94</v>
      </c>
      <c r="H38" s="120" t="n">
        <v>76</v>
      </c>
      <c r="I38" s="120" t="n">
        <v>253.58</v>
      </c>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t="n">
        <v>76</v>
      </c>
      <c r="BA38" s="121"/>
      <c r="BB38" s="121"/>
      <c r="BC38" s="121"/>
      <c r="BD38" s="121"/>
      <c r="BE38" s="121"/>
      <c r="BF38" s="121"/>
      <c r="BG38" s="121"/>
      <c r="BH38" s="121"/>
      <c r="BI38" s="121"/>
      <c r="BJ38" s="121"/>
      <c r="BK38" s="121"/>
      <c r="BL38" s="121"/>
      <c r="BM38" s="121"/>
    </row>
    <row r="39" customFormat="false" ht="25.35" hidden="false" customHeight="false" outlineLevel="0" collapsed="false">
      <c r="A39" s="120" t="s">
        <v>838</v>
      </c>
      <c r="B39" s="120" t="s">
        <v>82</v>
      </c>
      <c r="C39" s="120" t="s">
        <v>131</v>
      </c>
      <c r="D39" s="120" t="s">
        <v>136</v>
      </c>
      <c r="E39" s="120" t="s">
        <v>409</v>
      </c>
      <c r="F39" s="120" t="s">
        <v>903</v>
      </c>
      <c r="G39" s="120" t="s">
        <v>103</v>
      </c>
      <c r="H39" s="120" t="n">
        <v>5</v>
      </c>
      <c r="I39" s="120" t="n">
        <v>6.3</v>
      </c>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t="n">
        <v>5</v>
      </c>
      <c r="BA39" s="121"/>
      <c r="BB39" s="121"/>
      <c r="BC39" s="121"/>
      <c r="BD39" s="121"/>
      <c r="BE39" s="121"/>
      <c r="BF39" s="121"/>
      <c r="BG39" s="121"/>
      <c r="BH39" s="121"/>
      <c r="BI39" s="121"/>
      <c r="BJ39" s="121"/>
      <c r="BK39" s="121"/>
      <c r="BL39" s="121"/>
      <c r="BM39" s="121"/>
    </row>
    <row r="40" customFormat="false" ht="26.3" hidden="false" customHeight="false" outlineLevel="0" collapsed="false">
      <c r="A40" s="120" t="s">
        <v>838</v>
      </c>
      <c r="B40" s="120" t="s">
        <v>82</v>
      </c>
      <c r="C40" s="120" t="s">
        <v>131</v>
      </c>
      <c r="D40" s="120" t="s">
        <v>138</v>
      </c>
      <c r="E40" s="120" t="s">
        <v>412</v>
      </c>
      <c r="F40" s="120" t="s">
        <v>904</v>
      </c>
      <c r="G40" s="120" t="s">
        <v>86</v>
      </c>
      <c r="H40" s="120" t="n">
        <v>30</v>
      </c>
      <c r="I40" s="120" t="n">
        <v>426</v>
      </c>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t="n">
        <v>30</v>
      </c>
      <c r="AT40" s="121"/>
      <c r="AU40" s="121"/>
      <c r="AV40" s="121"/>
      <c r="AW40" s="121"/>
      <c r="AX40" s="121"/>
      <c r="AY40" s="121"/>
      <c r="AZ40" s="121"/>
      <c r="BA40" s="121"/>
      <c r="BB40" s="121"/>
      <c r="BC40" s="121"/>
      <c r="BD40" s="121"/>
      <c r="BE40" s="121"/>
      <c r="BF40" s="121"/>
      <c r="BG40" s="121"/>
      <c r="BH40" s="121"/>
      <c r="BI40" s="121"/>
      <c r="BJ40" s="121"/>
      <c r="BK40" s="121"/>
      <c r="BL40" s="121"/>
      <c r="BM40" s="121"/>
    </row>
    <row r="41" customFormat="false" ht="25.35" hidden="false" customHeight="false" outlineLevel="0" collapsed="false">
      <c r="A41" s="120" t="s">
        <v>838</v>
      </c>
      <c r="B41" s="120" t="s">
        <v>82</v>
      </c>
      <c r="C41" s="120" t="s">
        <v>131</v>
      </c>
      <c r="D41" s="120" t="s">
        <v>142</v>
      </c>
      <c r="E41" s="120" t="s">
        <v>414</v>
      </c>
      <c r="F41" s="120" t="s">
        <v>905</v>
      </c>
      <c r="G41" s="120" t="s">
        <v>86</v>
      </c>
      <c r="H41" s="120" t="n">
        <v>53</v>
      </c>
      <c r="I41" s="120" t="n">
        <v>240</v>
      </c>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t="n">
        <v>53</v>
      </c>
      <c r="AT41" s="121"/>
      <c r="AU41" s="121"/>
      <c r="AV41" s="121"/>
      <c r="AW41" s="121"/>
      <c r="AX41" s="121"/>
      <c r="AY41" s="121"/>
      <c r="AZ41" s="121"/>
      <c r="BA41" s="121"/>
      <c r="BB41" s="121"/>
      <c r="BC41" s="121"/>
      <c r="BD41" s="121"/>
      <c r="BE41" s="121"/>
      <c r="BF41" s="121"/>
      <c r="BG41" s="121"/>
      <c r="BH41" s="121"/>
      <c r="BI41" s="121"/>
      <c r="BJ41" s="121"/>
      <c r="BK41" s="121"/>
      <c r="BL41" s="121"/>
      <c r="BM41" s="121"/>
    </row>
    <row r="42" customFormat="false" ht="25.35" hidden="false" customHeight="false" outlineLevel="0" collapsed="false">
      <c r="A42" s="120" t="s">
        <v>838</v>
      </c>
      <c r="B42" s="120" t="s">
        <v>82</v>
      </c>
      <c r="C42" s="120" t="s">
        <v>131</v>
      </c>
      <c r="D42" s="120" t="s">
        <v>145</v>
      </c>
      <c r="E42" s="120" t="s">
        <v>416</v>
      </c>
      <c r="F42" s="120" t="s">
        <v>906</v>
      </c>
      <c r="G42" s="120" t="s">
        <v>103</v>
      </c>
      <c r="H42" s="120" t="n">
        <v>2250</v>
      </c>
      <c r="I42" s="120" t="n">
        <v>2.1</v>
      </c>
      <c r="J42" s="121"/>
      <c r="K42" s="121"/>
      <c r="L42" s="121"/>
      <c r="M42" s="121"/>
      <c r="N42" s="121"/>
      <c r="O42" s="121"/>
      <c r="P42" s="121"/>
      <c r="Q42" s="121"/>
      <c r="R42" s="121"/>
      <c r="S42" s="121"/>
      <c r="T42" s="121"/>
      <c r="U42" s="121"/>
      <c r="V42" s="121"/>
      <c r="W42" s="121"/>
      <c r="X42" s="121"/>
      <c r="Y42" s="121"/>
      <c r="Z42" s="121"/>
      <c r="AA42" s="121"/>
      <c r="AB42" s="121"/>
      <c r="AC42" s="121"/>
      <c r="AD42" s="121"/>
      <c r="AE42" s="121" t="n">
        <v>2250</v>
      </c>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row>
    <row r="43" customFormat="false" ht="25.35" hidden="false" customHeight="false" outlineLevel="0" collapsed="false">
      <c r="A43" s="120" t="s">
        <v>838</v>
      </c>
      <c r="B43" s="120" t="s">
        <v>82</v>
      </c>
      <c r="C43" s="120" t="s">
        <v>131</v>
      </c>
      <c r="D43" s="120" t="s">
        <v>907</v>
      </c>
      <c r="E43" s="120" t="s">
        <v>418</v>
      </c>
      <c r="F43" s="120" t="s">
        <v>908</v>
      </c>
      <c r="G43" s="120" t="s">
        <v>874</v>
      </c>
      <c r="H43" s="120" t="n">
        <v>35</v>
      </c>
      <c r="I43" s="120" t="n">
        <v>150.2</v>
      </c>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t="n">
        <v>35</v>
      </c>
      <c r="AT43" s="121"/>
      <c r="AU43" s="121"/>
      <c r="AV43" s="121"/>
      <c r="AW43" s="121"/>
      <c r="AX43" s="121"/>
      <c r="AY43" s="121"/>
      <c r="AZ43" s="121"/>
      <c r="BA43" s="121"/>
      <c r="BB43" s="121"/>
      <c r="BC43" s="121"/>
      <c r="BD43" s="121"/>
      <c r="BE43" s="121"/>
      <c r="BF43" s="121"/>
      <c r="BG43" s="121"/>
      <c r="BH43" s="121"/>
      <c r="BI43" s="121"/>
      <c r="BJ43" s="121"/>
      <c r="BK43" s="121"/>
      <c r="BL43" s="121"/>
      <c r="BM43" s="121"/>
    </row>
    <row r="44" customFormat="false" ht="47.75" hidden="true" customHeight="false" outlineLevel="0" collapsed="false">
      <c r="A44" s="120" t="s">
        <v>832</v>
      </c>
      <c r="B44" s="120" t="s">
        <v>883</v>
      </c>
      <c r="C44" s="120" t="s">
        <v>87</v>
      </c>
      <c r="D44" s="120" t="s">
        <v>909</v>
      </c>
      <c r="E44" s="120" t="s">
        <v>910</v>
      </c>
      <c r="F44" s="120" t="s">
        <v>911</v>
      </c>
      <c r="G44" s="120" t="s">
        <v>837</v>
      </c>
      <c r="H44" s="120" t="n">
        <v>105</v>
      </c>
      <c r="I44" s="120" t="n">
        <v>25.54</v>
      </c>
      <c r="J44" s="121"/>
      <c r="K44" s="121"/>
      <c r="L44" s="121"/>
      <c r="M44" s="121"/>
      <c r="N44" s="121"/>
      <c r="O44" s="121"/>
      <c r="P44" s="121"/>
      <c r="Q44" s="121" t="n">
        <v>5</v>
      </c>
      <c r="R44" s="121" t="n">
        <v>55</v>
      </c>
      <c r="S44" s="121" t="n">
        <v>5</v>
      </c>
      <c r="T44" s="121" t="n">
        <v>5</v>
      </c>
      <c r="U44" s="121" t="n">
        <v>5</v>
      </c>
      <c r="V44" s="121" t="n">
        <v>5</v>
      </c>
      <c r="W44" s="121"/>
      <c r="X44" s="121"/>
      <c r="Y44" s="121"/>
      <c r="Z44" s="121"/>
      <c r="AA44" s="121"/>
      <c r="AB44" s="121"/>
      <c r="AC44" s="121"/>
      <c r="AD44" s="121"/>
      <c r="AE44" s="121" t="n">
        <v>5</v>
      </c>
      <c r="AF44" s="121" t="n">
        <v>5</v>
      </c>
      <c r="AG44" s="121" t="n">
        <v>5</v>
      </c>
      <c r="AH44" s="121" t="n">
        <v>5</v>
      </c>
      <c r="AI44" s="121" t="n">
        <v>5</v>
      </c>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row>
    <row r="45" customFormat="false" ht="47.75" hidden="true" customHeight="false" outlineLevel="0" collapsed="false">
      <c r="A45" s="120" t="s">
        <v>832</v>
      </c>
      <c r="B45" s="120" t="s">
        <v>883</v>
      </c>
      <c r="C45" s="120" t="s">
        <v>87</v>
      </c>
      <c r="D45" s="120" t="s">
        <v>912</v>
      </c>
      <c r="E45" s="120" t="s">
        <v>913</v>
      </c>
      <c r="F45" s="120" t="s">
        <v>914</v>
      </c>
      <c r="G45" s="120" t="s">
        <v>837</v>
      </c>
      <c r="H45" s="120" t="n">
        <v>5</v>
      </c>
      <c r="I45" s="120" t="n">
        <v>7.48</v>
      </c>
      <c r="J45" s="121"/>
      <c r="K45" s="121"/>
      <c r="L45" s="121"/>
      <c r="M45" s="121"/>
      <c r="N45" s="121" t="n">
        <v>5</v>
      </c>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row>
    <row r="46" customFormat="false" ht="26.3" hidden="true" customHeight="false" outlineLevel="0" collapsed="false">
      <c r="A46" s="120" t="s">
        <v>863</v>
      </c>
      <c r="B46" s="120" t="s">
        <v>883</v>
      </c>
      <c r="C46" s="120" t="s">
        <v>87</v>
      </c>
      <c r="D46" s="120" t="s">
        <v>915</v>
      </c>
      <c r="E46" s="120" t="s">
        <v>916</v>
      </c>
      <c r="F46" s="120" t="s">
        <v>917</v>
      </c>
      <c r="G46" s="120" t="s">
        <v>867</v>
      </c>
      <c r="H46" s="120" t="n">
        <v>135</v>
      </c>
      <c r="I46" s="120" t="n">
        <v>464.7</v>
      </c>
      <c r="J46" s="121"/>
      <c r="K46" s="121"/>
      <c r="L46" s="121"/>
      <c r="M46" s="121"/>
      <c r="N46" s="121" t="n">
        <v>3</v>
      </c>
      <c r="O46" s="121" t="n">
        <v>3</v>
      </c>
      <c r="P46" s="121" t="n">
        <v>3</v>
      </c>
      <c r="Q46" s="121" t="n">
        <v>3</v>
      </c>
      <c r="R46" s="121" t="n">
        <v>3</v>
      </c>
      <c r="S46" s="121" t="n">
        <v>3</v>
      </c>
      <c r="T46" s="121" t="n">
        <v>3</v>
      </c>
      <c r="U46" s="121" t="n">
        <v>3</v>
      </c>
      <c r="V46" s="121" t="n">
        <v>3</v>
      </c>
      <c r="W46" s="121" t="n">
        <v>3</v>
      </c>
      <c r="X46" s="121" t="n">
        <v>3</v>
      </c>
      <c r="Y46" s="121" t="n">
        <v>3</v>
      </c>
      <c r="Z46" s="121" t="n">
        <v>3</v>
      </c>
      <c r="AA46" s="121" t="n">
        <v>3</v>
      </c>
      <c r="AB46" s="121" t="n">
        <v>3</v>
      </c>
      <c r="AC46" s="121" t="n">
        <v>3</v>
      </c>
      <c r="AD46" s="121" t="n">
        <v>3</v>
      </c>
      <c r="AE46" s="121" t="n">
        <v>3</v>
      </c>
      <c r="AF46" s="121" t="n">
        <v>3</v>
      </c>
      <c r="AG46" s="121" t="n">
        <v>3</v>
      </c>
      <c r="AH46" s="121" t="n">
        <v>3</v>
      </c>
      <c r="AI46" s="121" t="n">
        <v>3</v>
      </c>
      <c r="AJ46" s="121" t="n">
        <v>3</v>
      </c>
      <c r="AK46" s="121" t="n">
        <v>3</v>
      </c>
      <c r="AL46" s="121" t="n">
        <v>3</v>
      </c>
      <c r="AM46" s="121" t="n">
        <v>3</v>
      </c>
      <c r="AN46" s="121" t="n">
        <v>3</v>
      </c>
      <c r="AO46" s="121" t="n">
        <v>3</v>
      </c>
      <c r="AP46" s="121" t="n">
        <v>3</v>
      </c>
      <c r="AQ46" s="121" t="n">
        <v>3</v>
      </c>
      <c r="AR46" s="121" t="n">
        <v>3</v>
      </c>
      <c r="AS46" s="121" t="n">
        <v>3</v>
      </c>
      <c r="AT46" s="121" t="n">
        <v>3</v>
      </c>
      <c r="AU46" s="121" t="n">
        <v>3</v>
      </c>
      <c r="AV46" s="121" t="n">
        <v>3</v>
      </c>
      <c r="AW46" s="121" t="n">
        <v>3</v>
      </c>
      <c r="AX46" s="121" t="n">
        <v>3</v>
      </c>
      <c r="AY46" s="121" t="n">
        <v>3</v>
      </c>
      <c r="AZ46" s="121" t="n">
        <v>3</v>
      </c>
      <c r="BA46" s="121" t="n">
        <v>3</v>
      </c>
      <c r="BB46" s="121" t="n">
        <v>3</v>
      </c>
      <c r="BC46" s="121" t="n">
        <v>3</v>
      </c>
      <c r="BD46" s="121" t="n">
        <v>3</v>
      </c>
      <c r="BE46" s="121" t="n">
        <v>3</v>
      </c>
      <c r="BF46" s="121" t="n">
        <v>3</v>
      </c>
      <c r="BG46" s="121"/>
      <c r="BH46" s="121"/>
      <c r="BI46" s="121"/>
      <c r="BJ46" s="121"/>
      <c r="BK46" s="121"/>
      <c r="BL46" s="121"/>
      <c r="BM46" s="121"/>
    </row>
    <row r="47" customFormat="false" ht="25.35" hidden="true" customHeight="false" outlineLevel="0" collapsed="false">
      <c r="A47" s="120" t="s">
        <v>863</v>
      </c>
      <c r="B47" s="120" t="s">
        <v>883</v>
      </c>
      <c r="C47" s="120" t="s">
        <v>87</v>
      </c>
      <c r="D47" s="120" t="s">
        <v>918</v>
      </c>
      <c r="E47" s="120" t="s">
        <v>919</v>
      </c>
      <c r="F47" s="120" t="s">
        <v>920</v>
      </c>
      <c r="G47" s="120" t="s">
        <v>867</v>
      </c>
      <c r="H47" s="120" t="n">
        <v>17</v>
      </c>
      <c r="I47" s="120" t="n">
        <v>464.7</v>
      </c>
      <c r="J47" s="121"/>
      <c r="K47" s="121"/>
      <c r="L47" s="121"/>
      <c r="M47" s="121"/>
      <c r="N47" s="121" t="n">
        <v>1</v>
      </c>
      <c r="O47" s="121" t="n">
        <v>1</v>
      </c>
      <c r="P47" s="121" t="n">
        <v>1</v>
      </c>
      <c r="Q47" s="121" t="n">
        <v>1</v>
      </c>
      <c r="R47" s="121" t="n">
        <v>1</v>
      </c>
      <c r="S47" s="121" t="n">
        <v>1</v>
      </c>
      <c r="T47" s="121" t="n">
        <v>1</v>
      </c>
      <c r="U47" s="121" t="n">
        <v>1</v>
      </c>
      <c r="V47" s="121" t="n">
        <v>1</v>
      </c>
      <c r="W47" s="121" t="n">
        <v>1</v>
      </c>
      <c r="X47" s="121"/>
      <c r="Y47" s="121"/>
      <c r="Z47" s="121"/>
      <c r="AA47" s="121"/>
      <c r="AB47" s="121"/>
      <c r="AC47" s="121"/>
      <c r="AD47" s="121"/>
      <c r="AE47" s="121" t="n">
        <v>1</v>
      </c>
      <c r="AF47" s="121" t="n">
        <v>1</v>
      </c>
      <c r="AG47" s="121" t="n">
        <v>1</v>
      </c>
      <c r="AH47" s="121" t="n">
        <v>1</v>
      </c>
      <c r="AI47" s="121" t="n">
        <v>1</v>
      </c>
      <c r="AJ47" s="121" t="n">
        <v>1</v>
      </c>
      <c r="AK47" s="121" t="n">
        <v>1</v>
      </c>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row>
    <row r="48" customFormat="false" ht="14.85" hidden="false" customHeight="false" outlineLevel="0" collapsed="false">
      <c r="A48" s="120" t="s">
        <v>838</v>
      </c>
      <c r="B48" s="120" t="s">
        <v>82</v>
      </c>
      <c r="C48" s="120" t="s">
        <v>87</v>
      </c>
      <c r="D48" s="120" t="s">
        <v>88</v>
      </c>
      <c r="E48" s="120" t="s">
        <v>921</v>
      </c>
      <c r="F48" s="120" t="s">
        <v>922</v>
      </c>
      <c r="G48" s="120" t="s">
        <v>895</v>
      </c>
      <c r="H48" s="120" t="n">
        <v>0.5</v>
      </c>
      <c r="I48" s="120" t="n">
        <v>1920</v>
      </c>
      <c r="J48" s="121"/>
      <c r="K48" s="121"/>
      <c r="L48" s="121"/>
      <c r="M48" s="121"/>
      <c r="N48" s="121"/>
      <c r="O48" s="121"/>
      <c r="P48" s="121"/>
      <c r="Q48" s="121" t="n">
        <v>0.5</v>
      </c>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row>
    <row r="49" customFormat="false" ht="14.85" hidden="false" customHeight="false" outlineLevel="0" collapsed="false">
      <c r="A49" s="120" t="s">
        <v>838</v>
      </c>
      <c r="B49" s="120" t="s">
        <v>82</v>
      </c>
      <c r="C49" s="120" t="s">
        <v>87</v>
      </c>
      <c r="D49" s="120" t="s">
        <v>923</v>
      </c>
      <c r="E49" s="120" t="s">
        <v>924</v>
      </c>
      <c r="F49" s="120" t="s">
        <v>925</v>
      </c>
      <c r="G49" s="120" t="s">
        <v>874</v>
      </c>
      <c r="H49" s="120" t="n">
        <v>600</v>
      </c>
      <c r="I49" s="120" t="n">
        <v>75.3</v>
      </c>
      <c r="J49" s="121"/>
      <c r="K49" s="121"/>
      <c r="L49" s="121"/>
      <c r="M49" s="121"/>
      <c r="N49" s="121"/>
      <c r="O49" s="121"/>
      <c r="P49" s="121"/>
      <c r="Q49" s="121" t="n">
        <v>200</v>
      </c>
      <c r="R49" s="121"/>
      <c r="S49" s="121"/>
      <c r="T49" s="121"/>
      <c r="U49" s="121"/>
      <c r="V49" s="121"/>
      <c r="W49" s="121"/>
      <c r="X49" s="121"/>
      <c r="Y49" s="121"/>
      <c r="Z49" s="121"/>
      <c r="AA49" s="121"/>
      <c r="AB49" s="121"/>
      <c r="AC49" s="121"/>
      <c r="AD49" s="121"/>
      <c r="AE49" s="121" t="n">
        <v>200</v>
      </c>
      <c r="AF49" s="121"/>
      <c r="AG49" s="121"/>
      <c r="AH49" s="121"/>
      <c r="AI49" s="121"/>
      <c r="AJ49" s="121"/>
      <c r="AK49" s="121"/>
      <c r="AL49" s="121" t="n">
        <v>200</v>
      </c>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row>
    <row r="50" customFormat="false" ht="14.85" hidden="false" customHeight="false" outlineLevel="0" collapsed="false">
      <c r="A50" s="120" t="s">
        <v>838</v>
      </c>
      <c r="B50" s="120" t="s">
        <v>82</v>
      </c>
      <c r="C50" s="120" t="s">
        <v>87</v>
      </c>
      <c r="D50" s="120" t="s">
        <v>923</v>
      </c>
      <c r="E50" s="120" t="s">
        <v>360</v>
      </c>
      <c r="F50" s="120" t="s">
        <v>926</v>
      </c>
      <c r="G50" s="120" t="s">
        <v>277</v>
      </c>
      <c r="H50" s="120" t="n">
        <v>80</v>
      </c>
      <c r="I50" s="120" t="n">
        <v>9.3</v>
      </c>
      <c r="J50" s="121"/>
      <c r="K50" s="121"/>
      <c r="L50" s="121"/>
      <c r="M50" s="121"/>
      <c r="N50" s="121"/>
      <c r="O50" s="121"/>
      <c r="P50" s="121"/>
      <c r="Q50" s="121" t="n">
        <v>80</v>
      </c>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row>
    <row r="51" customFormat="false" ht="14.85" hidden="false" customHeight="false" outlineLevel="0" collapsed="false">
      <c r="A51" s="120" t="s">
        <v>838</v>
      </c>
      <c r="B51" s="120" t="s">
        <v>82</v>
      </c>
      <c r="C51" s="120" t="s">
        <v>87</v>
      </c>
      <c r="D51" s="120" t="s">
        <v>923</v>
      </c>
      <c r="E51" s="120" t="s">
        <v>362</v>
      </c>
      <c r="F51" s="120" t="s">
        <v>927</v>
      </c>
      <c r="G51" s="120" t="s">
        <v>874</v>
      </c>
      <c r="H51" s="120" t="n">
        <v>20</v>
      </c>
      <c r="I51" s="120" t="n">
        <v>75.6</v>
      </c>
      <c r="J51" s="121"/>
      <c r="K51" s="121"/>
      <c r="L51" s="121"/>
      <c r="M51" s="121"/>
      <c r="N51" s="121"/>
      <c r="O51" s="121"/>
      <c r="P51" s="121"/>
      <c r="Q51" s="121" t="n">
        <v>20</v>
      </c>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row>
    <row r="52" customFormat="false" ht="14.85" hidden="false" customHeight="false" outlineLevel="0" collapsed="false">
      <c r="A52" s="120" t="s">
        <v>838</v>
      </c>
      <c r="B52" s="120" t="s">
        <v>82</v>
      </c>
      <c r="C52" s="120" t="s">
        <v>87</v>
      </c>
      <c r="D52" s="120" t="s">
        <v>923</v>
      </c>
      <c r="E52" s="120" t="s">
        <v>364</v>
      </c>
      <c r="F52" s="120" t="s">
        <v>928</v>
      </c>
      <c r="G52" s="120" t="s">
        <v>86</v>
      </c>
      <c r="H52" s="120" t="n">
        <v>70</v>
      </c>
      <c r="I52" s="120" t="n">
        <v>1.4</v>
      </c>
      <c r="J52" s="121"/>
      <c r="K52" s="121"/>
      <c r="L52" s="121"/>
      <c r="M52" s="121"/>
      <c r="N52" s="121"/>
      <c r="O52" s="121"/>
      <c r="P52" s="121"/>
      <c r="Q52" s="121" t="n">
        <v>70</v>
      </c>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row>
    <row r="53" customFormat="false" ht="25.35" hidden="false" customHeight="false" outlineLevel="0" collapsed="false">
      <c r="A53" s="120" t="s">
        <v>838</v>
      </c>
      <c r="B53" s="120" t="s">
        <v>82</v>
      </c>
      <c r="C53" s="120" t="s">
        <v>87</v>
      </c>
      <c r="D53" s="120" t="s">
        <v>929</v>
      </c>
      <c r="E53" s="120" t="s">
        <v>366</v>
      </c>
      <c r="F53" s="120" t="s">
        <v>930</v>
      </c>
      <c r="G53" s="120" t="s">
        <v>86</v>
      </c>
      <c r="H53" s="120" t="n">
        <v>23</v>
      </c>
      <c r="I53" s="120" t="n">
        <v>112.7</v>
      </c>
      <c r="J53" s="121"/>
      <c r="K53" s="121"/>
      <c r="L53" s="121"/>
      <c r="M53" s="121"/>
      <c r="N53" s="121"/>
      <c r="O53" s="121"/>
      <c r="P53" s="121"/>
      <c r="Q53" s="121" t="n">
        <v>23</v>
      </c>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row>
    <row r="54" customFormat="false" ht="25.35" hidden="false" customHeight="false" outlineLevel="0" collapsed="false">
      <c r="A54" s="120" t="s">
        <v>838</v>
      </c>
      <c r="B54" s="120" t="s">
        <v>82</v>
      </c>
      <c r="C54" s="120" t="s">
        <v>87</v>
      </c>
      <c r="D54" s="120" t="s">
        <v>931</v>
      </c>
      <c r="E54" s="120" t="s">
        <v>370</v>
      </c>
      <c r="F54" s="120" t="s">
        <v>932</v>
      </c>
      <c r="G54" s="120" t="s">
        <v>277</v>
      </c>
      <c r="H54" s="120" t="n">
        <v>340</v>
      </c>
      <c r="I54" s="120" t="n">
        <v>13.27</v>
      </c>
      <c r="J54" s="121"/>
      <c r="K54" s="121"/>
      <c r="L54" s="121"/>
      <c r="M54" s="121"/>
      <c r="N54" s="121"/>
      <c r="O54" s="121"/>
      <c r="P54" s="121"/>
      <c r="Q54" s="121" t="n">
        <v>165</v>
      </c>
      <c r="R54" s="121"/>
      <c r="S54" s="121"/>
      <c r="T54" s="121"/>
      <c r="U54" s="121"/>
      <c r="V54" s="121"/>
      <c r="W54" s="121"/>
      <c r="X54" s="121"/>
      <c r="Y54" s="121"/>
      <c r="Z54" s="121"/>
      <c r="AA54" s="121"/>
      <c r="AB54" s="121"/>
      <c r="AC54" s="121"/>
      <c r="AD54" s="121"/>
      <c r="AE54" s="121" t="n">
        <v>175</v>
      </c>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row>
    <row r="55" customFormat="false" ht="25.35" hidden="false" customHeight="false" outlineLevel="0" collapsed="false">
      <c r="A55" s="120" t="s">
        <v>838</v>
      </c>
      <c r="B55" s="120" t="s">
        <v>82</v>
      </c>
      <c r="C55" s="120" t="s">
        <v>87</v>
      </c>
      <c r="D55" s="120" t="s">
        <v>929</v>
      </c>
      <c r="E55" s="120" t="s">
        <v>372</v>
      </c>
      <c r="F55" s="120" t="s">
        <v>933</v>
      </c>
      <c r="G55" s="120" t="s">
        <v>94</v>
      </c>
      <c r="H55" s="120" t="n">
        <v>60</v>
      </c>
      <c r="I55" s="120" t="n">
        <v>2.5</v>
      </c>
      <c r="J55" s="121"/>
      <c r="K55" s="121"/>
      <c r="L55" s="121"/>
      <c r="M55" s="121"/>
      <c r="N55" s="121"/>
      <c r="O55" s="121"/>
      <c r="P55" s="121"/>
      <c r="Q55" s="121" t="n">
        <v>60</v>
      </c>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row>
    <row r="56" customFormat="false" ht="25.35" hidden="false" customHeight="false" outlineLevel="0" collapsed="false">
      <c r="A56" s="120" t="s">
        <v>838</v>
      </c>
      <c r="B56" s="120" t="s">
        <v>82</v>
      </c>
      <c r="C56" s="120" t="s">
        <v>87</v>
      </c>
      <c r="D56" s="120" t="s">
        <v>929</v>
      </c>
      <c r="E56" s="120" t="s">
        <v>374</v>
      </c>
      <c r="F56" s="120" t="s">
        <v>934</v>
      </c>
      <c r="G56" s="120" t="s">
        <v>103</v>
      </c>
      <c r="H56" s="120" t="n">
        <v>3000</v>
      </c>
      <c r="I56" s="120" t="n">
        <v>0.3</v>
      </c>
      <c r="J56" s="121"/>
      <c r="K56" s="121"/>
      <c r="L56" s="121"/>
      <c r="M56" s="121"/>
      <c r="N56" s="121"/>
      <c r="O56" s="121"/>
      <c r="P56" s="121"/>
      <c r="Q56" s="121" t="n">
        <v>3000</v>
      </c>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row>
    <row r="57" customFormat="false" ht="25.35" hidden="false" customHeight="false" outlineLevel="0" collapsed="false">
      <c r="A57" s="120" t="s">
        <v>838</v>
      </c>
      <c r="B57" s="120" t="s">
        <v>82</v>
      </c>
      <c r="C57" s="120" t="s">
        <v>87</v>
      </c>
      <c r="D57" s="120" t="s">
        <v>929</v>
      </c>
      <c r="E57" s="120" t="s">
        <v>935</v>
      </c>
      <c r="F57" s="120" t="s">
        <v>936</v>
      </c>
      <c r="G57" s="120" t="s">
        <v>277</v>
      </c>
      <c r="H57" s="120" t="n">
        <v>48</v>
      </c>
      <c r="I57" s="120" t="n">
        <v>12.83</v>
      </c>
      <c r="J57" s="121"/>
      <c r="K57" s="121"/>
      <c r="L57" s="121"/>
      <c r="M57" s="121"/>
      <c r="N57" s="121"/>
      <c r="O57" s="121"/>
      <c r="P57" s="121"/>
      <c r="Q57" s="121" t="n">
        <v>48</v>
      </c>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row>
    <row r="58" customFormat="false" ht="47.75" hidden="false" customHeight="false" outlineLevel="0" collapsed="false">
      <c r="A58" s="120" t="s">
        <v>838</v>
      </c>
      <c r="B58" s="120" t="s">
        <v>82</v>
      </c>
      <c r="C58" s="120" t="s">
        <v>87</v>
      </c>
      <c r="D58" s="120" t="s">
        <v>909</v>
      </c>
      <c r="E58" s="120" t="s">
        <v>937</v>
      </c>
      <c r="F58" s="120" t="s">
        <v>938</v>
      </c>
      <c r="G58" s="120" t="s">
        <v>277</v>
      </c>
      <c r="H58" s="120" t="n">
        <v>100</v>
      </c>
      <c r="I58" s="120" t="n">
        <v>35</v>
      </c>
      <c r="J58" s="121"/>
      <c r="K58" s="121"/>
      <c r="L58" s="121"/>
      <c r="M58" s="121"/>
      <c r="N58" s="121"/>
      <c r="O58" s="121"/>
      <c r="P58" s="121"/>
      <c r="Q58" s="121" t="n">
        <v>100</v>
      </c>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row>
    <row r="59" customFormat="false" ht="47.75" hidden="false" customHeight="false" outlineLevel="0" collapsed="false">
      <c r="A59" s="120" t="s">
        <v>838</v>
      </c>
      <c r="B59" s="120" t="s">
        <v>82</v>
      </c>
      <c r="C59" s="120" t="s">
        <v>87</v>
      </c>
      <c r="D59" s="120" t="s">
        <v>912</v>
      </c>
      <c r="E59" s="120" t="s">
        <v>939</v>
      </c>
      <c r="F59" s="120" t="s">
        <v>940</v>
      </c>
      <c r="G59" s="120" t="s">
        <v>874</v>
      </c>
      <c r="H59" s="120" t="n">
        <v>20</v>
      </c>
      <c r="I59" s="120" t="n">
        <v>196.75</v>
      </c>
      <c r="J59" s="121"/>
      <c r="K59" s="121"/>
      <c r="L59" s="121"/>
      <c r="M59" s="121"/>
      <c r="N59" s="121"/>
      <c r="O59" s="121"/>
      <c r="P59" s="121"/>
      <c r="Q59" s="121" t="n">
        <v>20</v>
      </c>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row>
    <row r="60" customFormat="false" ht="36.55" hidden="false" customHeight="false" outlineLevel="0" collapsed="false">
      <c r="A60" s="120" t="s">
        <v>838</v>
      </c>
      <c r="B60" s="120" t="s">
        <v>267</v>
      </c>
      <c r="C60" s="120" t="s">
        <v>268</v>
      </c>
      <c r="D60" s="120" t="s">
        <v>269</v>
      </c>
      <c r="E60" s="120" t="s">
        <v>941</v>
      </c>
      <c r="F60" s="120" t="s">
        <v>942</v>
      </c>
      <c r="G60" s="120" t="s">
        <v>103</v>
      </c>
      <c r="H60" s="120" t="n">
        <v>2</v>
      </c>
      <c r="I60" s="120" t="n">
        <v>1663</v>
      </c>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t="n">
        <v>2</v>
      </c>
      <c r="BE60" s="121"/>
      <c r="BF60" s="121"/>
      <c r="BG60" s="121"/>
      <c r="BH60" s="121"/>
      <c r="BI60" s="121"/>
      <c r="BJ60" s="121"/>
      <c r="BK60" s="121"/>
      <c r="BL60" s="121"/>
      <c r="BM60" s="121"/>
    </row>
    <row r="61" customFormat="false" ht="36.55" hidden="false" customHeight="false" outlineLevel="0" collapsed="false">
      <c r="A61" s="120" t="s">
        <v>838</v>
      </c>
      <c r="B61" s="120" t="s">
        <v>267</v>
      </c>
      <c r="C61" s="120" t="s">
        <v>268</v>
      </c>
      <c r="D61" s="120" t="s">
        <v>269</v>
      </c>
      <c r="E61" s="120" t="s">
        <v>943</v>
      </c>
      <c r="F61" s="120" t="s">
        <v>944</v>
      </c>
      <c r="G61" s="120" t="s">
        <v>277</v>
      </c>
      <c r="H61" s="120" t="n">
        <v>45</v>
      </c>
      <c r="I61" s="120" t="n">
        <v>13.65</v>
      </c>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t="n">
        <v>45</v>
      </c>
      <c r="BE61" s="121"/>
      <c r="BF61" s="121"/>
      <c r="BG61" s="121"/>
      <c r="BH61" s="121"/>
      <c r="BI61" s="121"/>
      <c r="BJ61" s="121"/>
      <c r="BK61" s="121"/>
      <c r="BL61" s="121"/>
      <c r="BM61" s="121"/>
    </row>
    <row r="62" customFormat="false" ht="36.55" hidden="false" customHeight="false" outlineLevel="0" collapsed="false">
      <c r="A62" s="120" t="s">
        <v>838</v>
      </c>
      <c r="B62" s="120" t="s">
        <v>267</v>
      </c>
      <c r="C62" s="120" t="s">
        <v>268</v>
      </c>
      <c r="D62" s="120" t="s">
        <v>945</v>
      </c>
      <c r="E62" s="120" t="s">
        <v>946</v>
      </c>
      <c r="F62" s="120" t="s">
        <v>947</v>
      </c>
      <c r="G62" s="120" t="s">
        <v>277</v>
      </c>
      <c r="H62" s="120" t="n">
        <v>260</v>
      </c>
      <c r="I62" s="120" t="n">
        <v>11.7</v>
      </c>
      <c r="J62" s="121"/>
      <c r="K62" s="121"/>
      <c r="L62" s="121"/>
      <c r="M62" s="121"/>
      <c r="N62" s="121"/>
      <c r="O62" s="121"/>
      <c r="P62" s="121"/>
      <c r="Q62" s="121"/>
      <c r="R62" s="121"/>
      <c r="S62" s="121"/>
      <c r="T62" s="121"/>
      <c r="U62" s="121"/>
      <c r="V62" s="121"/>
      <c r="W62" s="121"/>
      <c r="X62" s="121"/>
      <c r="Y62" s="121"/>
      <c r="Z62" s="121"/>
      <c r="AA62" s="121"/>
      <c r="AB62" s="121"/>
      <c r="AC62" s="121"/>
      <c r="AD62" s="121"/>
      <c r="AE62" s="121" t="n">
        <v>260</v>
      </c>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row>
    <row r="63" customFormat="false" ht="25.35" hidden="true" customHeight="false" outlineLevel="0" collapsed="false">
      <c r="A63" s="120" t="s">
        <v>863</v>
      </c>
      <c r="B63" s="120" t="s">
        <v>883</v>
      </c>
      <c r="C63" s="120" t="s">
        <v>463</v>
      </c>
      <c r="D63" s="120" t="s">
        <v>948</v>
      </c>
      <c r="E63" s="120" t="s">
        <v>949</v>
      </c>
      <c r="F63" s="120" t="s">
        <v>950</v>
      </c>
      <c r="G63" s="120" t="s">
        <v>867</v>
      </c>
      <c r="H63" s="120" t="n">
        <v>450</v>
      </c>
      <c r="I63" s="120" t="n">
        <v>263.37</v>
      </c>
      <c r="J63" s="121"/>
      <c r="K63" s="121"/>
      <c r="L63" s="121"/>
      <c r="M63" s="121"/>
      <c r="N63" s="121" t="n">
        <v>10</v>
      </c>
      <c r="O63" s="121" t="n">
        <v>10</v>
      </c>
      <c r="P63" s="121" t="n">
        <v>10</v>
      </c>
      <c r="Q63" s="121" t="n">
        <v>10</v>
      </c>
      <c r="R63" s="121" t="n">
        <v>10</v>
      </c>
      <c r="S63" s="121" t="n">
        <v>10</v>
      </c>
      <c r="T63" s="121" t="n">
        <v>10</v>
      </c>
      <c r="U63" s="121" t="n">
        <v>10</v>
      </c>
      <c r="V63" s="121" t="n">
        <v>10</v>
      </c>
      <c r="W63" s="121" t="n">
        <v>10</v>
      </c>
      <c r="X63" s="121" t="n">
        <v>10</v>
      </c>
      <c r="Y63" s="121" t="n">
        <v>10</v>
      </c>
      <c r="Z63" s="121" t="n">
        <v>10</v>
      </c>
      <c r="AA63" s="121" t="n">
        <v>10</v>
      </c>
      <c r="AB63" s="121" t="n">
        <v>10</v>
      </c>
      <c r="AC63" s="121" t="n">
        <v>10</v>
      </c>
      <c r="AD63" s="121" t="n">
        <v>10</v>
      </c>
      <c r="AE63" s="121" t="n">
        <v>10</v>
      </c>
      <c r="AF63" s="121" t="n">
        <v>10</v>
      </c>
      <c r="AG63" s="121" t="n">
        <v>10</v>
      </c>
      <c r="AH63" s="121" t="n">
        <v>10</v>
      </c>
      <c r="AI63" s="121" t="n">
        <v>10</v>
      </c>
      <c r="AJ63" s="121" t="n">
        <v>10</v>
      </c>
      <c r="AK63" s="121" t="n">
        <v>10</v>
      </c>
      <c r="AL63" s="121" t="n">
        <v>10</v>
      </c>
      <c r="AM63" s="121" t="n">
        <v>10</v>
      </c>
      <c r="AN63" s="121" t="n">
        <v>10</v>
      </c>
      <c r="AO63" s="121" t="n">
        <v>10</v>
      </c>
      <c r="AP63" s="121" t="n">
        <v>10</v>
      </c>
      <c r="AQ63" s="121" t="n">
        <v>10</v>
      </c>
      <c r="AR63" s="121" t="n">
        <v>10</v>
      </c>
      <c r="AS63" s="121" t="n">
        <v>10</v>
      </c>
      <c r="AT63" s="121" t="n">
        <v>10</v>
      </c>
      <c r="AU63" s="121" t="n">
        <v>10</v>
      </c>
      <c r="AV63" s="121" t="n">
        <v>10</v>
      </c>
      <c r="AW63" s="121" t="n">
        <v>10</v>
      </c>
      <c r="AX63" s="121" t="n">
        <v>10</v>
      </c>
      <c r="AY63" s="121" t="n">
        <v>10</v>
      </c>
      <c r="AZ63" s="121" t="n">
        <v>10</v>
      </c>
      <c r="BA63" s="121" t="n">
        <v>10</v>
      </c>
      <c r="BB63" s="121" t="n">
        <v>10</v>
      </c>
      <c r="BC63" s="121" t="n">
        <v>10</v>
      </c>
      <c r="BD63" s="121" t="n">
        <v>10</v>
      </c>
      <c r="BE63" s="121" t="n">
        <v>10</v>
      </c>
      <c r="BF63" s="121" t="n">
        <v>10</v>
      </c>
      <c r="BG63" s="121"/>
      <c r="BH63" s="121"/>
      <c r="BI63" s="121"/>
      <c r="BJ63" s="121"/>
      <c r="BK63" s="121"/>
      <c r="BL63" s="121"/>
      <c r="BM63" s="121"/>
    </row>
    <row r="64" customFormat="false" ht="25.35" hidden="false" customHeight="false" outlineLevel="0" collapsed="false">
      <c r="A64" s="120" t="s">
        <v>838</v>
      </c>
      <c r="B64" s="120" t="s">
        <v>82</v>
      </c>
      <c r="C64" s="120" t="s">
        <v>83</v>
      </c>
      <c r="D64" s="120" t="s">
        <v>84</v>
      </c>
      <c r="E64" s="120" t="s">
        <v>377</v>
      </c>
      <c r="F64" s="120" t="s">
        <v>951</v>
      </c>
      <c r="G64" s="120" t="s">
        <v>103</v>
      </c>
      <c r="H64" s="120" t="n">
        <v>5</v>
      </c>
      <c r="I64" s="120" t="n">
        <v>75</v>
      </c>
      <c r="J64" s="121"/>
      <c r="K64" s="121"/>
      <c r="L64" s="121"/>
      <c r="M64" s="121"/>
      <c r="N64" s="121" t="n">
        <v>5</v>
      </c>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row>
    <row r="65" customFormat="false" ht="14.85" hidden="false" customHeight="false" outlineLevel="0" collapsed="false">
      <c r="A65" s="120" t="s">
        <v>838</v>
      </c>
      <c r="B65" s="120" t="s">
        <v>82</v>
      </c>
      <c r="C65" s="120" t="s">
        <v>83</v>
      </c>
      <c r="D65" s="120" t="s">
        <v>84</v>
      </c>
      <c r="E65" s="120" t="s">
        <v>397</v>
      </c>
      <c r="F65" s="120" t="s">
        <v>952</v>
      </c>
      <c r="G65" s="120" t="s">
        <v>874</v>
      </c>
      <c r="H65" s="120" t="n">
        <v>20</v>
      </c>
      <c r="I65" s="120" t="n">
        <v>35</v>
      </c>
      <c r="J65" s="121"/>
      <c r="K65" s="121"/>
      <c r="L65" s="121"/>
      <c r="M65" s="121"/>
      <c r="N65" s="121" t="n">
        <v>20</v>
      </c>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row>
    <row r="66" customFormat="false" ht="14.85" hidden="false" customHeight="false" outlineLevel="0" collapsed="false">
      <c r="A66" s="120" t="s">
        <v>838</v>
      </c>
      <c r="B66" s="120" t="s">
        <v>82</v>
      </c>
      <c r="C66" s="120" t="s">
        <v>83</v>
      </c>
      <c r="D66" s="120" t="s">
        <v>84</v>
      </c>
      <c r="E66" s="120" t="s">
        <v>381</v>
      </c>
      <c r="F66" s="120" t="s">
        <v>953</v>
      </c>
      <c r="G66" s="120" t="s">
        <v>277</v>
      </c>
      <c r="H66" s="120" t="n">
        <v>25</v>
      </c>
      <c r="I66" s="120" t="n">
        <v>23.6</v>
      </c>
      <c r="J66" s="121"/>
      <c r="K66" s="121"/>
      <c r="L66" s="121"/>
      <c r="M66" s="121"/>
      <c r="N66" s="121" t="n">
        <v>25</v>
      </c>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row>
    <row r="67" customFormat="false" ht="36.55" hidden="true" customHeight="false" outlineLevel="0" collapsed="false">
      <c r="A67" s="120" t="s">
        <v>832</v>
      </c>
      <c r="B67" s="120" t="s">
        <v>954</v>
      </c>
      <c r="C67" s="120" t="s">
        <v>955</v>
      </c>
      <c r="D67" s="120" t="s">
        <v>956</v>
      </c>
      <c r="E67" s="120" t="s">
        <v>383</v>
      </c>
      <c r="F67" s="120" t="s">
        <v>957</v>
      </c>
      <c r="G67" s="120" t="s">
        <v>837</v>
      </c>
      <c r="H67" s="120" t="n">
        <v>120</v>
      </c>
      <c r="I67" s="120" t="n">
        <v>15.2</v>
      </c>
      <c r="J67" s="121"/>
      <c r="K67" s="121"/>
      <c r="L67" s="121"/>
      <c r="M67" s="121"/>
      <c r="N67" s="121"/>
      <c r="O67" s="121"/>
      <c r="P67" s="121"/>
      <c r="Q67" s="121" t="n">
        <v>5</v>
      </c>
      <c r="R67" s="121" t="n">
        <v>5</v>
      </c>
      <c r="S67" s="121" t="n">
        <v>5</v>
      </c>
      <c r="T67" s="121" t="n">
        <v>5</v>
      </c>
      <c r="U67" s="121" t="n">
        <v>5</v>
      </c>
      <c r="V67" s="121" t="n">
        <v>5</v>
      </c>
      <c r="W67" s="121"/>
      <c r="X67" s="121" t="n">
        <v>5</v>
      </c>
      <c r="Y67" s="121" t="n">
        <v>5</v>
      </c>
      <c r="Z67" s="121" t="n">
        <v>5</v>
      </c>
      <c r="AA67" s="121" t="n">
        <v>5</v>
      </c>
      <c r="AB67" s="121" t="n">
        <v>5</v>
      </c>
      <c r="AC67" s="121" t="n">
        <v>5</v>
      </c>
      <c r="AD67" s="121"/>
      <c r="AE67" s="121"/>
      <c r="AF67" s="121"/>
      <c r="AG67" s="121"/>
      <c r="AH67" s="121"/>
      <c r="AI67" s="121"/>
      <c r="AJ67" s="121"/>
      <c r="AK67" s="121"/>
      <c r="AL67" s="121" t="n">
        <v>5</v>
      </c>
      <c r="AM67" s="121" t="n">
        <v>5</v>
      </c>
      <c r="AN67" s="121" t="n">
        <v>5</v>
      </c>
      <c r="AO67" s="121" t="n">
        <v>5</v>
      </c>
      <c r="AP67" s="121" t="n">
        <v>5</v>
      </c>
      <c r="AQ67" s="121" t="n">
        <v>5</v>
      </c>
      <c r="AR67" s="121"/>
      <c r="AS67" s="121" t="n">
        <v>5</v>
      </c>
      <c r="AT67" s="121" t="n">
        <v>5</v>
      </c>
      <c r="AU67" s="121" t="n">
        <v>5</v>
      </c>
      <c r="AV67" s="121" t="n">
        <v>5</v>
      </c>
      <c r="AW67" s="121" t="n">
        <v>5</v>
      </c>
      <c r="AX67" s="121" t="n">
        <v>5</v>
      </c>
      <c r="AY67" s="121"/>
      <c r="AZ67" s="121"/>
      <c r="BA67" s="121"/>
      <c r="BB67" s="121"/>
      <c r="BC67" s="121"/>
      <c r="BD67" s="121"/>
      <c r="BE67" s="121"/>
      <c r="BF67" s="121"/>
      <c r="BG67" s="121"/>
      <c r="BH67" s="121"/>
      <c r="BI67" s="121"/>
      <c r="BJ67" s="121"/>
      <c r="BK67" s="121"/>
      <c r="BL67" s="121"/>
      <c r="BM67" s="121"/>
    </row>
    <row r="68" customFormat="false" ht="36.55" hidden="true" customHeight="false" outlineLevel="0" collapsed="false">
      <c r="A68" s="120" t="s">
        <v>832</v>
      </c>
      <c r="B68" s="120" t="s">
        <v>954</v>
      </c>
      <c r="C68" s="120" t="s">
        <v>955</v>
      </c>
      <c r="D68" s="120" t="s">
        <v>956</v>
      </c>
      <c r="E68" s="120" t="s">
        <v>387</v>
      </c>
      <c r="F68" s="120" t="s">
        <v>958</v>
      </c>
      <c r="G68" s="120" t="s">
        <v>837</v>
      </c>
      <c r="H68" s="120" t="n">
        <v>120</v>
      </c>
      <c r="I68" s="120" t="n">
        <v>11.2</v>
      </c>
      <c r="J68" s="121"/>
      <c r="K68" s="121"/>
      <c r="L68" s="121"/>
      <c r="M68" s="121"/>
      <c r="N68" s="121"/>
      <c r="O68" s="121"/>
      <c r="P68" s="121"/>
      <c r="Q68" s="121" t="n">
        <v>5</v>
      </c>
      <c r="R68" s="121" t="n">
        <v>5</v>
      </c>
      <c r="S68" s="121" t="n">
        <v>5</v>
      </c>
      <c r="T68" s="121" t="n">
        <v>5</v>
      </c>
      <c r="U68" s="121" t="n">
        <v>5</v>
      </c>
      <c r="V68" s="121" t="n">
        <v>5</v>
      </c>
      <c r="W68" s="121"/>
      <c r="X68" s="121" t="n">
        <v>5</v>
      </c>
      <c r="Y68" s="121" t="n">
        <v>5</v>
      </c>
      <c r="Z68" s="121" t="n">
        <v>5</v>
      </c>
      <c r="AA68" s="121" t="n">
        <v>5</v>
      </c>
      <c r="AB68" s="121" t="n">
        <v>5</v>
      </c>
      <c r="AC68" s="121" t="n">
        <v>5</v>
      </c>
      <c r="AD68" s="121"/>
      <c r="AE68" s="121"/>
      <c r="AF68" s="121"/>
      <c r="AG68" s="121"/>
      <c r="AH68" s="121"/>
      <c r="AI68" s="121"/>
      <c r="AJ68" s="121"/>
      <c r="AK68" s="121"/>
      <c r="AL68" s="121" t="n">
        <v>5</v>
      </c>
      <c r="AM68" s="121" t="n">
        <v>5</v>
      </c>
      <c r="AN68" s="121" t="n">
        <v>5</v>
      </c>
      <c r="AO68" s="121" t="n">
        <v>5</v>
      </c>
      <c r="AP68" s="121" t="n">
        <v>5</v>
      </c>
      <c r="AQ68" s="121" t="n">
        <v>5</v>
      </c>
      <c r="AR68" s="121"/>
      <c r="AS68" s="121" t="n">
        <v>5</v>
      </c>
      <c r="AT68" s="121" t="n">
        <v>5</v>
      </c>
      <c r="AU68" s="121" t="n">
        <v>5</v>
      </c>
      <c r="AV68" s="121" t="n">
        <v>5</v>
      </c>
      <c r="AW68" s="121" t="n">
        <v>5</v>
      </c>
      <c r="AX68" s="121" t="n">
        <v>5</v>
      </c>
      <c r="AY68" s="121"/>
      <c r="AZ68" s="121"/>
      <c r="BA68" s="121"/>
      <c r="BB68" s="121"/>
      <c r="BC68" s="121"/>
      <c r="BD68" s="121"/>
      <c r="BE68" s="121"/>
      <c r="BF68" s="121"/>
      <c r="BG68" s="121"/>
      <c r="BH68" s="121"/>
      <c r="BI68" s="121"/>
      <c r="BJ68" s="121"/>
      <c r="BK68" s="121"/>
      <c r="BL68" s="121"/>
      <c r="BM68" s="121"/>
    </row>
    <row r="69" customFormat="false" ht="36.55" hidden="false" customHeight="false" outlineLevel="0" collapsed="false">
      <c r="A69" s="120" t="s">
        <v>838</v>
      </c>
      <c r="B69" s="120" t="s">
        <v>95</v>
      </c>
      <c r="C69" s="120" t="s">
        <v>96</v>
      </c>
      <c r="D69" s="120" t="s">
        <v>956</v>
      </c>
      <c r="E69" s="120" t="s">
        <v>385</v>
      </c>
      <c r="F69" s="120" t="s">
        <v>959</v>
      </c>
      <c r="G69" s="120" t="s">
        <v>103</v>
      </c>
      <c r="H69" s="120" t="n">
        <v>8</v>
      </c>
      <c r="I69" s="120" t="n">
        <v>87.2</v>
      </c>
      <c r="J69" s="121"/>
      <c r="K69" s="121"/>
      <c r="L69" s="121"/>
      <c r="M69" s="121"/>
      <c r="N69" s="121"/>
      <c r="O69" s="121"/>
      <c r="P69" s="121"/>
      <c r="Q69" s="121" t="n">
        <v>2</v>
      </c>
      <c r="R69" s="121"/>
      <c r="S69" s="121"/>
      <c r="T69" s="121"/>
      <c r="U69" s="121"/>
      <c r="V69" s="121"/>
      <c r="W69" s="121"/>
      <c r="X69" s="121" t="n">
        <v>2</v>
      </c>
      <c r="Y69" s="121"/>
      <c r="Z69" s="121"/>
      <c r="AA69" s="121"/>
      <c r="AB69" s="121"/>
      <c r="AC69" s="121"/>
      <c r="AD69" s="121"/>
      <c r="AE69" s="121"/>
      <c r="AF69" s="121"/>
      <c r="AG69" s="121"/>
      <c r="AH69" s="121"/>
      <c r="AI69" s="121"/>
      <c r="AJ69" s="121"/>
      <c r="AK69" s="121"/>
      <c r="AL69" s="121" t="n">
        <v>2</v>
      </c>
      <c r="AM69" s="121"/>
      <c r="AN69" s="121"/>
      <c r="AO69" s="121"/>
      <c r="AP69" s="121"/>
      <c r="AQ69" s="121"/>
      <c r="AR69" s="121"/>
      <c r="AS69" s="121" t="n">
        <v>2</v>
      </c>
      <c r="AT69" s="121"/>
      <c r="AU69" s="121"/>
      <c r="AV69" s="121"/>
      <c r="AW69" s="121"/>
      <c r="AX69" s="121"/>
      <c r="AY69" s="121"/>
      <c r="AZ69" s="121"/>
      <c r="BA69" s="121"/>
      <c r="BB69" s="121"/>
      <c r="BC69" s="121"/>
      <c r="BD69" s="121"/>
      <c r="BE69" s="121"/>
      <c r="BF69" s="121"/>
      <c r="BG69" s="121"/>
      <c r="BH69" s="121"/>
      <c r="BI69" s="121"/>
      <c r="BJ69" s="121"/>
      <c r="BK69" s="121"/>
      <c r="BL69" s="121"/>
      <c r="BM69" s="121"/>
    </row>
    <row r="70" customFormat="false" ht="36.55" hidden="false" customHeight="false" outlineLevel="0" collapsed="false">
      <c r="A70" s="120" t="s">
        <v>838</v>
      </c>
      <c r="B70" s="120" t="s">
        <v>95</v>
      </c>
      <c r="C70" s="120" t="s">
        <v>96</v>
      </c>
      <c r="D70" s="120" t="s">
        <v>956</v>
      </c>
      <c r="E70" s="120" t="s">
        <v>389</v>
      </c>
      <c r="F70" s="120" t="s">
        <v>960</v>
      </c>
      <c r="G70" s="120" t="s">
        <v>103</v>
      </c>
      <c r="H70" s="120" t="n">
        <v>8</v>
      </c>
      <c r="I70" s="120" t="n">
        <v>32</v>
      </c>
      <c r="J70" s="121"/>
      <c r="K70" s="121"/>
      <c r="L70" s="121"/>
      <c r="M70" s="121"/>
      <c r="N70" s="121"/>
      <c r="O70" s="121"/>
      <c r="P70" s="121"/>
      <c r="Q70" s="121" t="n">
        <v>2</v>
      </c>
      <c r="R70" s="121"/>
      <c r="S70" s="121"/>
      <c r="T70" s="121"/>
      <c r="U70" s="121"/>
      <c r="V70" s="121"/>
      <c r="W70" s="121"/>
      <c r="X70" s="121" t="n">
        <v>2</v>
      </c>
      <c r="Y70" s="121"/>
      <c r="Z70" s="121"/>
      <c r="AA70" s="121"/>
      <c r="AB70" s="121"/>
      <c r="AC70" s="121"/>
      <c r="AD70" s="121"/>
      <c r="AE70" s="121"/>
      <c r="AF70" s="121"/>
      <c r="AG70" s="121"/>
      <c r="AH70" s="121"/>
      <c r="AI70" s="121"/>
      <c r="AJ70" s="121"/>
      <c r="AK70" s="121"/>
      <c r="AL70" s="121" t="n">
        <v>2</v>
      </c>
      <c r="AM70" s="121"/>
      <c r="AN70" s="121"/>
      <c r="AO70" s="121"/>
      <c r="AP70" s="121"/>
      <c r="AQ70" s="121"/>
      <c r="AR70" s="121"/>
      <c r="AS70" s="121" t="n">
        <v>2</v>
      </c>
      <c r="AT70" s="121"/>
      <c r="AU70" s="121"/>
      <c r="AV70" s="121"/>
      <c r="AW70" s="121"/>
      <c r="AX70" s="121"/>
      <c r="AY70" s="121"/>
      <c r="AZ70" s="121"/>
      <c r="BA70" s="121"/>
      <c r="BB70" s="121"/>
      <c r="BC70" s="121"/>
      <c r="BD70" s="121"/>
      <c r="BE70" s="121"/>
      <c r="BF70" s="121"/>
      <c r="BG70" s="121"/>
      <c r="BH70" s="121"/>
      <c r="BI70" s="121"/>
      <c r="BJ70" s="121"/>
      <c r="BK70" s="121"/>
      <c r="BL70" s="121"/>
      <c r="BM70" s="121"/>
    </row>
    <row r="71" customFormat="false" ht="58.95" hidden="false" customHeight="false" outlineLevel="0" collapsed="false">
      <c r="A71" s="120" t="s">
        <v>838</v>
      </c>
      <c r="B71" s="120" t="s">
        <v>95</v>
      </c>
      <c r="C71" s="120" t="s">
        <v>96</v>
      </c>
      <c r="D71" s="120" t="s">
        <v>961</v>
      </c>
      <c r="E71" s="120" t="s">
        <v>429</v>
      </c>
      <c r="F71" s="120" t="s">
        <v>962</v>
      </c>
      <c r="G71" s="120" t="s">
        <v>103</v>
      </c>
      <c r="H71" s="120" t="n">
        <v>90</v>
      </c>
      <c r="I71" s="120" t="n">
        <v>32</v>
      </c>
      <c r="J71" s="121"/>
      <c r="K71" s="121"/>
      <c r="L71" s="121"/>
      <c r="M71" s="121"/>
      <c r="N71" s="121"/>
      <c r="O71" s="121"/>
      <c r="P71" s="121"/>
      <c r="Q71" s="121" t="n">
        <v>15</v>
      </c>
      <c r="R71" s="121"/>
      <c r="S71" s="121"/>
      <c r="T71" s="121"/>
      <c r="U71" s="121"/>
      <c r="V71" s="121"/>
      <c r="W71" s="121"/>
      <c r="X71" s="121" t="n">
        <v>15</v>
      </c>
      <c r="Y71" s="121"/>
      <c r="Z71" s="121"/>
      <c r="AA71" s="121"/>
      <c r="AB71" s="121"/>
      <c r="AC71" s="121"/>
      <c r="AD71" s="121"/>
      <c r="AE71" s="121" t="n">
        <v>15</v>
      </c>
      <c r="AF71" s="121"/>
      <c r="AG71" s="121"/>
      <c r="AH71" s="121"/>
      <c r="AI71" s="121"/>
      <c r="AJ71" s="121"/>
      <c r="AK71" s="121"/>
      <c r="AL71" s="121" t="n">
        <v>15</v>
      </c>
      <c r="AM71" s="121"/>
      <c r="AN71" s="121"/>
      <c r="AO71" s="121"/>
      <c r="AP71" s="121"/>
      <c r="AQ71" s="121"/>
      <c r="AR71" s="121"/>
      <c r="AS71" s="121" t="n">
        <v>15</v>
      </c>
      <c r="AT71" s="121"/>
      <c r="AU71" s="121"/>
      <c r="AV71" s="121"/>
      <c r="AW71" s="121"/>
      <c r="AX71" s="121"/>
      <c r="AY71" s="121"/>
      <c r="AZ71" s="121" t="n">
        <v>15</v>
      </c>
      <c r="BA71" s="121"/>
      <c r="BB71" s="121"/>
      <c r="BC71" s="121"/>
      <c r="BD71" s="121"/>
      <c r="BE71" s="121"/>
      <c r="BF71" s="121"/>
      <c r="BG71" s="121"/>
      <c r="BH71" s="121"/>
      <c r="BI71" s="121"/>
      <c r="BJ71" s="121"/>
      <c r="BK71" s="121"/>
      <c r="BL71" s="121"/>
      <c r="BM71" s="121"/>
    </row>
    <row r="72" customFormat="false" ht="25.35" hidden="true" customHeight="false" outlineLevel="0" collapsed="false">
      <c r="A72" s="120" t="s">
        <v>832</v>
      </c>
      <c r="B72" s="120" t="s">
        <v>883</v>
      </c>
      <c r="C72" s="120" t="s">
        <v>963</v>
      </c>
      <c r="D72" s="120" t="s">
        <v>964</v>
      </c>
      <c r="E72" s="120" t="s">
        <v>965</v>
      </c>
      <c r="F72" s="120" t="s">
        <v>966</v>
      </c>
      <c r="G72" s="120" t="s">
        <v>837</v>
      </c>
      <c r="H72" s="120" t="n">
        <v>156</v>
      </c>
      <c r="I72" s="120" t="n">
        <v>60.64</v>
      </c>
      <c r="J72" s="121"/>
      <c r="K72" s="121"/>
      <c r="L72" s="121"/>
      <c r="M72" s="121"/>
      <c r="N72" s="121" t="n">
        <v>8</v>
      </c>
      <c r="O72" s="121" t="n">
        <v>8</v>
      </c>
      <c r="P72" s="121"/>
      <c r="Q72" s="121" t="n">
        <v>5</v>
      </c>
      <c r="R72" s="121" t="n">
        <v>5</v>
      </c>
      <c r="S72" s="121" t="n">
        <v>5</v>
      </c>
      <c r="T72" s="121" t="n">
        <v>5</v>
      </c>
      <c r="U72" s="121" t="n">
        <v>5</v>
      </c>
      <c r="V72" s="121" t="n">
        <v>5</v>
      </c>
      <c r="W72" s="121"/>
      <c r="X72" s="121" t="n">
        <v>5</v>
      </c>
      <c r="Y72" s="121" t="n">
        <v>5</v>
      </c>
      <c r="Z72" s="121" t="n">
        <v>5</v>
      </c>
      <c r="AA72" s="121" t="n">
        <v>5</v>
      </c>
      <c r="AB72" s="121" t="n">
        <v>5</v>
      </c>
      <c r="AC72" s="121" t="n">
        <v>5</v>
      </c>
      <c r="AD72" s="121"/>
      <c r="AE72" s="121" t="n">
        <v>5</v>
      </c>
      <c r="AF72" s="121" t="n">
        <v>5</v>
      </c>
      <c r="AG72" s="121" t="n">
        <v>5</v>
      </c>
      <c r="AH72" s="121" t="n">
        <v>5</v>
      </c>
      <c r="AI72" s="121" t="n">
        <v>5</v>
      </c>
      <c r="AJ72" s="121" t="n">
        <v>5</v>
      </c>
      <c r="AK72" s="121"/>
      <c r="AL72" s="121" t="n">
        <v>5</v>
      </c>
      <c r="AM72" s="121" t="n">
        <v>5</v>
      </c>
      <c r="AN72" s="121" t="n">
        <v>5</v>
      </c>
      <c r="AO72" s="121" t="n">
        <v>5</v>
      </c>
      <c r="AP72" s="121" t="n">
        <v>5</v>
      </c>
      <c r="AQ72" s="121" t="n">
        <v>5</v>
      </c>
      <c r="AR72" s="121"/>
      <c r="AS72" s="121" t="n">
        <v>5</v>
      </c>
      <c r="AT72" s="121" t="n">
        <v>5</v>
      </c>
      <c r="AU72" s="121" t="n">
        <v>5</v>
      </c>
      <c r="AV72" s="121" t="n">
        <v>5</v>
      </c>
      <c r="AW72" s="121"/>
      <c r="AX72" s="121"/>
      <c r="AY72" s="121"/>
      <c r="AZ72" s="121"/>
      <c r="BA72" s="121"/>
      <c r="BB72" s="121"/>
      <c r="BC72" s="121"/>
      <c r="BD72" s="121"/>
      <c r="BE72" s="121"/>
      <c r="BF72" s="121"/>
      <c r="BG72" s="121"/>
      <c r="BH72" s="121"/>
      <c r="BI72" s="121"/>
      <c r="BJ72" s="121"/>
      <c r="BK72" s="121"/>
      <c r="BL72" s="121"/>
      <c r="BM72" s="121"/>
    </row>
    <row r="73" customFormat="false" ht="25.35" hidden="true" customHeight="false" outlineLevel="0" collapsed="false">
      <c r="A73" s="120" t="s">
        <v>967</v>
      </c>
      <c r="B73" s="120" t="s">
        <v>954</v>
      </c>
      <c r="C73" s="120" t="s">
        <v>963</v>
      </c>
      <c r="D73" s="120" t="s">
        <v>265</v>
      </c>
      <c r="E73" s="120" t="s">
        <v>968</v>
      </c>
      <c r="F73" s="120" t="s">
        <v>969</v>
      </c>
      <c r="G73" s="120" t="s">
        <v>260</v>
      </c>
      <c r="H73" s="120" t="n">
        <v>256</v>
      </c>
      <c r="I73" s="120" t="n">
        <v>175</v>
      </c>
      <c r="J73" s="121"/>
      <c r="K73" s="121"/>
      <c r="L73" s="121"/>
      <c r="M73" s="121"/>
      <c r="N73" s="121"/>
      <c r="O73" s="121"/>
      <c r="P73" s="121"/>
      <c r="Q73" s="121" t="n">
        <v>256</v>
      </c>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row>
    <row r="74" customFormat="false" ht="25.35" hidden="false" customHeight="false" outlineLevel="0" collapsed="false">
      <c r="A74" s="120" t="s">
        <v>838</v>
      </c>
      <c r="B74" s="120" t="s">
        <v>95</v>
      </c>
      <c r="C74" s="120" t="s">
        <v>255</v>
      </c>
      <c r="D74" s="120" t="s">
        <v>970</v>
      </c>
      <c r="E74" s="120" t="s">
        <v>424</v>
      </c>
      <c r="F74" s="120" t="s">
        <v>971</v>
      </c>
      <c r="G74" s="120" t="s">
        <v>103</v>
      </c>
      <c r="H74" s="120" t="n">
        <v>5</v>
      </c>
      <c r="I74" s="120" t="n">
        <v>188.55</v>
      </c>
      <c r="J74" s="121"/>
      <c r="K74" s="121"/>
      <c r="L74" s="121"/>
      <c r="M74" s="121"/>
      <c r="N74" s="121" t="n">
        <v>5</v>
      </c>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row>
    <row r="75" customFormat="false" ht="25.35" hidden="false" customHeight="false" outlineLevel="0" collapsed="false">
      <c r="A75" s="120" t="s">
        <v>838</v>
      </c>
      <c r="B75" s="120" t="s">
        <v>95</v>
      </c>
      <c r="C75" s="120" t="s">
        <v>255</v>
      </c>
      <c r="D75" s="120" t="s">
        <v>972</v>
      </c>
      <c r="E75" s="120" t="s">
        <v>426</v>
      </c>
      <c r="F75" s="120" t="s">
        <v>973</v>
      </c>
      <c r="G75" s="120" t="s">
        <v>103</v>
      </c>
      <c r="H75" s="120" t="n">
        <v>10</v>
      </c>
      <c r="I75" s="120" t="n">
        <v>98</v>
      </c>
      <c r="J75" s="121"/>
      <c r="K75" s="121"/>
      <c r="L75" s="121"/>
      <c r="M75" s="121"/>
      <c r="N75" s="121" t="n">
        <v>10</v>
      </c>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row>
    <row r="76" customFormat="false" ht="25.35" hidden="false" customHeight="false" outlineLevel="0" collapsed="false">
      <c r="A76" s="120" t="s">
        <v>838</v>
      </c>
      <c r="B76" s="120" t="s">
        <v>95</v>
      </c>
      <c r="C76" s="120" t="s">
        <v>255</v>
      </c>
      <c r="D76" s="120" t="s">
        <v>974</v>
      </c>
      <c r="E76" s="120" t="s">
        <v>975</v>
      </c>
      <c r="F76" s="120" t="s">
        <v>976</v>
      </c>
      <c r="G76" s="120" t="s">
        <v>103</v>
      </c>
      <c r="H76" s="120" t="n">
        <v>10</v>
      </c>
      <c r="I76" s="120" t="n">
        <v>65.08</v>
      </c>
      <c r="J76" s="121"/>
      <c r="K76" s="121"/>
      <c r="L76" s="121"/>
      <c r="M76" s="121"/>
      <c r="N76" s="121" t="n">
        <v>10</v>
      </c>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row>
    <row r="77" customFormat="false" ht="36.55" hidden="false" customHeight="false" outlineLevel="0" collapsed="false">
      <c r="A77" s="120" t="s">
        <v>838</v>
      </c>
      <c r="B77" s="120" t="s">
        <v>358</v>
      </c>
      <c r="C77" s="120" t="s">
        <v>359</v>
      </c>
      <c r="D77" s="120" t="s">
        <v>977</v>
      </c>
      <c r="E77" s="120" t="s">
        <v>978</v>
      </c>
      <c r="F77" s="120" t="s">
        <v>979</v>
      </c>
      <c r="G77" s="120" t="s">
        <v>103</v>
      </c>
      <c r="H77" s="120" t="n">
        <v>48</v>
      </c>
      <c r="I77" s="120" t="n">
        <v>420</v>
      </c>
      <c r="J77" s="121"/>
      <c r="K77" s="121"/>
      <c r="L77" s="121"/>
      <c r="M77" s="121"/>
      <c r="N77" s="121"/>
      <c r="O77" s="121"/>
      <c r="P77" s="121"/>
      <c r="Q77" s="121"/>
      <c r="R77" s="121"/>
      <c r="S77" s="121"/>
      <c r="T77" s="121"/>
      <c r="U77" s="121"/>
      <c r="V77" s="121"/>
      <c r="W77" s="121"/>
      <c r="X77" s="121"/>
      <c r="Y77" s="121"/>
      <c r="Z77" s="121"/>
      <c r="AA77" s="121" t="n">
        <v>38</v>
      </c>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t="n">
        <v>10</v>
      </c>
      <c r="AX77" s="121"/>
      <c r="AY77" s="121"/>
      <c r="AZ77" s="121"/>
      <c r="BA77" s="121"/>
      <c r="BB77" s="121"/>
      <c r="BC77" s="121"/>
      <c r="BD77" s="121"/>
      <c r="BE77" s="121"/>
      <c r="BF77" s="121"/>
      <c r="BG77" s="121"/>
      <c r="BH77" s="121"/>
      <c r="BI77" s="121"/>
      <c r="BJ77" s="121"/>
      <c r="BK77" s="121"/>
      <c r="BL77" s="121"/>
      <c r="BM77" s="121"/>
    </row>
    <row r="78" customFormat="false" ht="36.55" hidden="false" customHeight="false" outlineLevel="0" collapsed="false">
      <c r="A78" s="120" t="s">
        <v>838</v>
      </c>
      <c r="B78" s="120" t="s">
        <v>358</v>
      </c>
      <c r="C78" s="120" t="s">
        <v>359</v>
      </c>
      <c r="D78" s="120" t="s">
        <v>977</v>
      </c>
      <c r="E78" s="120" t="s">
        <v>980</v>
      </c>
      <c r="F78" s="120" t="s">
        <v>981</v>
      </c>
      <c r="G78" s="120" t="s">
        <v>103</v>
      </c>
      <c r="H78" s="120" t="n">
        <v>108</v>
      </c>
      <c r="I78" s="120" t="n">
        <v>60</v>
      </c>
      <c r="J78" s="121"/>
      <c r="K78" s="121"/>
      <c r="L78" s="121"/>
      <c r="M78" s="121"/>
      <c r="N78" s="121"/>
      <c r="O78" s="121"/>
      <c r="P78" s="121"/>
      <c r="Q78" s="121"/>
      <c r="R78" s="121"/>
      <c r="S78" s="121"/>
      <c r="T78" s="121"/>
      <c r="U78" s="121"/>
      <c r="V78" s="121"/>
      <c r="W78" s="121"/>
      <c r="X78" s="121"/>
      <c r="Y78" s="121"/>
      <c r="Z78" s="121"/>
      <c r="AA78" s="121" t="n">
        <v>90</v>
      </c>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t="n">
        <v>18</v>
      </c>
      <c r="AX78" s="121"/>
      <c r="AY78" s="121"/>
      <c r="AZ78" s="121"/>
      <c r="BA78" s="121"/>
      <c r="BB78" s="121"/>
      <c r="BC78" s="121"/>
      <c r="BD78" s="121"/>
      <c r="BE78" s="121"/>
      <c r="BF78" s="121"/>
      <c r="BG78" s="121"/>
      <c r="BH78" s="121"/>
      <c r="BI78" s="121"/>
      <c r="BJ78" s="121"/>
      <c r="BK78" s="121"/>
      <c r="BL78" s="121"/>
      <c r="BM78" s="121"/>
    </row>
    <row r="79" customFormat="false" ht="36.55" hidden="false" customHeight="false" outlineLevel="0" collapsed="false">
      <c r="A79" s="120" t="s">
        <v>838</v>
      </c>
      <c r="B79" s="120" t="s">
        <v>358</v>
      </c>
      <c r="C79" s="120" t="s">
        <v>359</v>
      </c>
      <c r="D79" s="120" t="s">
        <v>364</v>
      </c>
      <c r="E79" s="120" t="s">
        <v>982</v>
      </c>
      <c r="F79" s="120" t="s">
        <v>983</v>
      </c>
      <c r="G79" s="120" t="s">
        <v>277</v>
      </c>
      <c r="H79" s="120" t="n">
        <v>30</v>
      </c>
      <c r="I79" s="120" t="n">
        <v>12.7</v>
      </c>
      <c r="J79" s="121"/>
      <c r="K79" s="121"/>
      <c r="L79" s="121"/>
      <c r="M79" s="121"/>
      <c r="N79" s="121"/>
      <c r="O79" s="121"/>
      <c r="P79" s="121"/>
      <c r="Q79" s="121"/>
      <c r="R79" s="121"/>
      <c r="S79" s="121"/>
      <c r="T79" s="121"/>
      <c r="U79" s="121"/>
      <c r="V79" s="121"/>
      <c r="W79" s="121"/>
      <c r="X79" s="121"/>
      <c r="Y79" s="121"/>
      <c r="Z79" s="121"/>
      <c r="AA79" s="121" t="n">
        <v>30</v>
      </c>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row>
    <row r="80" customFormat="false" ht="36.55" hidden="false" customHeight="false" outlineLevel="0" collapsed="false">
      <c r="A80" s="120" t="s">
        <v>838</v>
      </c>
      <c r="B80" s="120" t="s">
        <v>358</v>
      </c>
      <c r="C80" s="120" t="s">
        <v>359</v>
      </c>
      <c r="D80" s="120" t="s">
        <v>364</v>
      </c>
      <c r="E80" s="120" t="s">
        <v>984</v>
      </c>
      <c r="F80" s="120" t="s">
        <v>985</v>
      </c>
      <c r="G80" s="120" t="s">
        <v>277</v>
      </c>
      <c r="H80" s="120" t="n">
        <v>30</v>
      </c>
      <c r="I80" s="120" t="n">
        <v>12.7</v>
      </c>
      <c r="J80" s="121"/>
      <c r="K80" s="121"/>
      <c r="L80" s="121"/>
      <c r="M80" s="121"/>
      <c r="N80" s="121"/>
      <c r="O80" s="121"/>
      <c r="P80" s="121"/>
      <c r="Q80" s="121"/>
      <c r="R80" s="121"/>
      <c r="S80" s="121"/>
      <c r="T80" s="121"/>
      <c r="U80" s="121"/>
      <c r="V80" s="121"/>
      <c r="W80" s="121"/>
      <c r="X80" s="121"/>
      <c r="Y80" s="121"/>
      <c r="Z80" s="121"/>
      <c r="AA80" s="121" t="n">
        <v>30</v>
      </c>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row>
    <row r="81" customFormat="false" ht="36.55" hidden="false" customHeight="false" outlineLevel="0" collapsed="false">
      <c r="A81" s="120" t="s">
        <v>838</v>
      </c>
      <c r="B81" s="120" t="s">
        <v>358</v>
      </c>
      <c r="C81" s="120" t="s">
        <v>359</v>
      </c>
      <c r="D81" s="120" t="s">
        <v>364</v>
      </c>
      <c r="E81" s="120" t="s">
        <v>986</v>
      </c>
      <c r="F81" s="120" t="s">
        <v>987</v>
      </c>
      <c r="G81" s="120" t="s">
        <v>277</v>
      </c>
      <c r="H81" s="120" t="n">
        <v>30</v>
      </c>
      <c r="I81" s="120" t="n">
        <v>12.7</v>
      </c>
      <c r="J81" s="121"/>
      <c r="K81" s="121"/>
      <c r="L81" s="121"/>
      <c r="M81" s="121"/>
      <c r="N81" s="121"/>
      <c r="O81" s="121"/>
      <c r="P81" s="121"/>
      <c r="Q81" s="121"/>
      <c r="R81" s="121"/>
      <c r="S81" s="121"/>
      <c r="T81" s="121"/>
      <c r="U81" s="121"/>
      <c r="V81" s="121"/>
      <c r="W81" s="121"/>
      <c r="X81" s="121"/>
      <c r="Y81" s="121"/>
      <c r="Z81" s="121"/>
      <c r="AA81" s="121" t="n">
        <v>30</v>
      </c>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row>
    <row r="82" customFormat="false" ht="36.55" hidden="false" customHeight="false" outlineLevel="0" collapsed="false">
      <c r="A82" s="120" t="s">
        <v>838</v>
      </c>
      <c r="B82" s="120" t="s">
        <v>358</v>
      </c>
      <c r="C82" s="120" t="s">
        <v>359</v>
      </c>
      <c r="D82" s="120" t="s">
        <v>364</v>
      </c>
      <c r="E82" s="120" t="s">
        <v>988</v>
      </c>
      <c r="F82" s="120" t="s">
        <v>989</v>
      </c>
      <c r="G82" s="120" t="s">
        <v>277</v>
      </c>
      <c r="H82" s="120" t="n">
        <v>3</v>
      </c>
      <c r="I82" s="120" t="n">
        <v>13.2</v>
      </c>
      <c r="J82" s="121"/>
      <c r="K82" s="121"/>
      <c r="L82" s="121"/>
      <c r="M82" s="121"/>
      <c r="N82" s="121"/>
      <c r="O82" s="121"/>
      <c r="P82" s="121"/>
      <c r="Q82" s="121"/>
      <c r="R82" s="121"/>
      <c r="S82" s="121"/>
      <c r="T82" s="121"/>
      <c r="U82" s="121"/>
      <c r="V82" s="121"/>
      <c r="W82" s="121"/>
      <c r="X82" s="121"/>
      <c r="Y82" s="121"/>
      <c r="Z82" s="121"/>
      <c r="AA82" s="121" t="n">
        <v>3</v>
      </c>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row>
    <row r="83" customFormat="false" ht="36.55" hidden="false" customHeight="false" outlineLevel="0" collapsed="false">
      <c r="A83" s="120" t="s">
        <v>838</v>
      </c>
      <c r="B83" s="120" t="s">
        <v>358</v>
      </c>
      <c r="C83" s="120" t="s">
        <v>359</v>
      </c>
      <c r="D83" s="120" t="s">
        <v>977</v>
      </c>
      <c r="E83" s="120" t="s">
        <v>990</v>
      </c>
      <c r="F83" s="120" t="s">
        <v>991</v>
      </c>
      <c r="G83" s="120" t="s">
        <v>103</v>
      </c>
      <c r="H83" s="120" t="n">
        <v>75</v>
      </c>
      <c r="I83" s="120" t="n">
        <v>30.48</v>
      </c>
      <c r="J83" s="121"/>
      <c r="K83" s="121"/>
      <c r="L83" s="121"/>
      <c r="M83" s="121"/>
      <c r="N83" s="121"/>
      <c r="O83" s="121"/>
      <c r="P83" s="121"/>
      <c r="Q83" s="121"/>
      <c r="R83" s="121"/>
      <c r="S83" s="121"/>
      <c r="T83" s="121"/>
      <c r="U83" s="121"/>
      <c r="V83" s="121"/>
      <c r="W83" s="121"/>
      <c r="X83" s="121"/>
      <c r="Y83" s="121"/>
      <c r="Z83" s="121"/>
      <c r="AA83" s="121" t="n">
        <v>60</v>
      </c>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t="n">
        <v>15</v>
      </c>
      <c r="AX83" s="121"/>
      <c r="AY83" s="121"/>
      <c r="AZ83" s="121"/>
      <c r="BA83" s="121"/>
      <c r="BB83" s="121"/>
      <c r="BC83" s="121"/>
      <c r="BD83" s="121"/>
      <c r="BE83" s="121"/>
      <c r="BF83" s="121"/>
      <c r="BG83" s="121"/>
      <c r="BH83" s="121"/>
      <c r="BI83" s="121"/>
      <c r="BJ83" s="121"/>
      <c r="BK83" s="121"/>
      <c r="BL83" s="121"/>
      <c r="BM83" s="121"/>
    </row>
    <row r="84" customFormat="false" ht="25.35" hidden="true" customHeight="false" outlineLevel="0" collapsed="false">
      <c r="A84" s="120" t="s">
        <v>855</v>
      </c>
      <c r="B84" s="120" t="s">
        <v>856</v>
      </c>
      <c r="C84" s="120" t="s">
        <v>992</v>
      </c>
      <c r="D84" s="120" t="s">
        <v>155</v>
      </c>
      <c r="E84" s="120" t="s">
        <v>993</v>
      </c>
      <c r="F84" s="120" t="s">
        <v>994</v>
      </c>
      <c r="G84" s="120" t="s">
        <v>855</v>
      </c>
      <c r="H84" s="120" t="n">
        <v>1</v>
      </c>
      <c r="I84" s="120" t="n">
        <v>11245.7</v>
      </c>
      <c r="J84" s="121"/>
      <c r="K84" s="121"/>
      <c r="L84" s="121"/>
      <c r="M84" s="121"/>
      <c r="N84" s="121"/>
      <c r="O84" s="121"/>
      <c r="P84" s="121"/>
      <c r="Q84" s="121"/>
      <c r="R84" s="121"/>
      <c r="S84" s="121"/>
      <c r="T84" s="121"/>
      <c r="U84" s="121"/>
      <c r="V84" s="121"/>
      <c r="W84" s="121"/>
      <c r="X84" s="121"/>
      <c r="Y84" s="121"/>
      <c r="Z84" s="121"/>
      <c r="AA84" s="121"/>
      <c r="AB84" s="121"/>
      <c r="AC84" s="121"/>
      <c r="AD84" s="121"/>
      <c r="AE84" s="121" t="n">
        <v>1</v>
      </c>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row>
    <row r="85" customFormat="false" ht="25.35" hidden="true" customHeight="false" outlineLevel="0" collapsed="false">
      <c r="A85" s="120" t="s">
        <v>855</v>
      </c>
      <c r="B85" s="120" t="s">
        <v>856</v>
      </c>
      <c r="C85" s="120" t="s">
        <v>995</v>
      </c>
      <c r="D85" s="120" t="s">
        <v>213</v>
      </c>
      <c r="E85" s="120" t="s">
        <v>996</v>
      </c>
      <c r="F85" s="120" t="s">
        <v>997</v>
      </c>
      <c r="G85" s="120" t="s">
        <v>855</v>
      </c>
      <c r="H85" s="120" t="n">
        <v>1</v>
      </c>
      <c r="I85" s="120" t="n">
        <v>157654.02</v>
      </c>
      <c r="J85" s="121"/>
      <c r="K85" s="121"/>
      <c r="L85" s="121"/>
      <c r="M85" s="121"/>
      <c r="N85" s="121"/>
      <c r="O85" s="121"/>
      <c r="P85" s="121"/>
      <c r="Q85" s="121"/>
      <c r="R85" s="121"/>
      <c r="S85" s="121"/>
      <c r="T85" s="121"/>
      <c r="U85" s="121"/>
      <c r="V85" s="121"/>
      <c r="W85" s="121"/>
      <c r="X85" s="121"/>
      <c r="Y85" s="121"/>
      <c r="Z85" s="121"/>
      <c r="AA85" s="121"/>
      <c r="AB85" s="121"/>
      <c r="AC85" s="121"/>
      <c r="AD85" s="121"/>
      <c r="AE85" s="121" t="n">
        <v>1</v>
      </c>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row>
    <row r="86" customFormat="false" ht="36.55" hidden="true" customHeight="false" outlineLevel="0" collapsed="false">
      <c r="A86" s="120" t="s">
        <v>832</v>
      </c>
      <c r="B86" s="120" t="s">
        <v>998</v>
      </c>
      <c r="C86" s="120" t="s">
        <v>999</v>
      </c>
      <c r="D86" s="120" t="s">
        <v>395</v>
      </c>
      <c r="E86" s="120" t="s">
        <v>1000</v>
      </c>
      <c r="F86" s="120" t="s">
        <v>1001</v>
      </c>
      <c r="G86" s="120" t="s">
        <v>837</v>
      </c>
      <c r="H86" s="120" t="n">
        <v>5</v>
      </c>
      <c r="I86" s="120" t="n">
        <v>62.26</v>
      </c>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t="n">
        <v>5</v>
      </c>
      <c r="BC86" s="121"/>
      <c r="BD86" s="121"/>
      <c r="BE86" s="121"/>
      <c r="BF86" s="121"/>
      <c r="BG86" s="121"/>
      <c r="BH86" s="121"/>
      <c r="BI86" s="121"/>
      <c r="BJ86" s="121"/>
      <c r="BK86" s="121"/>
      <c r="BL86" s="121"/>
      <c r="BM86" s="121"/>
    </row>
    <row r="87" customFormat="false" ht="36.55" hidden="true" customHeight="false" outlineLevel="0" collapsed="false">
      <c r="A87" s="120" t="s">
        <v>863</v>
      </c>
      <c r="B87" s="120" t="s">
        <v>998</v>
      </c>
      <c r="C87" s="120" t="s">
        <v>999</v>
      </c>
      <c r="D87" s="120" t="s">
        <v>399</v>
      </c>
      <c r="E87" s="120" t="s">
        <v>1002</v>
      </c>
      <c r="F87" s="120" t="s">
        <v>1003</v>
      </c>
      <c r="G87" s="120" t="s">
        <v>867</v>
      </c>
      <c r="H87" s="120" t="n">
        <v>5</v>
      </c>
      <c r="I87" s="120" t="n">
        <v>464.7</v>
      </c>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t="n">
        <v>1</v>
      </c>
      <c r="AX87" s="121" t="n">
        <v>1</v>
      </c>
      <c r="AY87" s="121"/>
      <c r="AZ87" s="121" t="n">
        <v>1</v>
      </c>
      <c r="BA87" s="121" t="n">
        <v>1</v>
      </c>
      <c r="BB87" s="121" t="n">
        <v>1</v>
      </c>
      <c r="BC87" s="121"/>
      <c r="BD87" s="121"/>
      <c r="BE87" s="121"/>
      <c r="BF87" s="121"/>
      <c r="BG87" s="121"/>
      <c r="BH87" s="121"/>
      <c r="BI87" s="121"/>
      <c r="BJ87" s="121"/>
      <c r="BK87" s="121"/>
      <c r="BL87" s="121"/>
      <c r="BM87" s="121"/>
    </row>
    <row r="88" customFormat="false" ht="36.55" hidden="true" customHeight="false" outlineLevel="0" collapsed="false">
      <c r="A88" s="120" t="s">
        <v>863</v>
      </c>
      <c r="B88" s="120" t="s">
        <v>998</v>
      </c>
      <c r="C88" s="120" t="s">
        <v>999</v>
      </c>
      <c r="D88" s="120" t="s">
        <v>399</v>
      </c>
      <c r="E88" s="120" t="s">
        <v>1004</v>
      </c>
      <c r="F88" s="120" t="s">
        <v>1005</v>
      </c>
      <c r="G88" s="120" t="s">
        <v>867</v>
      </c>
      <c r="H88" s="120" t="n">
        <v>5</v>
      </c>
      <c r="I88" s="120" t="n">
        <v>464.7</v>
      </c>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t="n">
        <v>1</v>
      </c>
      <c r="AX88" s="121" t="n">
        <v>1</v>
      </c>
      <c r="AY88" s="121"/>
      <c r="AZ88" s="121" t="n">
        <v>1</v>
      </c>
      <c r="BA88" s="121" t="n">
        <v>1</v>
      </c>
      <c r="BB88" s="121" t="n">
        <v>1</v>
      </c>
      <c r="BC88" s="121"/>
      <c r="BD88" s="121"/>
      <c r="BE88" s="121"/>
      <c r="BF88" s="121"/>
      <c r="BG88" s="121"/>
      <c r="BH88" s="121"/>
      <c r="BI88" s="121"/>
      <c r="BJ88" s="121"/>
      <c r="BK88" s="121"/>
      <c r="BL88" s="121"/>
      <c r="BM88" s="121"/>
    </row>
    <row r="89" customFormat="false" ht="36.55" hidden="true" customHeight="false" outlineLevel="0" collapsed="false">
      <c r="A89" s="120" t="s">
        <v>863</v>
      </c>
      <c r="B89" s="120" t="s">
        <v>998</v>
      </c>
      <c r="C89" s="120" t="s">
        <v>999</v>
      </c>
      <c r="D89" s="120" t="s">
        <v>399</v>
      </c>
      <c r="E89" s="120" t="s">
        <v>1006</v>
      </c>
      <c r="F89" s="120" t="s">
        <v>1007</v>
      </c>
      <c r="G89" s="120" t="s">
        <v>867</v>
      </c>
      <c r="H89" s="120" t="n">
        <v>12</v>
      </c>
      <c r="I89" s="120" t="n">
        <v>270.02</v>
      </c>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t="n">
        <v>12</v>
      </c>
      <c r="AY89" s="121"/>
      <c r="AZ89" s="121"/>
      <c r="BA89" s="121"/>
      <c r="BB89" s="121"/>
      <c r="BC89" s="121"/>
      <c r="BD89" s="121"/>
      <c r="BE89" s="121"/>
      <c r="BF89" s="121"/>
      <c r="BG89" s="121"/>
      <c r="BH89" s="121"/>
      <c r="BI89" s="121"/>
      <c r="BJ89" s="121"/>
      <c r="BK89" s="121"/>
      <c r="BL89" s="121"/>
      <c r="BM89" s="121"/>
    </row>
    <row r="90" customFormat="false" ht="47.75" hidden="false" customHeight="false" outlineLevel="0" collapsed="false">
      <c r="A90" s="120" t="s">
        <v>838</v>
      </c>
      <c r="B90" s="120" t="s">
        <v>358</v>
      </c>
      <c r="C90" s="120" t="s">
        <v>376</v>
      </c>
      <c r="D90" s="120" t="s">
        <v>1008</v>
      </c>
      <c r="E90" s="120" t="s">
        <v>1009</v>
      </c>
      <c r="F90" s="120" t="s">
        <v>1010</v>
      </c>
      <c r="G90" s="120" t="s">
        <v>895</v>
      </c>
      <c r="H90" s="120" t="n">
        <v>8</v>
      </c>
      <c r="I90" s="120" t="n">
        <v>1980.45</v>
      </c>
      <c r="J90" s="121"/>
      <c r="K90" s="121"/>
      <c r="L90" s="121"/>
      <c r="M90" s="121"/>
      <c r="N90" s="121"/>
      <c r="O90" s="121"/>
      <c r="P90" s="121"/>
      <c r="Q90" s="121" t="n">
        <v>2</v>
      </c>
      <c r="R90" s="121"/>
      <c r="S90" s="121"/>
      <c r="T90" s="121"/>
      <c r="U90" s="121"/>
      <c r="V90" s="121"/>
      <c r="W90" s="121"/>
      <c r="X90" s="121" t="n">
        <v>2</v>
      </c>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t="n">
        <v>4</v>
      </c>
      <c r="BC90" s="121"/>
      <c r="BD90" s="121"/>
      <c r="BE90" s="121"/>
      <c r="BF90" s="121"/>
      <c r="BG90" s="121"/>
      <c r="BH90" s="121"/>
      <c r="BI90" s="121"/>
      <c r="BJ90" s="121"/>
      <c r="BK90" s="121"/>
      <c r="BL90" s="121"/>
      <c r="BM90" s="121"/>
    </row>
    <row r="91" customFormat="false" ht="36.55" hidden="false" customHeight="false" outlineLevel="0" collapsed="false">
      <c r="A91" s="120" t="s">
        <v>838</v>
      </c>
      <c r="B91" s="120" t="s">
        <v>358</v>
      </c>
      <c r="C91" s="120" t="s">
        <v>376</v>
      </c>
      <c r="D91" s="120" t="s">
        <v>379</v>
      </c>
      <c r="E91" s="120" t="s">
        <v>1011</v>
      </c>
      <c r="F91" s="120" t="s">
        <v>1012</v>
      </c>
      <c r="G91" s="120" t="s">
        <v>94</v>
      </c>
      <c r="H91" s="120" t="n">
        <v>42</v>
      </c>
      <c r="I91" s="120" t="n">
        <v>487.51</v>
      </c>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t="n">
        <v>42</v>
      </c>
      <c r="AT91" s="121"/>
      <c r="AU91" s="121"/>
      <c r="AV91" s="121"/>
      <c r="AW91" s="121"/>
      <c r="AX91" s="121"/>
      <c r="AY91" s="121"/>
      <c r="AZ91" s="121"/>
      <c r="BA91" s="121"/>
      <c r="BB91" s="121"/>
      <c r="BC91" s="121"/>
      <c r="BD91" s="121"/>
      <c r="BE91" s="121"/>
      <c r="BF91" s="121"/>
      <c r="BG91" s="121"/>
      <c r="BH91" s="121"/>
      <c r="BI91" s="121"/>
      <c r="BJ91" s="121"/>
      <c r="BK91" s="121"/>
      <c r="BL91" s="121"/>
      <c r="BM91" s="121"/>
    </row>
    <row r="92" customFormat="false" ht="36.55" hidden="false" customHeight="false" outlineLevel="0" collapsed="false">
      <c r="A92" s="120" t="s">
        <v>838</v>
      </c>
      <c r="B92" s="120" t="s">
        <v>358</v>
      </c>
      <c r="C92" s="120" t="s">
        <v>376</v>
      </c>
      <c r="D92" s="120" t="s">
        <v>379</v>
      </c>
      <c r="E92" s="120" t="s">
        <v>1013</v>
      </c>
      <c r="F92" s="120" t="s">
        <v>1014</v>
      </c>
      <c r="G92" s="120" t="s">
        <v>86</v>
      </c>
      <c r="H92" s="120" t="n">
        <v>160</v>
      </c>
      <c r="I92" s="120" t="n">
        <v>22.5</v>
      </c>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t="n">
        <v>160</v>
      </c>
      <c r="AT92" s="121"/>
      <c r="AU92" s="121"/>
      <c r="AV92" s="121"/>
      <c r="AW92" s="121"/>
      <c r="AX92" s="121"/>
      <c r="AY92" s="121"/>
      <c r="AZ92" s="121"/>
      <c r="BA92" s="121"/>
      <c r="BB92" s="121"/>
      <c r="BC92" s="121"/>
      <c r="BD92" s="121"/>
      <c r="BE92" s="121"/>
      <c r="BF92" s="121"/>
      <c r="BG92" s="121"/>
      <c r="BH92" s="121"/>
      <c r="BI92" s="121"/>
      <c r="BJ92" s="121"/>
      <c r="BK92" s="121"/>
      <c r="BL92" s="121"/>
      <c r="BM92" s="121"/>
    </row>
    <row r="93" customFormat="false" ht="36.55" hidden="false" customHeight="false" outlineLevel="0" collapsed="false">
      <c r="A93" s="120" t="s">
        <v>838</v>
      </c>
      <c r="B93" s="120" t="s">
        <v>358</v>
      </c>
      <c r="C93" s="120" t="s">
        <v>376</v>
      </c>
      <c r="D93" s="120" t="s">
        <v>379</v>
      </c>
      <c r="E93" s="120" t="s">
        <v>1015</v>
      </c>
      <c r="F93" s="120" t="s">
        <v>1016</v>
      </c>
      <c r="G93" s="120" t="s">
        <v>103</v>
      </c>
      <c r="H93" s="120" t="n">
        <v>2</v>
      </c>
      <c r="I93" s="120" t="n">
        <v>45</v>
      </c>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t="n">
        <v>2</v>
      </c>
      <c r="AT93" s="121"/>
      <c r="AU93" s="121"/>
      <c r="AV93" s="121"/>
      <c r="AW93" s="121"/>
      <c r="AX93" s="121"/>
      <c r="AY93" s="121"/>
      <c r="AZ93" s="121"/>
      <c r="BA93" s="121"/>
      <c r="BB93" s="121"/>
      <c r="BC93" s="121"/>
      <c r="BD93" s="121"/>
      <c r="BE93" s="121"/>
      <c r="BF93" s="121"/>
      <c r="BG93" s="121"/>
      <c r="BH93" s="121"/>
      <c r="BI93" s="121"/>
      <c r="BJ93" s="121"/>
      <c r="BK93" s="121"/>
      <c r="BL93" s="121"/>
      <c r="BM93" s="121"/>
    </row>
    <row r="94" customFormat="false" ht="36.55" hidden="false" customHeight="false" outlineLevel="0" collapsed="false">
      <c r="A94" s="120" t="s">
        <v>838</v>
      </c>
      <c r="B94" s="120" t="s">
        <v>358</v>
      </c>
      <c r="C94" s="120" t="s">
        <v>376</v>
      </c>
      <c r="D94" s="120" t="s">
        <v>379</v>
      </c>
      <c r="E94" s="120" t="s">
        <v>1017</v>
      </c>
      <c r="F94" s="120" t="s">
        <v>1018</v>
      </c>
      <c r="G94" s="120" t="s">
        <v>103</v>
      </c>
      <c r="H94" s="120" t="n">
        <v>2</v>
      </c>
      <c r="I94" s="120" t="n">
        <v>67</v>
      </c>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t="n">
        <v>2</v>
      </c>
      <c r="AT94" s="121"/>
      <c r="AU94" s="121"/>
      <c r="AV94" s="121"/>
      <c r="AW94" s="121"/>
      <c r="AX94" s="121"/>
      <c r="AY94" s="121"/>
      <c r="AZ94" s="121"/>
      <c r="BA94" s="121"/>
      <c r="BB94" s="121"/>
      <c r="BC94" s="121"/>
      <c r="BD94" s="121"/>
      <c r="BE94" s="121"/>
      <c r="BF94" s="121"/>
      <c r="BG94" s="121"/>
      <c r="BH94" s="121"/>
      <c r="BI94" s="121"/>
      <c r="BJ94" s="121"/>
      <c r="BK94" s="121"/>
      <c r="BL94" s="121"/>
      <c r="BM94" s="121"/>
    </row>
    <row r="95" customFormat="false" ht="36.55" hidden="false" customHeight="false" outlineLevel="0" collapsed="false">
      <c r="A95" s="120" t="s">
        <v>838</v>
      </c>
      <c r="B95" s="120" t="s">
        <v>358</v>
      </c>
      <c r="C95" s="120" t="s">
        <v>376</v>
      </c>
      <c r="D95" s="120" t="s">
        <v>379</v>
      </c>
      <c r="E95" s="120" t="s">
        <v>1019</v>
      </c>
      <c r="F95" s="120" t="s">
        <v>1020</v>
      </c>
      <c r="G95" s="120" t="s">
        <v>103</v>
      </c>
      <c r="H95" s="120" t="n">
        <v>2</v>
      </c>
      <c r="I95" s="120" t="n">
        <v>19</v>
      </c>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t="n">
        <v>2</v>
      </c>
      <c r="AT95" s="121"/>
      <c r="AU95" s="121"/>
      <c r="AV95" s="121"/>
      <c r="AW95" s="121"/>
      <c r="AX95" s="121"/>
      <c r="AY95" s="121"/>
      <c r="AZ95" s="121"/>
      <c r="BA95" s="121"/>
      <c r="BB95" s="121"/>
      <c r="BC95" s="121"/>
      <c r="BD95" s="121"/>
      <c r="BE95" s="121"/>
      <c r="BF95" s="121"/>
      <c r="BG95" s="121"/>
      <c r="BH95" s="121"/>
      <c r="BI95" s="121"/>
      <c r="BJ95" s="121"/>
      <c r="BK95" s="121"/>
      <c r="BL95" s="121"/>
      <c r="BM95" s="121"/>
    </row>
    <row r="96" customFormat="false" ht="36.55" hidden="false" customHeight="false" outlineLevel="0" collapsed="false">
      <c r="A96" s="120" t="s">
        <v>838</v>
      </c>
      <c r="B96" s="120" t="s">
        <v>358</v>
      </c>
      <c r="C96" s="120" t="s">
        <v>376</v>
      </c>
      <c r="D96" s="120" t="s">
        <v>385</v>
      </c>
      <c r="E96" s="120" t="s">
        <v>1021</v>
      </c>
      <c r="F96" s="120" t="s">
        <v>1022</v>
      </c>
      <c r="G96" s="120" t="s">
        <v>94</v>
      </c>
      <c r="H96" s="120" t="n">
        <v>18</v>
      </c>
      <c r="I96" s="120" t="n">
        <v>26.5</v>
      </c>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t="n">
        <v>18</v>
      </c>
      <c r="AV96" s="121"/>
      <c r="AW96" s="121"/>
      <c r="AX96" s="121"/>
      <c r="AY96" s="121"/>
      <c r="AZ96" s="121"/>
      <c r="BA96" s="121"/>
      <c r="BB96" s="121"/>
      <c r="BC96" s="121"/>
      <c r="BD96" s="121"/>
      <c r="BE96" s="121"/>
      <c r="BF96" s="121"/>
      <c r="BG96" s="121"/>
      <c r="BH96" s="121"/>
      <c r="BI96" s="121"/>
      <c r="BJ96" s="121"/>
      <c r="BK96" s="121"/>
      <c r="BL96" s="121"/>
      <c r="BM96" s="121"/>
    </row>
    <row r="97" customFormat="false" ht="36.55" hidden="false" customHeight="false" outlineLevel="0" collapsed="false">
      <c r="A97" s="120" t="s">
        <v>838</v>
      </c>
      <c r="B97" s="120" t="s">
        <v>358</v>
      </c>
      <c r="C97" s="120" t="s">
        <v>376</v>
      </c>
      <c r="D97" s="120" t="s">
        <v>387</v>
      </c>
      <c r="E97" s="120" t="s">
        <v>1023</v>
      </c>
      <c r="F97" s="120" t="s">
        <v>1024</v>
      </c>
      <c r="G97" s="120" t="s">
        <v>94</v>
      </c>
      <c r="H97" s="120" t="n">
        <v>24</v>
      </c>
      <c r="I97" s="120" t="n">
        <v>114.26</v>
      </c>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t="n">
        <v>24</v>
      </c>
      <c r="AV97" s="121"/>
      <c r="AW97" s="121"/>
      <c r="AX97" s="121"/>
      <c r="AY97" s="121"/>
      <c r="AZ97" s="121"/>
      <c r="BA97" s="121"/>
      <c r="BB97" s="121"/>
      <c r="BC97" s="121"/>
      <c r="BD97" s="121"/>
      <c r="BE97" s="121"/>
      <c r="BF97" s="121"/>
      <c r="BG97" s="121"/>
      <c r="BH97" s="121"/>
      <c r="BI97" s="121"/>
      <c r="BJ97" s="121"/>
      <c r="BK97" s="121"/>
      <c r="BL97" s="121"/>
      <c r="BM97" s="121"/>
    </row>
    <row r="98" customFormat="false" ht="36.55" hidden="false" customHeight="false" outlineLevel="0" collapsed="false">
      <c r="A98" s="120" t="s">
        <v>838</v>
      </c>
      <c r="B98" s="120" t="s">
        <v>358</v>
      </c>
      <c r="C98" s="120" t="s">
        <v>376</v>
      </c>
      <c r="D98" s="120" t="s">
        <v>389</v>
      </c>
      <c r="E98" s="120" t="s">
        <v>1025</v>
      </c>
      <c r="F98" s="120" t="s">
        <v>1026</v>
      </c>
      <c r="G98" s="120" t="s">
        <v>103</v>
      </c>
      <c r="H98" s="120" t="n">
        <v>7</v>
      </c>
      <c r="I98" s="120" t="n">
        <v>1956.26</v>
      </c>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t="n">
        <v>7</v>
      </c>
      <c r="AU98" s="121"/>
      <c r="AV98" s="121"/>
      <c r="AW98" s="121"/>
      <c r="AX98" s="121"/>
      <c r="AY98" s="121"/>
      <c r="AZ98" s="121"/>
      <c r="BA98" s="121"/>
      <c r="BB98" s="121"/>
      <c r="BC98" s="121"/>
      <c r="BD98" s="121"/>
      <c r="BE98" s="121"/>
      <c r="BF98" s="121"/>
      <c r="BG98" s="121"/>
      <c r="BH98" s="121"/>
      <c r="BI98" s="121"/>
      <c r="BJ98" s="121"/>
      <c r="BK98" s="121"/>
      <c r="BL98" s="121"/>
      <c r="BM98" s="121"/>
    </row>
    <row r="99" customFormat="false" ht="36.55" hidden="false" customHeight="false" outlineLevel="0" collapsed="false">
      <c r="A99" s="120" t="s">
        <v>838</v>
      </c>
      <c r="B99" s="120" t="s">
        <v>358</v>
      </c>
      <c r="C99" s="120" t="s">
        <v>376</v>
      </c>
      <c r="D99" s="120" t="s">
        <v>391</v>
      </c>
      <c r="E99" s="120" t="s">
        <v>1027</v>
      </c>
      <c r="F99" s="120" t="s">
        <v>1028</v>
      </c>
      <c r="G99" s="120" t="s">
        <v>260</v>
      </c>
      <c r="H99" s="120" t="n">
        <v>16</v>
      </c>
      <c r="I99" s="120" t="n">
        <v>275</v>
      </c>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t="n">
        <v>16</v>
      </c>
      <c r="AW99" s="121"/>
      <c r="AX99" s="121"/>
      <c r="AY99" s="121"/>
      <c r="AZ99" s="121"/>
      <c r="BA99" s="121"/>
      <c r="BB99" s="121"/>
      <c r="BC99" s="121"/>
      <c r="BD99" s="121"/>
      <c r="BE99" s="121"/>
      <c r="BF99" s="121"/>
      <c r="BG99" s="121"/>
      <c r="BH99" s="121"/>
      <c r="BI99" s="121"/>
      <c r="BJ99" s="121"/>
      <c r="BK99" s="121"/>
      <c r="BL99" s="121"/>
      <c r="BM99" s="121"/>
    </row>
    <row r="100" customFormat="false" ht="36.55" hidden="false" customHeight="false" outlineLevel="0" collapsed="false">
      <c r="A100" s="120" t="s">
        <v>838</v>
      </c>
      <c r="B100" s="120" t="s">
        <v>358</v>
      </c>
      <c r="C100" s="120" t="s">
        <v>376</v>
      </c>
      <c r="D100" s="120" t="s">
        <v>393</v>
      </c>
      <c r="E100" s="120" t="s">
        <v>1029</v>
      </c>
      <c r="F100" s="120" t="s">
        <v>1030</v>
      </c>
      <c r="G100" s="120" t="s">
        <v>86</v>
      </c>
      <c r="H100" s="120" t="n">
        <v>42</v>
      </c>
      <c r="I100" s="120" t="n">
        <v>12.43</v>
      </c>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t="n">
        <v>42</v>
      </c>
      <c r="AX100" s="121"/>
      <c r="AY100" s="121"/>
      <c r="AZ100" s="121"/>
      <c r="BA100" s="121"/>
      <c r="BB100" s="121"/>
      <c r="BC100" s="121"/>
      <c r="BD100" s="121"/>
      <c r="BE100" s="121"/>
      <c r="BF100" s="121"/>
      <c r="BG100" s="121"/>
      <c r="BH100" s="121"/>
      <c r="BI100" s="121"/>
      <c r="BJ100" s="121"/>
      <c r="BK100" s="121"/>
      <c r="BL100" s="121"/>
      <c r="BM100" s="121"/>
    </row>
    <row r="101" customFormat="false" ht="36.55" hidden="false" customHeight="false" outlineLevel="0" collapsed="false">
      <c r="A101" s="120" t="s">
        <v>838</v>
      </c>
      <c r="B101" s="120" t="s">
        <v>358</v>
      </c>
      <c r="C101" s="120" t="s">
        <v>376</v>
      </c>
      <c r="D101" s="120" t="s">
        <v>395</v>
      </c>
      <c r="E101" s="120" t="s">
        <v>1031</v>
      </c>
      <c r="F101" s="120" t="s">
        <v>1032</v>
      </c>
      <c r="G101" s="120" t="s">
        <v>260</v>
      </c>
      <c r="H101" s="120" t="n">
        <v>8</v>
      </c>
      <c r="I101" s="120" t="n">
        <v>276.67</v>
      </c>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t="n">
        <v>8</v>
      </c>
      <c r="BC101" s="121"/>
      <c r="BD101" s="121"/>
      <c r="BE101" s="121"/>
      <c r="BF101" s="121"/>
      <c r="BG101" s="121"/>
      <c r="BH101" s="121"/>
      <c r="BI101" s="121"/>
      <c r="BJ101" s="121"/>
      <c r="BK101" s="121"/>
      <c r="BL101" s="121"/>
      <c r="BM101" s="121"/>
    </row>
    <row r="102" customFormat="false" ht="36.55" hidden="false" customHeight="false" outlineLevel="0" collapsed="false">
      <c r="A102" s="120" t="s">
        <v>838</v>
      </c>
      <c r="B102" s="120" t="s">
        <v>358</v>
      </c>
      <c r="C102" s="120" t="s">
        <v>376</v>
      </c>
      <c r="D102" s="120" t="s">
        <v>397</v>
      </c>
      <c r="E102" s="120" t="s">
        <v>1033</v>
      </c>
      <c r="F102" s="120" t="s">
        <v>1034</v>
      </c>
      <c r="G102" s="120" t="s">
        <v>94</v>
      </c>
      <c r="H102" s="120" t="n">
        <v>300</v>
      </c>
      <c r="I102" s="120" t="n">
        <v>69</v>
      </c>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t="n">
        <v>300</v>
      </c>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row>
    <row r="103" customFormat="false" ht="36.55" hidden="false" customHeight="false" outlineLevel="0" collapsed="false">
      <c r="A103" s="120" t="s">
        <v>838</v>
      </c>
      <c r="B103" s="120" t="s">
        <v>358</v>
      </c>
      <c r="C103" s="120" t="s">
        <v>376</v>
      </c>
      <c r="D103" s="120" t="s">
        <v>401</v>
      </c>
      <c r="E103" s="120" t="s">
        <v>1035</v>
      </c>
      <c r="F103" s="120" t="s">
        <v>1036</v>
      </c>
      <c r="G103" s="120" t="s">
        <v>94</v>
      </c>
      <c r="H103" s="120" t="n">
        <v>20</v>
      </c>
      <c r="I103" s="120" t="n">
        <v>98.37</v>
      </c>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t="n">
        <v>20</v>
      </c>
      <c r="BD103" s="121"/>
      <c r="BE103" s="121"/>
      <c r="BF103" s="121"/>
      <c r="BG103" s="121"/>
      <c r="BH103" s="121"/>
      <c r="BI103" s="121"/>
      <c r="BJ103" s="121"/>
      <c r="BK103" s="121"/>
      <c r="BL103" s="121"/>
      <c r="BM103" s="121"/>
    </row>
    <row r="104" customFormat="false" ht="36.55" hidden="false" customHeight="false" outlineLevel="0" collapsed="false">
      <c r="A104" s="120" t="s">
        <v>838</v>
      </c>
      <c r="B104" s="120" t="s">
        <v>358</v>
      </c>
      <c r="C104" s="120" t="s">
        <v>376</v>
      </c>
      <c r="D104" s="120" t="s">
        <v>405</v>
      </c>
      <c r="E104" s="120" t="s">
        <v>1037</v>
      </c>
      <c r="F104" s="120" t="s">
        <v>1038</v>
      </c>
      <c r="G104" s="120" t="s">
        <v>103</v>
      </c>
      <c r="H104" s="120" t="n">
        <v>1</v>
      </c>
      <c r="I104" s="120" t="n">
        <v>29.5</v>
      </c>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t="n">
        <v>1</v>
      </c>
      <c r="BD104" s="121"/>
      <c r="BE104" s="121"/>
      <c r="BF104" s="121"/>
      <c r="BG104" s="121"/>
      <c r="BH104" s="121"/>
      <c r="BI104" s="121"/>
      <c r="BJ104" s="121"/>
      <c r="BK104" s="121"/>
      <c r="BL104" s="121"/>
      <c r="BM104" s="121"/>
    </row>
    <row r="105" customFormat="false" ht="36.55" hidden="false" customHeight="false" outlineLevel="0" collapsed="false">
      <c r="A105" s="120" t="s">
        <v>838</v>
      </c>
      <c r="B105" s="120" t="s">
        <v>358</v>
      </c>
      <c r="C105" s="120" t="s">
        <v>376</v>
      </c>
      <c r="D105" s="120" t="s">
        <v>403</v>
      </c>
      <c r="E105" s="120" t="s">
        <v>1039</v>
      </c>
      <c r="F105" s="120" t="s">
        <v>1040</v>
      </c>
      <c r="G105" s="120" t="s">
        <v>103</v>
      </c>
      <c r="H105" s="120" t="n">
        <v>4</v>
      </c>
      <c r="I105" s="120" t="n">
        <v>52.5</v>
      </c>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t="n">
        <v>4</v>
      </c>
      <c r="BD105" s="121"/>
      <c r="BE105" s="121"/>
      <c r="BF105" s="121"/>
      <c r="BG105" s="121"/>
      <c r="BH105" s="121"/>
      <c r="BI105" s="121"/>
      <c r="BJ105" s="121"/>
      <c r="BK105" s="121"/>
      <c r="BL105" s="121"/>
      <c r="BM105" s="121"/>
    </row>
    <row r="106" customFormat="false" ht="36.55" hidden="false" customHeight="false" outlineLevel="0" collapsed="false">
      <c r="A106" s="120" t="s">
        <v>838</v>
      </c>
      <c r="B106" s="120" t="s">
        <v>358</v>
      </c>
      <c r="C106" s="120" t="s">
        <v>376</v>
      </c>
      <c r="D106" s="120" t="s">
        <v>412</v>
      </c>
      <c r="E106" s="120" t="s">
        <v>1041</v>
      </c>
      <c r="F106" s="120" t="s">
        <v>1042</v>
      </c>
      <c r="G106" s="120" t="s">
        <v>103</v>
      </c>
      <c r="H106" s="120" t="n">
        <v>5</v>
      </c>
      <c r="I106" s="120" t="n">
        <v>13</v>
      </c>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t="n">
        <v>5</v>
      </c>
      <c r="BD106" s="121"/>
      <c r="BE106" s="121"/>
      <c r="BF106" s="121"/>
      <c r="BG106" s="121"/>
      <c r="BH106" s="121"/>
      <c r="BI106" s="121"/>
      <c r="BJ106" s="121"/>
      <c r="BK106" s="121"/>
      <c r="BL106" s="121"/>
      <c r="BM106" s="121"/>
    </row>
    <row r="107" customFormat="false" ht="36.55" hidden="false" customHeight="false" outlineLevel="0" collapsed="false">
      <c r="A107" s="120" t="s">
        <v>838</v>
      </c>
      <c r="B107" s="120" t="s">
        <v>358</v>
      </c>
      <c r="C107" s="120" t="s">
        <v>376</v>
      </c>
      <c r="D107" s="120" t="s">
        <v>409</v>
      </c>
      <c r="E107" s="120" t="s">
        <v>1043</v>
      </c>
      <c r="F107" s="120" t="s">
        <v>1044</v>
      </c>
      <c r="G107" s="120" t="s">
        <v>411</v>
      </c>
      <c r="H107" s="120" t="n">
        <v>6</v>
      </c>
      <c r="I107" s="120" t="n">
        <v>13</v>
      </c>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t="n">
        <v>6</v>
      </c>
      <c r="BD107" s="121"/>
      <c r="BE107" s="121"/>
      <c r="BF107" s="121"/>
      <c r="BG107" s="121"/>
      <c r="BH107" s="121"/>
      <c r="BI107" s="121"/>
      <c r="BJ107" s="121"/>
      <c r="BK107" s="121"/>
      <c r="BL107" s="121"/>
      <c r="BM107" s="121"/>
    </row>
    <row r="108" customFormat="false" ht="36.55" hidden="false" customHeight="false" outlineLevel="0" collapsed="false">
      <c r="A108" s="120" t="s">
        <v>838</v>
      </c>
      <c r="B108" s="120" t="s">
        <v>358</v>
      </c>
      <c r="C108" s="120" t="s">
        <v>376</v>
      </c>
      <c r="D108" s="120" t="s">
        <v>414</v>
      </c>
      <c r="E108" s="120" t="s">
        <v>1045</v>
      </c>
      <c r="F108" s="120" t="s">
        <v>1046</v>
      </c>
      <c r="G108" s="120" t="s">
        <v>94</v>
      </c>
      <c r="H108" s="120" t="n">
        <v>45</v>
      </c>
      <c r="I108" s="120" t="n">
        <v>16.3</v>
      </c>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t="n">
        <v>45</v>
      </c>
      <c r="BE108" s="121"/>
      <c r="BF108" s="121"/>
      <c r="BG108" s="121"/>
      <c r="BH108" s="121"/>
      <c r="BI108" s="121"/>
      <c r="BJ108" s="121"/>
      <c r="BK108" s="121"/>
      <c r="BL108" s="121"/>
      <c r="BM108" s="121"/>
    </row>
    <row r="109" customFormat="false" ht="36.55" hidden="false" customHeight="false" outlineLevel="0" collapsed="false">
      <c r="A109" s="120" t="s">
        <v>838</v>
      </c>
      <c r="B109" s="120" t="s">
        <v>358</v>
      </c>
      <c r="C109" s="120" t="s">
        <v>376</v>
      </c>
      <c r="D109" s="120" t="s">
        <v>416</v>
      </c>
      <c r="E109" s="120" t="s">
        <v>1047</v>
      </c>
      <c r="F109" s="120" t="s">
        <v>1048</v>
      </c>
      <c r="G109" s="120" t="s">
        <v>94</v>
      </c>
      <c r="H109" s="120" t="n">
        <v>21</v>
      </c>
      <c r="I109" s="120" t="n">
        <v>11.2</v>
      </c>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t="n">
        <v>21</v>
      </c>
      <c r="BE109" s="121"/>
      <c r="BF109" s="121"/>
      <c r="BG109" s="121"/>
      <c r="BH109" s="121"/>
      <c r="BI109" s="121"/>
      <c r="BJ109" s="121"/>
      <c r="BK109" s="121"/>
      <c r="BL109" s="121"/>
      <c r="BM109" s="121"/>
    </row>
    <row r="110" customFormat="false" ht="36.55" hidden="false" customHeight="false" outlineLevel="0" collapsed="false">
      <c r="A110" s="120" t="s">
        <v>838</v>
      </c>
      <c r="B110" s="120" t="s">
        <v>358</v>
      </c>
      <c r="C110" s="120" t="s">
        <v>376</v>
      </c>
      <c r="D110" s="120" t="s">
        <v>418</v>
      </c>
      <c r="E110" s="120" t="s">
        <v>1049</v>
      </c>
      <c r="F110" s="120" t="s">
        <v>1050</v>
      </c>
      <c r="G110" s="120" t="s">
        <v>103</v>
      </c>
      <c r="H110" s="120" t="n">
        <v>1</v>
      </c>
      <c r="I110" s="120" t="n">
        <v>5878</v>
      </c>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t="n">
        <v>1</v>
      </c>
      <c r="BE110" s="121"/>
      <c r="BF110" s="121"/>
      <c r="BG110" s="121"/>
      <c r="BH110" s="121"/>
      <c r="BI110" s="121"/>
      <c r="BJ110" s="121"/>
      <c r="BK110" s="121"/>
      <c r="BL110" s="121"/>
      <c r="BM110" s="121"/>
    </row>
    <row r="111" customFormat="false" ht="36.55" hidden="false" customHeight="false" outlineLevel="0" collapsed="false">
      <c r="A111" s="120" t="s">
        <v>838</v>
      </c>
      <c r="B111" s="120" t="s">
        <v>358</v>
      </c>
      <c r="C111" s="120" t="s">
        <v>376</v>
      </c>
      <c r="D111" s="120" t="s">
        <v>420</v>
      </c>
      <c r="E111" s="120" t="s">
        <v>1051</v>
      </c>
      <c r="F111" s="120" t="s">
        <v>1052</v>
      </c>
      <c r="G111" s="120" t="s">
        <v>103</v>
      </c>
      <c r="H111" s="120" t="n">
        <v>1</v>
      </c>
      <c r="I111" s="120" t="n">
        <v>4231</v>
      </c>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t="n">
        <v>1</v>
      </c>
      <c r="BE111" s="121"/>
      <c r="BF111" s="121"/>
      <c r="BG111" s="121"/>
      <c r="BH111" s="121"/>
      <c r="BI111" s="121"/>
      <c r="BJ111" s="121"/>
      <c r="BK111" s="121"/>
      <c r="BL111" s="121"/>
      <c r="BM111" s="121"/>
    </row>
    <row r="112" customFormat="false" ht="36.55" hidden="false" customHeight="false" outlineLevel="0" collapsed="false">
      <c r="A112" s="120" t="s">
        <v>838</v>
      </c>
      <c r="B112" s="120" t="s">
        <v>358</v>
      </c>
      <c r="C112" s="120" t="s">
        <v>376</v>
      </c>
      <c r="D112" s="120" t="s">
        <v>422</v>
      </c>
      <c r="E112" s="120" t="s">
        <v>1053</v>
      </c>
      <c r="F112" s="120" t="s">
        <v>1054</v>
      </c>
      <c r="G112" s="120" t="s">
        <v>86</v>
      </c>
      <c r="H112" s="120" t="n">
        <v>5</v>
      </c>
      <c r="I112" s="120" t="n">
        <v>4022.2</v>
      </c>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t="n">
        <v>5</v>
      </c>
      <c r="BD112" s="121"/>
      <c r="BE112" s="121"/>
      <c r="BF112" s="121"/>
      <c r="BG112" s="121"/>
      <c r="BH112" s="121"/>
      <c r="BI112" s="121"/>
      <c r="BJ112" s="121"/>
      <c r="BK112" s="121"/>
      <c r="BL112" s="121"/>
      <c r="BM112" s="121"/>
    </row>
    <row r="113" customFormat="false" ht="36.55" hidden="false" customHeight="false" outlineLevel="0" collapsed="false">
      <c r="A113" s="120" t="s">
        <v>838</v>
      </c>
      <c r="B113" s="120" t="s">
        <v>95</v>
      </c>
      <c r="C113" s="120" t="s">
        <v>376</v>
      </c>
      <c r="D113" s="120" t="s">
        <v>407</v>
      </c>
      <c r="E113" s="120" t="s">
        <v>1055</v>
      </c>
      <c r="F113" s="120" t="s">
        <v>1056</v>
      </c>
      <c r="G113" s="120" t="s">
        <v>103</v>
      </c>
      <c r="H113" s="120" t="n">
        <v>10</v>
      </c>
      <c r="I113" s="120" t="n">
        <v>20</v>
      </c>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t="n">
        <v>10</v>
      </c>
      <c r="BD113" s="121"/>
      <c r="BE113" s="121"/>
      <c r="BF113" s="121"/>
      <c r="BG113" s="121"/>
      <c r="BH113" s="121"/>
      <c r="BI113" s="121"/>
      <c r="BJ113" s="121"/>
      <c r="BK113" s="121"/>
      <c r="BL113" s="121"/>
      <c r="BM113" s="121"/>
    </row>
    <row r="114" customFormat="false" ht="25.35" hidden="false" customHeight="false" outlineLevel="0" collapsed="false">
      <c r="A114" s="120" t="s">
        <v>838</v>
      </c>
      <c r="B114" s="120" t="s">
        <v>95</v>
      </c>
      <c r="C114" s="120" t="s">
        <v>351</v>
      </c>
      <c r="D114" s="120" t="s">
        <v>1057</v>
      </c>
      <c r="E114" s="120" t="s">
        <v>1058</v>
      </c>
      <c r="F114" s="120" t="s">
        <v>1059</v>
      </c>
      <c r="G114" s="120" t="s">
        <v>103</v>
      </c>
      <c r="H114" s="120" t="n">
        <v>6</v>
      </c>
      <c r="I114" s="120" t="n">
        <v>195</v>
      </c>
      <c r="J114" s="121"/>
      <c r="K114" s="121"/>
      <c r="L114" s="121"/>
      <c r="M114" s="121"/>
      <c r="N114" s="121" t="n">
        <v>6</v>
      </c>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row>
    <row r="115" customFormat="false" ht="26.3" hidden="false" customHeight="false" outlineLevel="0" collapsed="false">
      <c r="A115" s="120" t="s">
        <v>838</v>
      </c>
      <c r="B115" s="120" t="s">
        <v>95</v>
      </c>
      <c r="C115" s="120" t="s">
        <v>351</v>
      </c>
      <c r="D115" s="120" t="s">
        <v>1057</v>
      </c>
      <c r="E115" s="120" t="s">
        <v>1060</v>
      </c>
      <c r="F115" s="120" t="s">
        <v>1061</v>
      </c>
      <c r="G115" s="120" t="s">
        <v>103</v>
      </c>
      <c r="H115" s="120" t="n">
        <v>6</v>
      </c>
      <c r="I115" s="120" t="n">
        <v>82</v>
      </c>
      <c r="J115" s="121"/>
      <c r="K115" s="121"/>
      <c r="L115" s="121"/>
      <c r="M115" s="121"/>
      <c r="N115" s="121" t="n">
        <v>6</v>
      </c>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row>
    <row r="1048559" customFormat="false" ht="12.8" hidden="false" customHeight="true" outlineLevel="0" collapsed="false"/>
    <row r="1048560" customFormat="false" ht="12.8" hidden="false" customHeight="true" outlineLevel="0" collapsed="false"/>
    <row r="1048561" customFormat="false" ht="12.8" hidden="false" customHeight="true" outlineLevel="0" collapsed="false"/>
    <row r="1048562" customFormat="false" ht="12.8" hidden="false" customHeight="true" outlineLevel="0" collapsed="false"/>
    <row r="1048563" customFormat="false" ht="12.8" hidden="false" customHeight="true" outlineLevel="0" collapsed="false"/>
    <row r="1048564" customFormat="false" ht="12.8" hidden="false" customHeight="true" outlineLevel="0" collapsed="false"/>
    <row r="1048565" customFormat="false" ht="12.8" hidden="false" customHeight="true" outlineLevel="0" collapsed="false"/>
    <row r="1048566" customFormat="false" ht="12.8" hidden="false" customHeight="true" outlineLevel="0" collapsed="false"/>
    <row r="1048567" customFormat="false" ht="12.8" hidden="false" customHeight="true" outlineLevel="0" collapsed="false"/>
    <row r="1048568" customFormat="false" ht="12.8" hidden="false" customHeight="true" outlineLevel="0" collapsed="false"/>
    <row r="1048569" customFormat="false" ht="12.8" hidden="false" customHeight="true" outlineLevel="0" collapsed="false"/>
    <row r="1048570" customFormat="false" ht="12.8" hidden="false" customHeight="true" outlineLevel="0" collapsed="false"/>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sheetProtection sheet="true" password="c71f" objects="true" scenarios="true"/>
  <autoFilter ref="A9:C115">
    <filterColumn colId="0">
      <customFilters and="true">
        <customFilter operator="equal" val="Material"/>
      </customFilters>
    </filterColumn>
  </autoFilter>
  <mergeCells count="28">
    <mergeCell ref="A1:C2"/>
    <mergeCell ref="D1:H1"/>
    <mergeCell ref="D2:H3"/>
    <mergeCell ref="A3:C3"/>
    <mergeCell ref="G5:H5"/>
    <mergeCell ref="J7:P7"/>
    <mergeCell ref="Q7:W7"/>
    <mergeCell ref="X7:AD7"/>
    <mergeCell ref="AE7:AK7"/>
    <mergeCell ref="AL7:AR7"/>
    <mergeCell ref="AS7:AY7"/>
    <mergeCell ref="AZ7:BF7"/>
    <mergeCell ref="BG7:BM7"/>
    <mergeCell ref="J8:P8"/>
    <mergeCell ref="Q8:W8"/>
    <mergeCell ref="X8:AD8"/>
    <mergeCell ref="AE8:AK8"/>
    <mergeCell ref="AL8:AR8"/>
    <mergeCell ref="AS8:AY8"/>
    <mergeCell ref="AZ8:BF8"/>
    <mergeCell ref="BG8:BM8"/>
    <mergeCell ref="A9:A10"/>
    <mergeCell ref="B9:B10"/>
    <mergeCell ref="C9:C10"/>
    <mergeCell ref="D9:D10"/>
    <mergeCell ref="E9:F9"/>
    <mergeCell ref="G9:G10"/>
    <mergeCell ref="H9:H10"/>
  </mergeCells>
  <conditionalFormatting sqref="J11:BM11">
    <cfRule type="cellIs" priority="2" operator="greaterThan" aboveAverage="0" equalAverage="0" bottom="0" percent="0" rank="0" text="" dxfId="0">
      <formula>0</formula>
    </cfRule>
  </conditionalFormatting>
  <conditionalFormatting sqref="J12:BM12">
    <cfRule type="cellIs" priority="3" operator="greaterThan" aboveAverage="0" equalAverage="0" bottom="0" percent="0" rank="0" text="" dxfId="0">
      <formula>0</formula>
    </cfRule>
  </conditionalFormatting>
  <conditionalFormatting sqref="J13:BM13">
    <cfRule type="cellIs" priority="4" operator="greaterThan" aboveAverage="0" equalAverage="0" bottom="0" percent="0" rank="0" text="" dxfId="0">
      <formula>0</formula>
    </cfRule>
  </conditionalFormatting>
  <conditionalFormatting sqref="J14:BM14">
    <cfRule type="cellIs" priority="5" operator="greaterThan" aboveAverage="0" equalAverage="0" bottom="0" percent="0" rank="0" text="" dxfId="0">
      <formula>0</formula>
    </cfRule>
  </conditionalFormatting>
  <conditionalFormatting sqref="J15:BM15">
    <cfRule type="cellIs" priority="6" operator="greaterThan" aboveAverage="0" equalAverage="0" bottom="0" percent="0" rank="0" text="" dxfId="0">
      <formula>0</formula>
    </cfRule>
  </conditionalFormatting>
  <conditionalFormatting sqref="J16:BM16">
    <cfRule type="cellIs" priority="7" operator="greaterThan" aboveAverage="0" equalAverage="0" bottom="0" percent="0" rank="0" text="" dxfId="0">
      <formula>0</formula>
    </cfRule>
  </conditionalFormatting>
  <conditionalFormatting sqref="J17:BM17">
    <cfRule type="cellIs" priority="8" operator="greaterThan" aboveAverage="0" equalAverage="0" bottom="0" percent="0" rank="0" text="" dxfId="0">
      <formula>0</formula>
    </cfRule>
  </conditionalFormatting>
  <conditionalFormatting sqref="J18:BM18">
    <cfRule type="cellIs" priority="9" operator="greaterThan" aboveAverage="0" equalAverage="0" bottom="0" percent="0" rank="0" text="" dxfId="0">
      <formula>0</formula>
    </cfRule>
  </conditionalFormatting>
  <conditionalFormatting sqref="J19:BM19">
    <cfRule type="cellIs" priority="10" operator="greaterThan" aboveAverage="0" equalAverage="0" bottom="0" percent="0" rank="0" text="" dxfId="0">
      <formula>0</formula>
    </cfRule>
  </conditionalFormatting>
  <conditionalFormatting sqref="J20:BM20">
    <cfRule type="cellIs" priority="11" operator="greaterThan" aboveAverage="0" equalAverage="0" bottom="0" percent="0" rank="0" text="" dxfId="0">
      <formula>0</formula>
    </cfRule>
  </conditionalFormatting>
  <conditionalFormatting sqref="J21:BM21">
    <cfRule type="cellIs" priority="12" operator="greaterThan" aboveAverage="0" equalAverage="0" bottom="0" percent="0" rank="0" text="" dxfId="0">
      <formula>0</formula>
    </cfRule>
  </conditionalFormatting>
  <conditionalFormatting sqref="J22:BM22">
    <cfRule type="cellIs" priority="13" operator="greaterThan" aboveAverage="0" equalAverage="0" bottom="0" percent="0" rank="0" text="" dxfId="0">
      <formula>0</formula>
    </cfRule>
  </conditionalFormatting>
  <conditionalFormatting sqref="J23:BM23">
    <cfRule type="cellIs" priority="14" operator="greaterThan" aboveAverage="0" equalAverage="0" bottom="0" percent="0" rank="0" text="" dxfId="0">
      <formula>0</formula>
    </cfRule>
  </conditionalFormatting>
  <conditionalFormatting sqref="J24:BM24">
    <cfRule type="cellIs" priority="15" operator="greaterThan" aboveAverage="0" equalAverage="0" bottom="0" percent="0" rank="0" text="" dxfId="0">
      <formula>0</formula>
    </cfRule>
  </conditionalFormatting>
  <conditionalFormatting sqref="J25:BM25">
    <cfRule type="cellIs" priority="16" operator="greaterThan" aboveAverage="0" equalAverage="0" bottom="0" percent="0" rank="0" text="" dxfId="0">
      <formula>0</formula>
    </cfRule>
  </conditionalFormatting>
  <conditionalFormatting sqref="J26:BM26">
    <cfRule type="cellIs" priority="17" operator="greaterThan" aboveAverage="0" equalAverage="0" bottom="0" percent="0" rank="0" text="" dxfId="0">
      <formula>0</formula>
    </cfRule>
  </conditionalFormatting>
  <conditionalFormatting sqref="J27:BM27">
    <cfRule type="cellIs" priority="18" operator="greaterThan" aboveAverage="0" equalAverage="0" bottom="0" percent="0" rank="0" text="" dxfId="0">
      <formula>0</formula>
    </cfRule>
  </conditionalFormatting>
  <conditionalFormatting sqref="J28:BM28">
    <cfRule type="cellIs" priority="19" operator="greaterThan" aboveAverage="0" equalAverage="0" bottom="0" percent="0" rank="0" text="" dxfId="0">
      <formula>0</formula>
    </cfRule>
  </conditionalFormatting>
  <conditionalFormatting sqref="J29:BM29">
    <cfRule type="cellIs" priority="20" operator="greaterThan" aboveAverage="0" equalAverage="0" bottom="0" percent="0" rank="0" text="" dxfId="0">
      <formula>0</formula>
    </cfRule>
  </conditionalFormatting>
  <conditionalFormatting sqref="J30:BM30">
    <cfRule type="cellIs" priority="21" operator="greaterThan" aboveAverage="0" equalAverage="0" bottom="0" percent="0" rank="0" text="" dxfId="0">
      <formula>0</formula>
    </cfRule>
  </conditionalFormatting>
  <conditionalFormatting sqref="J31:BM31">
    <cfRule type="cellIs" priority="22" operator="greaterThan" aboveAverage="0" equalAverage="0" bottom="0" percent="0" rank="0" text="" dxfId="0">
      <formula>0</formula>
    </cfRule>
  </conditionalFormatting>
  <conditionalFormatting sqref="J32:BM32">
    <cfRule type="cellIs" priority="23" operator="greaterThan" aboveAverage="0" equalAverage="0" bottom="0" percent="0" rank="0" text="" dxfId="0">
      <formula>0</formula>
    </cfRule>
  </conditionalFormatting>
  <conditionalFormatting sqref="J33:BM33">
    <cfRule type="cellIs" priority="24" operator="greaterThan" aboveAverage="0" equalAverage="0" bottom="0" percent="0" rank="0" text="" dxfId="0">
      <formula>0</formula>
    </cfRule>
  </conditionalFormatting>
  <conditionalFormatting sqref="J34:BM34">
    <cfRule type="cellIs" priority="25" operator="greaterThan" aboveAverage="0" equalAverage="0" bottom="0" percent="0" rank="0" text="" dxfId="0">
      <formula>0</formula>
    </cfRule>
  </conditionalFormatting>
  <conditionalFormatting sqref="J35:BM35">
    <cfRule type="cellIs" priority="26" operator="greaterThan" aboveAverage="0" equalAverage="0" bottom="0" percent="0" rank="0" text="" dxfId="0">
      <formula>0</formula>
    </cfRule>
  </conditionalFormatting>
  <conditionalFormatting sqref="J36:BM36">
    <cfRule type="cellIs" priority="27" operator="greaterThan" aboveAverage="0" equalAverage="0" bottom="0" percent="0" rank="0" text="" dxfId="0">
      <formula>0</formula>
    </cfRule>
  </conditionalFormatting>
  <conditionalFormatting sqref="J37:BM37">
    <cfRule type="cellIs" priority="28" operator="greaterThan" aboveAverage="0" equalAverage="0" bottom="0" percent="0" rank="0" text="" dxfId="0">
      <formula>0</formula>
    </cfRule>
  </conditionalFormatting>
  <conditionalFormatting sqref="J38:BM38">
    <cfRule type="cellIs" priority="29" operator="greaterThan" aboveAverage="0" equalAverage="0" bottom="0" percent="0" rank="0" text="" dxfId="0">
      <formula>0</formula>
    </cfRule>
  </conditionalFormatting>
  <conditionalFormatting sqref="J39:BM39">
    <cfRule type="cellIs" priority="30" operator="greaterThan" aboveAverage="0" equalAverage="0" bottom="0" percent="0" rank="0" text="" dxfId="0">
      <formula>0</formula>
    </cfRule>
  </conditionalFormatting>
  <conditionalFormatting sqref="J40:BM40">
    <cfRule type="cellIs" priority="31" operator="greaterThan" aboveAverage="0" equalAverage="0" bottom="0" percent="0" rank="0" text="" dxfId="0">
      <formula>0</formula>
    </cfRule>
  </conditionalFormatting>
  <conditionalFormatting sqref="J41:BM41">
    <cfRule type="cellIs" priority="32" operator="greaterThan" aboveAverage="0" equalAverage="0" bottom="0" percent="0" rank="0" text="" dxfId="0">
      <formula>0</formula>
    </cfRule>
  </conditionalFormatting>
  <conditionalFormatting sqref="J42:BM42">
    <cfRule type="cellIs" priority="33" operator="greaterThan" aboveAverage="0" equalAverage="0" bottom="0" percent="0" rank="0" text="" dxfId="0">
      <formula>0</formula>
    </cfRule>
  </conditionalFormatting>
  <conditionalFormatting sqref="J43:BM43">
    <cfRule type="cellIs" priority="34" operator="greaterThan" aboveAverage="0" equalAverage="0" bottom="0" percent="0" rank="0" text="" dxfId="0">
      <formula>0</formula>
    </cfRule>
  </conditionalFormatting>
  <conditionalFormatting sqref="J44:BM44">
    <cfRule type="cellIs" priority="35" operator="greaterThan" aboveAverage="0" equalAverage="0" bottom="0" percent="0" rank="0" text="" dxfId="0">
      <formula>0</formula>
    </cfRule>
  </conditionalFormatting>
  <conditionalFormatting sqref="J45:BM45">
    <cfRule type="cellIs" priority="36" operator="greaterThan" aboveAverage="0" equalAverage="0" bottom="0" percent="0" rank="0" text="" dxfId="0">
      <formula>0</formula>
    </cfRule>
  </conditionalFormatting>
  <conditionalFormatting sqref="J46:BM46">
    <cfRule type="cellIs" priority="37" operator="greaterThan" aboveAverage="0" equalAverage="0" bottom="0" percent="0" rank="0" text="" dxfId="0">
      <formula>0</formula>
    </cfRule>
  </conditionalFormatting>
  <conditionalFormatting sqref="J47:BM47">
    <cfRule type="cellIs" priority="38" operator="greaterThan" aboveAverage="0" equalAverage="0" bottom="0" percent="0" rank="0" text="" dxfId="0">
      <formula>0</formula>
    </cfRule>
  </conditionalFormatting>
  <conditionalFormatting sqref="J48:BM48">
    <cfRule type="cellIs" priority="39" operator="greaterThan" aboveAverage="0" equalAverage="0" bottom="0" percent="0" rank="0" text="" dxfId="0">
      <formula>0</formula>
    </cfRule>
  </conditionalFormatting>
  <conditionalFormatting sqref="J49:BM49">
    <cfRule type="cellIs" priority="40" operator="greaterThan" aboveAverage="0" equalAverage="0" bottom="0" percent="0" rank="0" text="" dxfId="0">
      <formula>0</formula>
    </cfRule>
  </conditionalFormatting>
  <conditionalFormatting sqref="J50:BM50">
    <cfRule type="cellIs" priority="41" operator="greaterThan" aboveAverage="0" equalAverage="0" bottom="0" percent="0" rank="0" text="" dxfId="0">
      <formula>0</formula>
    </cfRule>
  </conditionalFormatting>
  <conditionalFormatting sqref="J51:BM51">
    <cfRule type="cellIs" priority="42" operator="greaterThan" aboveAverage="0" equalAverage="0" bottom="0" percent="0" rank="0" text="" dxfId="0">
      <formula>0</formula>
    </cfRule>
  </conditionalFormatting>
  <conditionalFormatting sqref="J52:BM52">
    <cfRule type="cellIs" priority="43" operator="greaterThan" aboveAverage="0" equalAverage="0" bottom="0" percent="0" rank="0" text="" dxfId="0">
      <formula>0</formula>
    </cfRule>
  </conditionalFormatting>
  <conditionalFormatting sqref="J53:BM53">
    <cfRule type="cellIs" priority="44" operator="greaterThan" aboveAverage="0" equalAverage="0" bottom="0" percent="0" rank="0" text="" dxfId="0">
      <formula>0</formula>
    </cfRule>
  </conditionalFormatting>
  <conditionalFormatting sqref="AK54:BM54,J54:AD54">
    <cfRule type="cellIs" priority="45" operator="greaterThan" aboveAverage="0" equalAverage="0" bottom="0" percent="0" rank="0" text="" dxfId="0">
      <formula>0</formula>
    </cfRule>
  </conditionalFormatting>
  <conditionalFormatting sqref="J55:BM55">
    <cfRule type="cellIs" priority="46" operator="greaterThan" aboveAverage="0" equalAverage="0" bottom="0" percent="0" rank="0" text="" dxfId="0">
      <formula>0</formula>
    </cfRule>
  </conditionalFormatting>
  <conditionalFormatting sqref="J56:BM56">
    <cfRule type="cellIs" priority="47" operator="greaterThan" aboveAverage="0" equalAverage="0" bottom="0" percent="0" rank="0" text="" dxfId="0">
      <formula>0</formula>
    </cfRule>
  </conditionalFormatting>
  <conditionalFormatting sqref="J57:BM57">
    <cfRule type="cellIs" priority="48" operator="greaterThan" aboveAverage="0" equalAverage="0" bottom="0" percent="0" rank="0" text="" dxfId="0">
      <formula>0</formula>
    </cfRule>
  </conditionalFormatting>
  <conditionalFormatting sqref="J58:BM58">
    <cfRule type="cellIs" priority="49" operator="greaterThan" aboveAverage="0" equalAverage="0" bottom="0" percent="0" rank="0" text="" dxfId="0">
      <formula>0</formula>
    </cfRule>
  </conditionalFormatting>
  <conditionalFormatting sqref="J59:BM59">
    <cfRule type="cellIs" priority="50" operator="greaterThan" aboveAverage="0" equalAverage="0" bottom="0" percent="0" rank="0" text="" dxfId="0">
      <formula>0</formula>
    </cfRule>
  </conditionalFormatting>
  <conditionalFormatting sqref="J60:BM60">
    <cfRule type="cellIs" priority="51" operator="greaterThan" aboveAverage="0" equalAverage="0" bottom="0" percent="0" rank="0" text="" dxfId="0">
      <formula>0</formula>
    </cfRule>
  </conditionalFormatting>
  <conditionalFormatting sqref="J61:BM61">
    <cfRule type="cellIs" priority="52" operator="greaterThan" aboveAverage="0" equalAverage="0" bottom="0" percent="0" rank="0" text="" dxfId="0">
      <formula>0</formula>
    </cfRule>
  </conditionalFormatting>
  <conditionalFormatting sqref="J62:BM62">
    <cfRule type="cellIs" priority="53" operator="greaterThan" aboveAverage="0" equalAverage="0" bottom="0" percent="0" rank="0" text="" dxfId="0">
      <formula>0</formula>
    </cfRule>
  </conditionalFormatting>
  <conditionalFormatting sqref="J63:BM63">
    <cfRule type="cellIs" priority="54" operator="greaterThan" aboveAverage="0" equalAverage="0" bottom="0" percent="0" rank="0" text="" dxfId="0">
      <formula>0</formula>
    </cfRule>
  </conditionalFormatting>
  <conditionalFormatting sqref="J64:BM64">
    <cfRule type="cellIs" priority="55" operator="greaterThan" aboveAverage="0" equalAverage="0" bottom="0" percent="0" rank="0" text="" dxfId="0">
      <formula>0</formula>
    </cfRule>
  </conditionalFormatting>
  <conditionalFormatting sqref="J65:BM65">
    <cfRule type="cellIs" priority="56" operator="greaterThan" aboveAverage="0" equalAverage="0" bottom="0" percent="0" rank="0" text="" dxfId="0">
      <formula>0</formula>
    </cfRule>
  </conditionalFormatting>
  <conditionalFormatting sqref="J66:BM66">
    <cfRule type="cellIs" priority="57" operator="greaterThan" aboveAverage="0" equalAverage="0" bottom="0" percent="0" rank="0" text="" dxfId="0">
      <formula>0</formula>
    </cfRule>
  </conditionalFormatting>
  <conditionalFormatting sqref="J67:BM67">
    <cfRule type="cellIs" priority="58" operator="greaterThan" aboveAverage="0" equalAverage="0" bottom="0" percent="0" rank="0" text="" dxfId="0">
      <formula>0</formula>
    </cfRule>
  </conditionalFormatting>
  <conditionalFormatting sqref="J68:BM68">
    <cfRule type="cellIs" priority="59" operator="greaterThan" aboveAverage="0" equalAverage="0" bottom="0" percent="0" rank="0" text="" dxfId="0">
      <formula>0</formula>
    </cfRule>
  </conditionalFormatting>
  <conditionalFormatting sqref="J69:BM69">
    <cfRule type="cellIs" priority="60" operator="greaterThan" aboveAverage="0" equalAverage="0" bottom="0" percent="0" rank="0" text="" dxfId="0">
      <formula>0</formula>
    </cfRule>
  </conditionalFormatting>
  <conditionalFormatting sqref="J70:BM70">
    <cfRule type="cellIs" priority="61" operator="greaterThan" aboveAverage="0" equalAverage="0" bottom="0" percent="0" rank="0" text="" dxfId="0">
      <formula>0</formula>
    </cfRule>
  </conditionalFormatting>
  <conditionalFormatting sqref="J71:BM71">
    <cfRule type="cellIs" priority="62" operator="greaterThan" aboveAverage="0" equalAverage="0" bottom="0" percent="0" rank="0" text="" dxfId="0">
      <formula>0</formula>
    </cfRule>
  </conditionalFormatting>
  <conditionalFormatting sqref="J72:BM72">
    <cfRule type="cellIs" priority="63" operator="greaterThan" aboveAverage="0" equalAverage="0" bottom="0" percent="0" rank="0" text="" dxfId="0">
      <formula>0</formula>
    </cfRule>
  </conditionalFormatting>
  <conditionalFormatting sqref="J73:BM73">
    <cfRule type="cellIs" priority="64" operator="greaterThan" aboveAverage="0" equalAverage="0" bottom="0" percent="0" rank="0" text="" dxfId="0">
      <formula>0</formula>
    </cfRule>
  </conditionalFormatting>
  <conditionalFormatting sqref="J74:BM74">
    <cfRule type="cellIs" priority="65" operator="greaterThan" aboveAverage="0" equalAverage="0" bottom="0" percent="0" rank="0" text="" dxfId="0">
      <formula>0</formula>
    </cfRule>
  </conditionalFormatting>
  <conditionalFormatting sqref="J75:BM75">
    <cfRule type="cellIs" priority="66" operator="greaterThan" aboveAverage="0" equalAverage="0" bottom="0" percent="0" rank="0" text="" dxfId="0">
      <formula>0</formula>
    </cfRule>
  </conditionalFormatting>
  <conditionalFormatting sqref="J76:BM76">
    <cfRule type="cellIs" priority="67" operator="greaterThan" aboveAverage="0" equalAverage="0" bottom="0" percent="0" rank="0" text="" dxfId="0">
      <formula>0</formula>
    </cfRule>
  </conditionalFormatting>
  <conditionalFormatting sqref="J77:BM77">
    <cfRule type="cellIs" priority="68" operator="greaterThan" aboveAverage="0" equalAverage="0" bottom="0" percent="0" rank="0" text="" dxfId="0">
      <formula>0</formula>
    </cfRule>
  </conditionalFormatting>
  <conditionalFormatting sqref="J78:BM78">
    <cfRule type="cellIs" priority="69" operator="greaterThan" aboveAverage="0" equalAverage="0" bottom="0" percent="0" rank="0" text="" dxfId="0">
      <formula>0</formula>
    </cfRule>
  </conditionalFormatting>
  <conditionalFormatting sqref="J79:BM79">
    <cfRule type="cellIs" priority="70" operator="greaterThan" aboveAverage="0" equalAverage="0" bottom="0" percent="0" rank="0" text="" dxfId="0">
      <formula>0</formula>
    </cfRule>
  </conditionalFormatting>
  <conditionalFormatting sqref="J80:BM80">
    <cfRule type="cellIs" priority="71" operator="greaterThan" aboveAverage="0" equalAverage="0" bottom="0" percent="0" rank="0" text="" dxfId="0">
      <formula>0</formula>
    </cfRule>
  </conditionalFormatting>
  <conditionalFormatting sqref="J81:BM81">
    <cfRule type="cellIs" priority="72" operator="greaterThan" aboveAverage="0" equalAverage="0" bottom="0" percent="0" rank="0" text="" dxfId="0">
      <formula>0</formula>
    </cfRule>
  </conditionalFormatting>
  <conditionalFormatting sqref="J82:BM82">
    <cfRule type="cellIs" priority="73" operator="greaterThan" aboveAverage="0" equalAverage="0" bottom="0" percent="0" rank="0" text="" dxfId="0">
      <formula>0</formula>
    </cfRule>
  </conditionalFormatting>
  <conditionalFormatting sqref="J83:BM83">
    <cfRule type="cellIs" priority="74" operator="greaterThan" aboveAverage="0" equalAverage="0" bottom="0" percent="0" rank="0" text="" dxfId="0">
      <formula>0</formula>
    </cfRule>
  </conditionalFormatting>
  <conditionalFormatting sqref="J84:BM84">
    <cfRule type="cellIs" priority="75" operator="greaterThan" aboveAverage="0" equalAverage="0" bottom="0" percent="0" rank="0" text="" dxfId="0">
      <formula>0</formula>
    </cfRule>
  </conditionalFormatting>
  <conditionalFormatting sqref="J85:BM85">
    <cfRule type="cellIs" priority="76" operator="greaterThan" aboveAverage="0" equalAverage="0" bottom="0" percent="0" rank="0" text="" dxfId="0">
      <formula>0</formula>
    </cfRule>
  </conditionalFormatting>
  <conditionalFormatting sqref="J86:BM86">
    <cfRule type="cellIs" priority="77" operator="greaterThan" aboveAverage="0" equalAverage="0" bottom="0" percent="0" rank="0" text="" dxfId="0">
      <formula>0</formula>
    </cfRule>
  </conditionalFormatting>
  <conditionalFormatting sqref="J87:BM87">
    <cfRule type="cellIs" priority="78" operator="greaterThan" aboveAverage="0" equalAverage="0" bottom="0" percent="0" rank="0" text="" dxfId="0">
      <formula>0</formula>
    </cfRule>
  </conditionalFormatting>
  <conditionalFormatting sqref="J88:BM88">
    <cfRule type="cellIs" priority="79" operator="greaterThan" aboveAverage="0" equalAverage="0" bottom="0" percent="0" rank="0" text="" dxfId="0">
      <formula>0</formula>
    </cfRule>
  </conditionalFormatting>
  <conditionalFormatting sqref="J89:BM89">
    <cfRule type="cellIs" priority="80" operator="greaterThan" aboveAverage="0" equalAverage="0" bottom="0" percent="0" rank="0" text="" dxfId="0">
      <formula>0</formula>
    </cfRule>
  </conditionalFormatting>
  <conditionalFormatting sqref="J90:BM90">
    <cfRule type="cellIs" priority="81" operator="greaterThan" aboveAverage="0" equalAverage="0" bottom="0" percent="0" rank="0" text="" dxfId="0">
      <formula>0</formula>
    </cfRule>
  </conditionalFormatting>
  <conditionalFormatting sqref="J91:BM91">
    <cfRule type="cellIs" priority="82" operator="greaterThan" aboveAverage="0" equalAverage="0" bottom="0" percent="0" rank="0" text="" dxfId="0">
      <formula>0</formula>
    </cfRule>
  </conditionalFormatting>
  <conditionalFormatting sqref="J92:BM92">
    <cfRule type="cellIs" priority="83" operator="greaterThan" aboveAverage="0" equalAverage="0" bottom="0" percent="0" rank="0" text="" dxfId="0">
      <formula>0</formula>
    </cfRule>
  </conditionalFormatting>
  <conditionalFormatting sqref="J93:BM93">
    <cfRule type="cellIs" priority="84" operator="greaterThan" aboveAverage="0" equalAverage="0" bottom="0" percent="0" rank="0" text="" dxfId="0">
      <formula>0</formula>
    </cfRule>
  </conditionalFormatting>
  <conditionalFormatting sqref="J94:BM94">
    <cfRule type="cellIs" priority="85" operator="greaterThan" aboveAverage="0" equalAverage="0" bottom="0" percent="0" rank="0" text="" dxfId="0">
      <formula>0</formula>
    </cfRule>
  </conditionalFormatting>
  <conditionalFormatting sqref="J95:BM95">
    <cfRule type="cellIs" priority="86" operator="greaterThan" aboveAverage="0" equalAverage="0" bottom="0" percent="0" rank="0" text="" dxfId="0">
      <formula>0</formula>
    </cfRule>
  </conditionalFormatting>
  <conditionalFormatting sqref="J96:BM96">
    <cfRule type="cellIs" priority="87" operator="greaterThan" aboveAverage="0" equalAverage="0" bottom="0" percent="0" rank="0" text="" dxfId="0">
      <formula>0</formula>
    </cfRule>
  </conditionalFormatting>
  <conditionalFormatting sqref="J97:BM97">
    <cfRule type="cellIs" priority="88" operator="greaterThan" aboveAverage="0" equalAverage="0" bottom="0" percent="0" rank="0" text="" dxfId="0">
      <formula>0</formula>
    </cfRule>
  </conditionalFormatting>
  <conditionalFormatting sqref="J98:BM98">
    <cfRule type="cellIs" priority="89" operator="greaterThan" aboveAverage="0" equalAverage="0" bottom="0" percent="0" rank="0" text="" dxfId="0">
      <formula>0</formula>
    </cfRule>
  </conditionalFormatting>
  <conditionalFormatting sqref="BG99:BM99,J99:M99">
    <cfRule type="cellIs" priority="90" operator="greaterThan" aboveAverage="0" equalAverage="0" bottom="0" percent="0" rank="0" text="" dxfId="0">
      <formula>0</formula>
    </cfRule>
  </conditionalFormatting>
  <conditionalFormatting sqref="BG100:BM100,J100:N100">
    <cfRule type="cellIs" priority="91" operator="greaterThan" aboveAverage="0" equalAverage="0" bottom="0" percent="0" rank="0" text="" dxfId="0">
      <formula>0</formula>
    </cfRule>
  </conditionalFormatting>
  <conditionalFormatting sqref="J101:BM101">
    <cfRule type="cellIs" priority="92" operator="greaterThan" aboveAverage="0" equalAverage="0" bottom="0" percent="0" rank="0" text="" dxfId="0">
      <formula>0</formula>
    </cfRule>
  </conditionalFormatting>
  <conditionalFormatting sqref="J102:BM102">
    <cfRule type="cellIs" priority="93" operator="greaterThan" aboveAverage="0" equalAverage="0" bottom="0" percent="0" rank="0" text="" dxfId="0">
      <formula>0</formula>
    </cfRule>
  </conditionalFormatting>
  <conditionalFormatting sqref="AZ103:BM103,J103:AX103">
    <cfRule type="cellIs" priority="94" operator="greaterThan" aboveAverage="0" equalAverage="0" bottom="0" percent="0" rank="0" text="" dxfId="0">
      <formula>0</formula>
    </cfRule>
  </conditionalFormatting>
  <conditionalFormatting sqref="BD104:BM104,AL104:AV104,J104:S104,Y104:AD104">
    <cfRule type="cellIs" priority="95" operator="greaterThan" aboveAverage="0" equalAverage="0" bottom="0" percent="0" rank="0" text="" dxfId="0">
      <formula>0</formula>
    </cfRule>
  </conditionalFormatting>
  <conditionalFormatting sqref="BG105:BM105,J105:N105">
    <cfRule type="cellIs" priority="96" operator="greaterThan" aboveAverage="0" equalAverage="0" bottom="0" percent="0" rank="0" text="" dxfId="0">
      <formula>0</formula>
    </cfRule>
  </conditionalFormatting>
  <conditionalFormatting sqref="BG106:BM106,J106:N106">
    <cfRule type="cellIs" priority="97" operator="greaterThan" aboveAverage="0" equalAverage="0" bottom="0" percent="0" rank="0" text="" dxfId="0">
      <formula>0</formula>
    </cfRule>
  </conditionalFormatting>
  <conditionalFormatting sqref="BG107:BM107,J107:N107">
    <cfRule type="cellIs" priority="98" operator="greaterThan" aboveAverage="0" equalAverage="0" bottom="0" percent="0" rank="0" text="" dxfId="0">
      <formula>0</formula>
    </cfRule>
  </conditionalFormatting>
  <conditionalFormatting sqref="J108:BM108">
    <cfRule type="cellIs" priority="99" operator="greaterThan" aboveAverage="0" equalAverage="0" bottom="0" percent="0" rank="0" text="" dxfId="0">
      <formula>0</formula>
    </cfRule>
  </conditionalFormatting>
  <conditionalFormatting sqref="J109:BM109">
    <cfRule type="cellIs" priority="100" operator="greaterThan" aboveAverage="0" equalAverage="0" bottom="0" percent="0" rank="0" text="" dxfId="0">
      <formula>0</formula>
    </cfRule>
  </conditionalFormatting>
  <conditionalFormatting sqref="J110:BM110">
    <cfRule type="cellIs" priority="101" operator="greaterThan" aboveAverage="0" equalAverage="0" bottom="0" percent="0" rank="0" text="" dxfId="0">
      <formula>0</formula>
    </cfRule>
  </conditionalFormatting>
  <conditionalFormatting sqref="J111:BM111">
    <cfRule type="cellIs" priority="102" operator="greaterThan" aboveAverage="0" equalAverage="0" bottom="0" percent="0" rank="0" text="" dxfId="0">
      <formula>0</formula>
    </cfRule>
  </conditionalFormatting>
  <conditionalFormatting sqref="J112:BM112">
    <cfRule type="cellIs" priority="103" operator="greaterThan" aboveAverage="0" equalAverage="0" bottom="0" percent="0" rank="0" text="" dxfId="0">
      <formula>0</formula>
    </cfRule>
  </conditionalFormatting>
  <conditionalFormatting sqref="J113:BM113">
    <cfRule type="cellIs" priority="104" operator="greaterThan" aboveAverage="0" equalAverage="0" bottom="0" percent="0" rank="0" text="" dxfId="0">
      <formula>0</formula>
    </cfRule>
  </conditionalFormatting>
  <conditionalFormatting sqref="J114:BM114">
    <cfRule type="cellIs" priority="105" operator="greaterThan" aboveAverage="0" equalAverage="0" bottom="0" percent="0" rank="0" text="" dxfId="0">
      <formula>0</formula>
    </cfRule>
  </conditionalFormatting>
  <conditionalFormatting sqref="J115:BM115">
    <cfRule type="cellIs" priority="106" operator="greaterThan" aboveAverage="0" equalAverage="0" bottom="0" percent="0" rank="0" text="" dxfId="0">
      <formula>0</formula>
    </cfRule>
  </conditionalFormatting>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xl/worksheets/sheet9.xml><?xml version="1.0" encoding="utf-8"?>
<worksheet xmlns="http://schemas.openxmlformats.org/spreadsheetml/2006/main" xmlns:r="http://schemas.openxmlformats.org/officeDocument/2006/relationships">
  <sheetPr filterMode="false">
    <tabColor rgb="00FFFFFF"/>
    <pageSetUpPr fitToPage="false"/>
  </sheetPr>
  <dimension ref="A1:BP65536"/>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L11" activeCellId="0" sqref="L11"/>
    </sheetView>
  </sheetViews>
  <sheetFormatPr defaultRowHeight="11.25"/>
  <cols>
    <col collapsed="false" hidden="false" max="1" min="1" style="0" width="20.4183673469388"/>
    <col collapsed="false" hidden="false" max="2" min="2" style="0" width="19.3112244897959"/>
    <col collapsed="false" hidden="false" max="3" min="3" style="0" width="17.0918367346939"/>
    <col collapsed="false" hidden="false" max="4" min="4" style="0" width="12.0867346938776"/>
    <col collapsed="false" hidden="false" max="5" min="5" style="0" width="13.8877551020408"/>
    <col collapsed="false" hidden="false" max="6" min="6" style="0" width="38.6275510204082"/>
    <col collapsed="false" hidden="false" max="7" min="7" style="0" width="15"/>
    <col collapsed="false" hidden="false" max="8" min="8" style="0" width="11.1122448979592"/>
    <col collapsed="false" hidden="false" max="9" min="9" style="0" width="12.780612244898"/>
    <col collapsed="false" hidden="false" max="10" min="10" style="0" width="14.7244897959184"/>
    <col collapsed="false" hidden="false" max="11" min="11" style="0" width="13.1938775510204"/>
    <col collapsed="false" hidden="false" max="12" min="12" style="0" width="12.780612244898"/>
    <col collapsed="false" hidden="false" max="120" min="13" style="0" width="7.87244897959184"/>
    <col collapsed="false" hidden="false" max="1025" min="121" style="0" width="8.68367346938776"/>
  </cols>
  <sheetData>
    <row r="1" customFormat="false" ht="16.5" hidden="false" customHeight="true" outlineLevel="0" collapsed="false">
      <c r="A1" s="102"/>
      <c r="B1" s="102"/>
      <c r="C1" s="102"/>
      <c r="D1" s="103" t="s">
        <v>1062</v>
      </c>
      <c r="E1" s="103"/>
      <c r="F1" s="103"/>
      <c r="G1" s="103"/>
      <c r="H1" s="103"/>
      <c r="I1" s="89"/>
      <c r="J1" s="89"/>
      <c r="K1" s="104"/>
      <c r="L1" s="104"/>
      <c r="M1" s="104"/>
    </row>
    <row r="2" customFormat="false" ht="18.75" hidden="false" customHeight="true" outlineLevel="0" collapsed="false">
      <c r="A2" s="102"/>
      <c r="B2" s="102"/>
      <c r="C2" s="102"/>
      <c r="D2" s="105" t="s">
        <v>1063</v>
      </c>
      <c r="E2" s="105"/>
      <c r="F2" s="105"/>
      <c r="G2" s="105"/>
      <c r="H2" s="105"/>
      <c r="I2" s="106"/>
      <c r="J2" s="106"/>
      <c r="K2" s="106"/>
      <c r="L2" s="106"/>
      <c r="M2" s="106"/>
      <c r="N2" s="107"/>
      <c r="O2" s="107"/>
      <c r="P2" s="107"/>
      <c r="Q2" s="107"/>
    </row>
    <row r="3" customFormat="false" ht="18.75" hidden="false" customHeight="true" outlineLevel="0" collapsed="false">
      <c r="A3" s="108" t="s">
        <v>65</v>
      </c>
      <c r="B3" s="108"/>
      <c r="C3" s="108"/>
      <c r="D3" s="105"/>
      <c r="E3" s="105"/>
      <c r="F3" s="105"/>
      <c r="G3" s="105"/>
      <c r="H3" s="105"/>
      <c r="I3" s="106"/>
      <c r="J3" s="106"/>
      <c r="K3" s="106"/>
      <c r="L3" s="106"/>
      <c r="M3" s="106"/>
      <c r="N3" s="107"/>
      <c r="O3" s="107"/>
      <c r="P3" s="107"/>
      <c r="Q3" s="107"/>
    </row>
    <row r="4" customFormat="false" ht="21" hidden="false" customHeight="true" outlineLevel="0" collapsed="false">
      <c r="A4" s="109"/>
      <c r="B4" s="110"/>
      <c r="C4" s="111"/>
      <c r="D4" s="112"/>
      <c r="E4" s="112"/>
      <c r="F4" s="112"/>
      <c r="G4" s="109"/>
      <c r="H4" s="112"/>
      <c r="I4" s="112"/>
      <c r="J4" s="112"/>
      <c r="K4" s="122"/>
      <c r="L4" s="109"/>
      <c r="M4" s="122"/>
      <c r="N4" s="113"/>
      <c r="O4" s="113"/>
      <c r="P4" s="113"/>
      <c r="Q4" s="113"/>
    </row>
    <row r="5" customFormat="false" ht="15" hidden="false" customHeight="true" outlineLevel="0" collapsed="false">
      <c r="A5" s="62"/>
      <c r="B5" s="66" t="s">
        <v>66</v>
      </c>
      <c r="C5" s="67" t="str">
        <f aca="false">'FT-ING-PR-03'!B5</f>
        <v>Nº de proyecto: </v>
      </c>
      <c r="D5" s="62"/>
      <c r="E5" s="68"/>
      <c r="F5" s="69" t="s">
        <v>67</v>
      </c>
      <c r="G5" s="70" t="n">
        <f aca="false">'FT-ING-PR-03.01'!G7</f>
        <v>0</v>
      </c>
      <c r="H5" s="70"/>
      <c r="I5" s="109"/>
      <c r="J5" s="109"/>
      <c r="K5" s="109"/>
      <c r="L5" s="109"/>
      <c r="M5" s="109"/>
      <c r="N5" s="109"/>
      <c r="O5" s="109"/>
      <c r="P5" s="109"/>
      <c r="Q5" s="109"/>
    </row>
    <row r="6" customFormat="false" ht="15.75" hidden="false" customHeight="true" outlineLevel="0" collapsed="false">
      <c r="A6" s="62"/>
      <c r="B6" s="71" t="s">
        <v>68</v>
      </c>
      <c r="C6" s="67" t="str">
        <f aca="false">'FT-ING-PR-03'!B6</f>
        <v>Obra:</v>
      </c>
      <c r="D6" s="68"/>
      <c r="E6" s="62"/>
      <c r="F6" s="62"/>
      <c r="G6" s="62"/>
      <c r="H6" s="89"/>
      <c r="I6" s="109"/>
      <c r="J6" s="109"/>
      <c r="K6" s="109"/>
      <c r="L6" s="109"/>
      <c r="M6" s="109"/>
      <c r="N6" s="109"/>
      <c r="O6" s="109"/>
      <c r="P6" s="109"/>
      <c r="Q6" s="109"/>
    </row>
    <row r="7" customFormat="false" ht="15.75" hidden="false" customHeight="true" outlineLevel="0" collapsed="false">
      <c r="A7" s="62"/>
      <c r="B7" s="71" t="s">
        <v>433</v>
      </c>
      <c r="C7" s="90" t="str">
        <f aca="false">'FT-ING-PR-02'!B7</f>
        <v>Inicio:</v>
      </c>
      <c r="D7" s="91"/>
      <c r="E7" s="92"/>
      <c r="F7" s="92"/>
      <c r="G7" s="93"/>
      <c r="H7" s="89"/>
      <c r="I7" s="114"/>
      <c r="J7" s="114"/>
      <c r="K7" s="114"/>
      <c r="L7" s="114"/>
      <c r="M7" s="94" t="s">
        <v>434</v>
      </c>
      <c r="N7" s="94"/>
      <c r="O7" s="94"/>
      <c r="P7" s="94"/>
      <c r="Q7" s="94"/>
      <c r="R7" s="94"/>
      <c r="S7" s="94"/>
      <c r="T7" s="94" t="s">
        <v>435</v>
      </c>
      <c r="U7" s="94"/>
      <c r="V7" s="94"/>
      <c r="W7" s="94"/>
      <c r="X7" s="94"/>
      <c r="Y7" s="94"/>
      <c r="Z7" s="94"/>
      <c r="AA7" s="94" t="s">
        <v>436</v>
      </c>
      <c r="AB7" s="94"/>
      <c r="AC7" s="94"/>
      <c r="AD7" s="94"/>
      <c r="AE7" s="94"/>
      <c r="AF7" s="94"/>
      <c r="AG7" s="94"/>
      <c r="AH7" s="94" t="s">
        <v>437</v>
      </c>
      <c r="AI7" s="94"/>
      <c r="AJ7" s="94"/>
      <c r="AK7" s="94"/>
      <c r="AL7" s="94"/>
      <c r="AM7" s="94"/>
      <c r="AN7" s="94"/>
      <c r="AO7" s="94" t="s">
        <v>438</v>
      </c>
      <c r="AP7" s="94"/>
      <c r="AQ7" s="94"/>
      <c r="AR7" s="94"/>
      <c r="AS7" s="94"/>
      <c r="AT7" s="94"/>
      <c r="AU7" s="94"/>
      <c r="AV7" s="94" t="s">
        <v>439</v>
      </c>
      <c r="AW7" s="94"/>
      <c r="AX7" s="94"/>
      <c r="AY7" s="94"/>
      <c r="AZ7" s="94"/>
      <c r="BA7" s="94"/>
      <c r="BB7" s="94"/>
      <c r="BC7" s="94" t="s">
        <v>440</v>
      </c>
      <c r="BD7" s="94"/>
      <c r="BE7" s="94"/>
      <c r="BF7" s="94"/>
      <c r="BG7" s="94"/>
      <c r="BH7" s="94"/>
      <c r="BI7" s="94"/>
      <c r="BJ7" s="94" t="s">
        <v>441</v>
      </c>
      <c r="BK7" s="94"/>
      <c r="BL7" s="94"/>
      <c r="BM7" s="94"/>
      <c r="BN7" s="94"/>
      <c r="BO7" s="94"/>
      <c r="BP7" s="94"/>
    </row>
    <row r="8" customFormat="false" ht="15.75" hidden="false" customHeight="true" outlineLevel="0" collapsed="false">
      <c r="A8" s="115"/>
      <c r="B8" s="116"/>
      <c r="C8" s="117"/>
      <c r="D8" s="117"/>
      <c r="E8" s="118"/>
      <c r="F8" s="118"/>
      <c r="G8" s="89"/>
      <c r="H8" s="89"/>
      <c r="I8" s="89"/>
      <c r="J8" s="89"/>
      <c r="K8" s="89"/>
      <c r="L8" s="89"/>
      <c r="M8" s="94" t="s">
        <v>442</v>
      </c>
      <c r="N8" s="94"/>
      <c r="O8" s="94"/>
      <c r="P8" s="94"/>
      <c r="Q8" s="94"/>
      <c r="R8" s="94"/>
      <c r="S8" s="94"/>
      <c r="T8" s="94" t="s">
        <v>443</v>
      </c>
      <c r="U8" s="94"/>
      <c r="V8" s="94"/>
      <c r="W8" s="94"/>
      <c r="X8" s="94"/>
      <c r="Y8" s="94"/>
      <c r="Z8" s="94"/>
      <c r="AA8" s="94" t="s">
        <v>444</v>
      </c>
      <c r="AB8" s="94"/>
      <c r="AC8" s="94"/>
      <c r="AD8" s="94"/>
      <c r="AE8" s="94"/>
      <c r="AF8" s="94"/>
      <c r="AG8" s="94"/>
      <c r="AH8" s="94" t="s">
        <v>445</v>
      </c>
      <c r="AI8" s="94"/>
      <c r="AJ8" s="94"/>
      <c r="AK8" s="94"/>
      <c r="AL8" s="94"/>
      <c r="AM8" s="94"/>
      <c r="AN8" s="94"/>
      <c r="AO8" s="94" t="s">
        <v>446</v>
      </c>
      <c r="AP8" s="94"/>
      <c r="AQ8" s="94"/>
      <c r="AR8" s="94"/>
      <c r="AS8" s="94"/>
      <c r="AT8" s="94"/>
      <c r="AU8" s="94"/>
      <c r="AV8" s="94" t="s">
        <v>447</v>
      </c>
      <c r="AW8" s="94"/>
      <c r="AX8" s="94"/>
      <c r="AY8" s="94"/>
      <c r="AZ8" s="94"/>
      <c r="BA8" s="94"/>
      <c r="BB8" s="94"/>
      <c r="BC8" s="94" t="s">
        <v>448</v>
      </c>
      <c r="BD8" s="94"/>
      <c r="BE8" s="94"/>
      <c r="BF8" s="94"/>
      <c r="BG8" s="94"/>
      <c r="BH8" s="94"/>
      <c r="BI8" s="94"/>
      <c r="BJ8" s="94" t="s">
        <v>449</v>
      </c>
      <c r="BK8" s="94"/>
      <c r="BL8" s="94"/>
      <c r="BM8" s="94"/>
      <c r="BN8" s="94"/>
      <c r="BO8" s="94"/>
      <c r="BP8" s="94"/>
    </row>
    <row r="9" customFormat="false" ht="12.75" hidden="false" customHeight="true" outlineLevel="0" collapsed="false">
      <c r="A9" s="119" t="s">
        <v>829</v>
      </c>
      <c r="B9" s="119" t="s">
        <v>69</v>
      </c>
      <c r="C9" s="75" t="s">
        <v>70</v>
      </c>
      <c r="D9" s="75" t="s">
        <v>830</v>
      </c>
      <c r="E9" s="119" t="s">
        <v>831</v>
      </c>
      <c r="F9" s="119"/>
      <c r="G9" s="72" t="s">
        <v>72</v>
      </c>
      <c r="H9" s="72" t="s">
        <v>73</v>
      </c>
      <c r="I9" s="72" t="s">
        <v>1064</v>
      </c>
      <c r="J9" s="72" t="s">
        <v>1065</v>
      </c>
      <c r="K9" s="72" t="s">
        <v>1066</v>
      </c>
      <c r="L9" s="72" t="s">
        <v>77</v>
      </c>
      <c r="M9" s="96" t="s">
        <v>450</v>
      </c>
      <c r="N9" s="96" t="s">
        <v>451</v>
      </c>
      <c r="O9" s="94" t="s">
        <v>452</v>
      </c>
      <c r="P9" s="94" t="s">
        <v>453</v>
      </c>
      <c r="Q9" s="94" t="s">
        <v>454</v>
      </c>
      <c r="R9" s="94" t="s">
        <v>455</v>
      </c>
      <c r="S9" s="94" t="s">
        <v>456</v>
      </c>
      <c r="T9" s="94" t="s">
        <v>450</v>
      </c>
      <c r="U9" s="94" t="s">
        <v>451</v>
      </c>
      <c r="V9" s="94" t="s">
        <v>452</v>
      </c>
      <c r="W9" s="94" t="s">
        <v>453</v>
      </c>
      <c r="X9" s="94" t="s">
        <v>454</v>
      </c>
      <c r="Y9" s="94" t="s">
        <v>455</v>
      </c>
      <c r="Z9" s="94" t="s">
        <v>456</v>
      </c>
      <c r="AA9" s="94" t="s">
        <v>450</v>
      </c>
      <c r="AB9" s="94" t="s">
        <v>451</v>
      </c>
      <c r="AC9" s="94" t="s">
        <v>452</v>
      </c>
      <c r="AD9" s="94" t="s">
        <v>453</v>
      </c>
      <c r="AE9" s="94" t="s">
        <v>454</v>
      </c>
      <c r="AF9" s="94" t="s">
        <v>455</v>
      </c>
      <c r="AG9" s="94" t="s">
        <v>456</v>
      </c>
      <c r="AH9" s="94" t="s">
        <v>450</v>
      </c>
      <c r="AI9" s="94" t="s">
        <v>451</v>
      </c>
      <c r="AJ9" s="94" t="s">
        <v>452</v>
      </c>
      <c r="AK9" s="94" t="s">
        <v>453</v>
      </c>
      <c r="AL9" s="94" t="s">
        <v>454</v>
      </c>
      <c r="AM9" s="94" t="s">
        <v>455</v>
      </c>
      <c r="AN9" s="94" t="s">
        <v>456</v>
      </c>
      <c r="AO9" s="94" t="s">
        <v>450</v>
      </c>
      <c r="AP9" s="94" t="s">
        <v>451</v>
      </c>
      <c r="AQ9" s="94" t="s">
        <v>452</v>
      </c>
      <c r="AR9" s="94" t="s">
        <v>453</v>
      </c>
      <c r="AS9" s="94" t="s">
        <v>454</v>
      </c>
      <c r="AT9" s="94" t="s">
        <v>455</v>
      </c>
      <c r="AU9" s="94" t="s">
        <v>456</v>
      </c>
      <c r="AV9" s="94" t="s">
        <v>450</v>
      </c>
      <c r="AW9" s="94" t="s">
        <v>451</v>
      </c>
      <c r="AX9" s="94" t="s">
        <v>452</v>
      </c>
      <c r="AY9" s="94" t="s">
        <v>453</v>
      </c>
      <c r="AZ9" s="94" t="s">
        <v>454</v>
      </c>
      <c r="BA9" s="94" t="s">
        <v>455</v>
      </c>
      <c r="BB9" s="94" t="s">
        <v>456</v>
      </c>
      <c r="BC9" s="94" t="s">
        <v>450</v>
      </c>
      <c r="BD9" s="94" t="s">
        <v>451</v>
      </c>
      <c r="BE9" s="94" t="s">
        <v>452</v>
      </c>
      <c r="BF9" s="94" t="s">
        <v>453</v>
      </c>
      <c r="BG9" s="94" t="s">
        <v>454</v>
      </c>
      <c r="BH9" s="94" t="s">
        <v>455</v>
      </c>
      <c r="BI9" s="94" t="s">
        <v>456</v>
      </c>
      <c r="BJ9" s="94" t="s">
        <v>450</v>
      </c>
      <c r="BK9" s="94" t="s">
        <v>451</v>
      </c>
      <c r="BL9" s="94" t="s">
        <v>452</v>
      </c>
      <c r="BM9" s="94" t="s">
        <v>453</v>
      </c>
      <c r="BN9" s="94" t="s">
        <v>454</v>
      </c>
      <c r="BO9" s="94" t="s">
        <v>455</v>
      </c>
      <c r="BP9" s="94" t="s">
        <v>456</v>
      </c>
    </row>
    <row r="10" customFormat="false" ht="12.75" hidden="false" customHeight="true" outlineLevel="0" collapsed="false">
      <c r="A10" s="119"/>
      <c r="B10" s="119"/>
      <c r="C10" s="75"/>
      <c r="D10" s="75"/>
      <c r="E10" s="72" t="s">
        <v>80</v>
      </c>
      <c r="F10" s="72" t="s">
        <v>81</v>
      </c>
      <c r="G10" s="72"/>
      <c r="H10" s="72"/>
      <c r="I10" s="72"/>
      <c r="J10" s="72"/>
      <c r="K10" s="72"/>
      <c r="L10" s="72"/>
      <c r="M10" s="96" t="n">
        <v>41806</v>
      </c>
      <c r="N10" s="96" t="n">
        <v>41807</v>
      </c>
      <c r="O10" s="94" t="n">
        <v>41808</v>
      </c>
      <c r="P10" s="94" t="n">
        <v>41809</v>
      </c>
      <c r="Q10" s="94" t="n">
        <v>41810</v>
      </c>
      <c r="R10" s="94" t="n">
        <v>41811</v>
      </c>
      <c r="S10" s="94" t="n">
        <v>41812</v>
      </c>
      <c r="T10" s="94" t="n">
        <v>41813</v>
      </c>
      <c r="U10" s="94" t="n">
        <v>41814</v>
      </c>
      <c r="V10" s="94" t="n">
        <v>41815</v>
      </c>
      <c r="W10" s="94" t="n">
        <v>41816</v>
      </c>
      <c r="X10" s="94" t="n">
        <v>41817</v>
      </c>
      <c r="Y10" s="94" t="n">
        <v>41818</v>
      </c>
      <c r="Z10" s="94" t="n">
        <v>41819</v>
      </c>
      <c r="AA10" s="94" t="n">
        <v>41820</v>
      </c>
      <c r="AB10" s="94" t="n">
        <v>41821</v>
      </c>
      <c r="AC10" s="94" t="n">
        <v>41822</v>
      </c>
      <c r="AD10" s="94" t="n">
        <v>41823</v>
      </c>
      <c r="AE10" s="94" t="n">
        <v>41824</v>
      </c>
      <c r="AF10" s="94" t="n">
        <v>41825</v>
      </c>
      <c r="AG10" s="94" t="n">
        <v>41826</v>
      </c>
      <c r="AH10" s="94" t="n">
        <v>41827</v>
      </c>
      <c r="AI10" s="94" t="n">
        <v>41828</v>
      </c>
      <c r="AJ10" s="94" t="n">
        <v>41829</v>
      </c>
      <c r="AK10" s="94" t="n">
        <v>41830</v>
      </c>
      <c r="AL10" s="94" t="n">
        <v>41831</v>
      </c>
      <c r="AM10" s="94" t="n">
        <v>41832</v>
      </c>
      <c r="AN10" s="94" t="n">
        <v>41833</v>
      </c>
      <c r="AO10" s="94" t="n">
        <v>41834</v>
      </c>
      <c r="AP10" s="94" t="n">
        <v>41835</v>
      </c>
      <c r="AQ10" s="94" t="n">
        <v>41836</v>
      </c>
      <c r="AR10" s="94" t="n">
        <v>41837</v>
      </c>
      <c r="AS10" s="94" t="n">
        <v>41838</v>
      </c>
      <c r="AT10" s="94" t="n">
        <v>41839</v>
      </c>
      <c r="AU10" s="94" t="n">
        <v>41840</v>
      </c>
      <c r="AV10" s="94" t="n">
        <v>41841</v>
      </c>
      <c r="AW10" s="94" t="n">
        <v>41842</v>
      </c>
      <c r="AX10" s="94" t="n">
        <v>41843</v>
      </c>
      <c r="AY10" s="94" t="n">
        <v>41844</v>
      </c>
      <c r="AZ10" s="94" t="n">
        <v>41845</v>
      </c>
      <c r="BA10" s="94" t="n">
        <v>41846</v>
      </c>
      <c r="BB10" s="94" t="n">
        <v>41847</v>
      </c>
      <c r="BC10" s="94" t="n">
        <v>41848</v>
      </c>
      <c r="BD10" s="94" t="n">
        <v>41849</v>
      </c>
      <c r="BE10" s="94" t="n">
        <v>41850</v>
      </c>
      <c r="BF10" s="94" t="n">
        <v>41851</v>
      </c>
      <c r="BG10" s="94" t="n">
        <v>41852</v>
      </c>
      <c r="BH10" s="94" t="n">
        <v>41853</v>
      </c>
      <c r="BI10" s="94" t="n">
        <v>41854</v>
      </c>
      <c r="BJ10" s="94" t="n">
        <v>41855</v>
      </c>
      <c r="BK10" s="94" t="n">
        <v>41856</v>
      </c>
      <c r="BL10" s="94" t="n">
        <v>41857</v>
      </c>
      <c r="BM10" s="94" t="n">
        <v>41858</v>
      </c>
      <c r="BN10" s="94" t="n">
        <v>41859</v>
      </c>
      <c r="BO10" s="94" t="n">
        <v>41860</v>
      </c>
      <c r="BP10" s="94" t="n">
        <v>41861</v>
      </c>
    </row>
    <row r="11" customFormat="false" ht="25.35" hidden="false" customHeight="false" outlineLevel="0" collapsed="false">
      <c r="A11" s="120" t="s">
        <v>1067</v>
      </c>
      <c r="B11" s="120" t="s">
        <v>267</v>
      </c>
      <c r="C11" s="120" t="s">
        <v>334</v>
      </c>
      <c r="D11" s="120" t="s">
        <v>347</v>
      </c>
      <c r="E11" s="120" t="s">
        <v>835</v>
      </c>
      <c r="F11" s="120" t="s">
        <v>1068</v>
      </c>
      <c r="G11" s="120" t="s">
        <v>1069</v>
      </c>
      <c r="H11" s="0" t="n">
        <v>8</v>
      </c>
      <c r="J11" s="0" t="n">
        <v>45</v>
      </c>
      <c r="L11" s="0" t="n">
        <v>360</v>
      </c>
      <c r="M11" s="123"/>
      <c r="N11" s="123"/>
      <c r="O11" s="123"/>
      <c r="P11" s="123"/>
      <c r="Q11" s="123"/>
      <c r="R11" s="123"/>
      <c r="S11" s="123"/>
      <c r="T11" s="123"/>
      <c r="U11" s="123"/>
      <c r="V11" s="123"/>
      <c r="W11" s="123" t="n">
        <v>360</v>
      </c>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row>
    <row r="12" customFormat="false" ht="26.3" hidden="false" customHeight="false" outlineLevel="0" collapsed="false">
      <c r="A12" s="120" t="s">
        <v>838</v>
      </c>
      <c r="B12" s="120" t="s">
        <v>267</v>
      </c>
      <c r="C12" s="120" t="s">
        <v>334</v>
      </c>
      <c r="D12" s="120" t="s">
        <v>339</v>
      </c>
      <c r="E12" s="120" t="s">
        <v>839</v>
      </c>
      <c r="F12" s="120" t="s">
        <v>840</v>
      </c>
      <c r="G12" s="120" t="s">
        <v>277</v>
      </c>
      <c r="H12" s="0" t="n">
        <v>350</v>
      </c>
      <c r="K12" s="0" t="n">
        <v>12</v>
      </c>
      <c r="L12" s="0" t="n">
        <v>4200</v>
      </c>
      <c r="M12" s="123"/>
      <c r="N12" s="123"/>
      <c r="O12" s="123"/>
      <c r="P12" s="123"/>
      <c r="Q12" s="123" t="n">
        <v>4200</v>
      </c>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row>
    <row r="13" customFormat="false" ht="26.3" hidden="false" customHeight="false" outlineLevel="0" collapsed="false">
      <c r="A13" s="120" t="s">
        <v>838</v>
      </c>
      <c r="B13" s="120" t="s">
        <v>267</v>
      </c>
      <c r="C13" s="120" t="s">
        <v>334</v>
      </c>
      <c r="D13" s="120" t="s">
        <v>343</v>
      </c>
      <c r="E13" s="120" t="s">
        <v>841</v>
      </c>
      <c r="F13" s="120" t="s">
        <v>842</v>
      </c>
      <c r="G13" s="120" t="s">
        <v>277</v>
      </c>
      <c r="H13" s="0" t="n">
        <v>1800</v>
      </c>
      <c r="K13" s="0" t="n">
        <v>10.7</v>
      </c>
      <c r="L13" s="0" t="n">
        <v>19260</v>
      </c>
      <c r="M13" s="123"/>
      <c r="N13" s="123"/>
      <c r="O13" s="123"/>
      <c r="P13" s="123"/>
      <c r="Q13" s="123"/>
      <c r="R13" s="123"/>
      <c r="S13" s="123"/>
      <c r="T13" s="123" t="n">
        <v>19260</v>
      </c>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row>
    <row r="14" customFormat="false" ht="25.35" hidden="false" customHeight="false" outlineLevel="0" collapsed="false">
      <c r="A14" s="120" t="s">
        <v>838</v>
      </c>
      <c r="B14" s="120" t="s">
        <v>267</v>
      </c>
      <c r="C14" s="120" t="s">
        <v>334</v>
      </c>
      <c r="D14" s="120" t="s">
        <v>343</v>
      </c>
      <c r="E14" s="120" t="s">
        <v>843</v>
      </c>
      <c r="F14" s="120" t="s">
        <v>844</v>
      </c>
      <c r="G14" s="120" t="s">
        <v>277</v>
      </c>
      <c r="H14" s="0" t="n">
        <v>100</v>
      </c>
      <c r="K14" s="0" t="n">
        <v>10.7</v>
      </c>
      <c r="L14" s="0" t="n">
        <v>1070</v>
      </c>
      <c r="M14" s="123"/>
      <c r="N14" s="123"/>
      <c r="O14" s="123"/>
      <c r="P14" s="123"/>
      <c r="Q14" s="123"/>
      <c r="R14" s="123"/>
      <c r="S14" s="123"/>
      <c r="T14" s="123" t="n">
        <v>1070</v>
      </c>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row>
    <row r="15" customFormat="false" ht="25.35" hidden="false" customHeight="false" outlineLevel="0" collapsed="false">
      <c r="A15" s="120" t="s">
        <v>838</v>
      </c>
      <c r="B15" s="120" t="s">
        <v>267</v>
      </c>
      <c r="C15" s="120" t="s">
        <v>334</v>
      </c>
      <c r="D15" s="120" t="s">
        <v>343</v>
      </c>
      <c r="E15" s="120" t="s">
        <v>845</v>
      </c>
      <c r="F15" s="120" t="s">
        <v>846</v>
      </c>
      <c r="G15" s="120" t="s">
        <v>277</v>
      </c>
      <c r="H15" s="0" t="n">
        <v>100</v>
      </c>
      <c r="K15" s="0" t="n">
        <v>10.7</v>
      </c>
      <c r="L15" s="0" t="n">
        <v>1070</v>
      </c>
      <c r="M15" s="123"/>
      <c r="N15" s="123"/>
      <c r="O15" s="123"/>
      <c r="P15" s="123"/>
      <c r="Q15" s="123"/>
      <c r="R15" s="123"/>
      <c r="S15" s="123"/>
      <c r="T15" s="123" t="n">
        <v>1070</v>
      </c>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row>
    <row r="16" customFormat="false" ht="25.35" hidden="false" customHeight="false" outlineLevel="0" collapsed="false">
      <c r="A16" s="120" t="s">
        <v>838</v>
      </c>
      <c r="B16" s="120" t="s">
        <v>267</v>
      </c>
      <c r="C16" s="120" t="s">
        <v>334</v>
      </c>
      <c r="D16" s="120" t="s">
        <v>847</v>
      </c>
      <c r="E16" s="120" t="s">
        <v>848</v>
      </c>
      <c r="F16" s="120" t="s">
        <v>849</v>
      </c>
      <c r="G16" s="120" t="s">
        <v>277</v>
      </c>
      <c r="H16" s="0" t="n">
        <v>300</v>
      </c>
      <c r="K16" s="0" t="n">
        <v>12.5</v>
      </c>
      <c r="L16" s="0" t="n">
        <v>3750</v>
      </c>
      <c r="M16" s="123"/>
      <c r="N16" s="123"/>
      <c r="O16" s="123"/>
      <c r="P16" s="123"/>
      <c r="Q16" s="123"/>
      <c r="R16" s="123"/>
      <c r="S16" s="123"/>
      <c r="T16" s="123" t="n">
        <v>3750</v>
      </c>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row>
    <row r="17" customFormat="false" ht="25.35" hidden="false" customHeight="false" outlineLevel="0" collapsed="false">
      <c r="A17" s="120" t="s">
        <v>838</v>
      </c>
      <c r="B17" s="120" t="s">
        <v>267</v>
      </c>
      <c r="C17" s="120" t="s">
        <v>334</v>
      </c>
      <c r="D17" s="120" t="s">
        <v>850</v>
      </c>
      <c r="E17" s="120" t="s">
        <v>851</v>
      </c>
      <c r="F17" s="120" t="s">
        <v>852</v>
      </c>
      <c r="G17" s="120" t="s">
        <v>260</v>
      </c>
      <c r="H17" s="0" t="n">
        <v>10</v>
      </c>
      <c r="K17" s="0" t="n">
        <v>1279.5</v>
      </c>
      <c r="L17" s="0" t="n">
        <v>12795</v>
      </c>
      <c r="M17" s="123"/>
      <c r="N17" s="123"/>
      <c r="O17" s="123"/>
      <c r="P17" s="123"/>
      <c r="Q17" s="123"/>
      <c r="R17" s="123"/>
      <c r="S17" s="123"/>
      <c r="T17" s="123" t="n">
        <v>2559</v>
      </c>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t="n">
        <v>10236</v>
      </c>
      <c r="BF17" s="123"/>
      <c r="BG17" s="123"/>
      <c r="BH17" s="123"/>
      <c r="BI17" s="123"/>
      <c r="BJ17" s="123"/>
      <c r="BK17" s="123"/>
      <c r="BL17" s="123"/>
      <c r="BM17" s="123"/>
      <c r="BN17" s="123"/>
      <c r="BO17" s="123"/>
      <c r="BP17" s="123"/>
    </row>
    <row r="18" customFormat="false" ht="36.55" hidden="false" customHeight="false" outlineLevel="0" collapsed="false">
      <c r="A18" s="120" t="s">
        <v>838</v>
      </c>
      <c r="B18" s="120" t="s">
        <v>267</v>
      </c>
      <c r="C18" s="120" t="s">
        <v>334</v>
      </c>
      <c r="D18" s="120" t="s">
        <v>349</v>
      </c>
      <c r="E18" s="120" t="s">
        <v>853</v>
      </c>
      <c r="F18" s="120" t="s">
        <v>854</v>
      </c>
      <c r="G18" s="120" t="s">
        <v>86</v>
      </c>
      <c r="H18" s="0" t="n">
        <v>9</v>
      </c>
      <c r="K18" s="0" t="n">
        <v>242.07</v>
      </c>
      <c r="L18" s="0" t="n">
        <v>2178.63</v>
      </c>
      <c r="M18" s="123"/>
      <c r="N18" s="123"/>
      <c r="O18" s="123"/>
      <c r="P18" s="123"/>
      <c r="Q18" s="123"/>
      <c r="R18" s="123"/>
      <c r="S18" s="123"/>
      <c r="T18" s="123"/>
      <c r="U18" s="123" t="n">
        <v>2178.63</v>
      </c>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row>
    <row r="19" customFormat="false" ht="26.3" hidden="false" customHeight="false" outlineLevel="0" collapsed="false">
      <c r="A19" s="120" t="s">
        <v>1070</v>
      </c>
      <c r="B19" s="120" t="s">
        <v>99</v>
      </c>
      <c r="C19" s="120" t="s">
        <v>100</v>
      </c>
      <c r="D19" s="120" t="s">
        <v>101</v>
      </c>
      <c r="E19" s="120" t="s">
        <v>858</v>
      </c>
      <c r="F19" s="120" t="s">
        <v>1071</v>
      </c>
      <c r="G19" s="120" t="s">
        <v>1070</v>
      </c>
      <c r="H19" s="0" t="n">
        <v>1</v>
      </c>
      <c r="K19" s="0" t="n">
        <v>147360.27</v>
      </c>
      <c r="L19" s="0" t="n">
        <v>147360.27</v>
      </c>
      <c r="M19" s="123"/>
      <c r="N19" s="123"/>
      <c r="O19" s="123"/>
      <c r="P19" s="123"/>
      <c r="Q19" s="123"/>
      <c r="R19" s="123"/>
      <c r="S19" s="123"/>
      <c r="T19" s="123"/>
      <c r="U19" s="123"/>
      <c r="V19" s="123"/>
      <c r="W19" s="123"/>
      <c r="X19" s="123"/>
      <c r="Y19" s="123"/>
      <c r="Z19" s="123"/>
      <c r="AA19" s="123"/>
      <c r="AB19" s="123"/>
      <c r="AC19" s="123"/>
      <c r="AD19" s="123"/>
      <c r="AE19" s="123"/>
      <c r="AF19" s="123"/>
      <c r="AG19" s="123"/>
      <c r="AH19" s="123" t="n">
        <v>147360.27</v>
      </c>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row>
    <row r="20" customFormat="false" ht="47.75" hidden="false" customHeight="false" outlineLevel="0" collapsed="false">
      <c r="A20" s="120" t="s">
        <v>1070</v>
      </c>
      <c r="B20" s="120" t="s">
        <v>99</v>
      </c>
      <c r="C20" s="120" t="s">
        <v>278</v>
      </c>
      <c r="D20" s="120" t="s">
        <v>279</v>
      </c>
      <c r="E20" s="120" t="s">
        <v>861</v>
      </c>
      <c r="F20" s="120" t="s">
        <v>1072</v>
      </c>
      <c r="G20" s="120" t="s">
        <v>1070</v>
      </c>
      <c r="H20" s="0" t="n">
        <v>1</v>
      </c>
      <c r="K20" s="0" t="n">
        <v>112943.63</v>
      </c>
      <c r="L20" s="0" t="n">
        <v>112943.63</v>
      </c>
      <c r="M20" s="123"/>
      <c r="N20" s="123"/>
      <c r="O20" s="123"/>
      <c r="P20" s="123"/>
      <c r="Q20" s="123"/>
      <c r="R20" s="123"/>
      <c r="S20" s="123"/>
      <c r="T20" s="123"/>
      <c r="U20" s="123"/>
      <c r="V20" s="123"/>
      <c r="W20" s="123" t="n">
        <v>112943.63</v>
      </c>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row>
    <row r="21" customFormat="false" ht="26.3" hidden="false" customHeight="false" outlineLevel="0" collapsed="false">
      <c r="A21" s="120" t="s">
        <v>1073</v>
      </c>
      <c r="B21" s="120" t="s">
        <v>116</v>
      </c>
      <c r="C21" s="120" t="s">
        <v>116</v>
      </c>
      <c r="D21" s="120" t="s">
        <v>117</v>
      </c>
      <c r="E21" s="120" t="s">
        <v>865</v>
      </c>
      <c r="F21" s="120" t="s">
        <v>1074</v>
      </c>
      <c r="G21" s="120" t="s">
        <v>1075</v>
      </c>
      <c r="H21" s="120" t="n">
        <v>613.998</v>
      </c>
      <c r="I21" s="120" t="n">
        <v>466.78</v>
      </c>
      <c r="L21" s="0" t="n">
        <v>286601.98644</v>
      </c>
      <c r="M21" s="123"/>
      <c r="N21" s="123"/>
      <c r="O21" s="123"/>
      <c r="P21" s="123"/>
      <c r="Q21" s="123" t="n">
        <v>6368.933032</v>
      </c>
      <c r="R21" s="123" t="n">
        <v>6368.933032</v>
      </c>
      <c r="S21" s="123" t="n">
        <v>6368.933032</v>
      </c>
      <c r="T21" s="123" t="n">
        <v>6368.933032</v>
      </c>
      <c r="U21" s="123" t="n">
        <v>6368.933032</v>
      </c>
      <c r="V21" s="123" t="n">
        <v>6368.933032</v>
      </c>
      <c r="W21" s="123" t="n">
        <v>6368.933032</v>
      </c>
      <c r="X21" s="123" t="n">
        <v>6368.933032</v>
      </c>
      <c r="Y21" s="123" t="n">
        <v>6368.933032</v>
      </c>
      <c r="Z21" s="123" t="n">
        <v>6368.933032</v>
      </c>
      <c r="AA21" s="123" t="n">
        <v>6368.933032</v>
      </c>
      <c r="AB21" s="123" t="n">
        <v>6368.933032</v>
      </c>
      <c r="AC21" s="123" t="n">
        <v>6368.933032</v>
      </c>
      <c r="AD21" s="123" t="n">
        <v>6368.933032</v>
      </c>
      <c r="AE21" s="123" t="n">
        <v>6368.933032</v>
      </c>
      <c r="AF21" s="123" t="n">
        <v>6368.933032</v>
      </c>
      <c r="AG21" s="123" t="n">
        <v>6368.933032</v>
      </c>
      <c r="AH21" s="123" t="n">
        <v>6368.933032</v>
      </c>
      <c r="AI21" s="123" t="n">
        <v>6368.933032</v>
      </c>
      <c r="AJ21" s="123" t="n">
        <v>6368.933032</v>
      </c>
      <c r="AK21" s="123" t="n">
        <v>6368.933032</v>
      </c>
      <c r="AL21" s="123" t="n">
        <v>6368.933032</v>
      </c>
      <c r="AM21" s="123" t="n">
        <v>6368.933032</v>
      </c>
      <c r="AN21" s="123" t="n">
        <v>6368.933032</v>
      </c>
      <c r="AO21" s="123" t="n">
        <v>6368.933032</v>
      </c>
      <c r="AP21" s="123" t="n">
        <v>6368.933032</v>
      </c>
      <c r="AQ21" s="123" t="n">
        <v>6368.933032</v>
      </c>
      <c r="AR21" s="123" t="n">
        <v>6368.933032</v>
      </c>
      <c r="AS21" s="123" t="n">
        <v>6368.933032</v>
      </c>
      <c r="AT21" s="123" t="n">
        <v>6368.933032</v>
      </c>
      <c r="AU21" s="123" t="n">
        <v>6368.933032</v>
      </c>
      <c r="AV21" s="123" t="n">
        <v>6368.933032</v>
      </c>
      <c r="AW21" s="123" t="n">
        <v>6368.933032</v>
      </c>
      <c r="AX21" s="123" t="n">
        <v>6368.933032</v>
      </c>
      <c r="AY21" s="123" t="n">
        <v>6368.933032</v>
      </c>
      <c r="AZ21" s="123" t="n">
        <v>6368.933032</v>
      </c>
      <c r="BA21" s="123" t="n">
        <v>6368.933032</v>
      </c>
      <c r="BB21" s="123" t="n">
        <v>6368.933032</v>
      </c>
      <c r="BC21" s="123" t="n">
        <v>6368.933032</v>
      </c>
      <c r="BD21" s="123" t="n">
        <v>6368.933032</v>
      </c>
      <c r="BE21" s="123" t="n">
        <v>6368.933032</v>
      </c>
      <c r="BF21" s="123" t="n">
        <v>6368.933032</v>
      </c>
      <c r="BG21" s="123" t="n">
        <v>6368.933032</v>
      </c>
      <c r="BH21" s="123" t="n">
        <v>6368.933032</v>
      </c>
      <c r="BI21" s="123" t="n">
        <v>6368.933032</v>
      </c>
      <c r="BJ21" s="123"/>
      <c r="BK21" s="123"/>
      <c r="BL21" s="123"/>
      <c r="BM21" s="123"/>
      <c r="BN21" s="123"/>
      <c r="BO21" s="123"/>
      <c r="BP21" s="123"/>
    </row>
    <row r="22" customFormat="false" ht="25.35" hidden="false" customHeight="false" outlineLevel="0" collapsed="false">
      <c r="A22" s="120" t="s">
        <v>1073</v>
      </c>
      <c r="B22" s="120" t="s">
        <v>116</v>
      </c>
      <c r="C22" s="120" t="s">
        <v>116</v>
      </c>
      <c r="D22" s="120" t="s">
        <v>120</v>
      </c>
      <c r="E22" s="120" t="s">
        <v>868</v>
      </c>
      <c r="F22" s="120" t="s">
        <v>1076</v>
      </c>
      <c r="G22" s="120" t="s">
        <v>1075</v>
      </c>
      <c r="H22" s="120" t="n">
        <v>172.998</v>
      </c>
      <c r="I22" s="120" t="n">
        <v>464.7</v>
      </c>
      <c r="L22" s="0" t="n">
        <v>80392.1706000001</v>
      </c>
      <c r="M22" s="123"/>
      <c r="N22" s="123"/>
      <c r="O22" s="123"/>
      <c r="P22" s="123"/>
      <c r="Q22" s="123" t="n">
        <v>1786.49268</v>
      </c>
      <c r="R22" s="123" t="n">
        <v>1786.49268</v>
      </c>
      <c r="S22" s="123" t="n">
        <v>1786.49268</v>
      </c>
      <c r="T22" s="123" t="n">
        <v>1786.49268</v>
      </c>
      <c r="U22" s="123" t="n">
        <v>1786.49268</v>
      </c>
      <c r="V22" s="123" t="n">
        <v>1786.49268</v>
      </c>
      <c r="W22" s="123" t="n">
        <v>1786.49268</v>
      </c>
      <c r="X22" s="123" t="n">
        <v>1786.49268</v>
      </c>
      <c r="Y22" s="123" t="n">
        <v>1786.49268</v>
      </c>
      <c r="Z22" s="123" t="n">
        <v>1786.49268</v>
      </c>
      <c r="AA22" s="123" t="n">
        <v>1786.49268</v>
      </c>
      <c r="AB22" s="123" t="n">
        <v>1786.49268</v>
      </c>
      <c r="AC22" s="123" t="n">
        <v>1786.49268</v>
      </c>
      <c r="AD22" s="123" t="n">
        <v>1786.49268</v>
      </c>
      <c r="AE22" s="123" t="n">
        <v>1786.49268</v>
      </c>
      <c r="AF22" s="123" t="n">
        <v>1786.49268</v>
      </c>
      <c r="AG22" s="123" t="n">
        <v>1786.49268</v>
      </c>
      <c r="AH22" s="123" t="n">
        <v>1786.49268</v>
      </c>
      <c r="AI22" s="123" t="n">
        <v>1786.49268</v>
      </c>
      <c r="AJ22" s="123" t="n">
        <v>1786.49268</v>
      </c>
      <c r="AK22" s="123" t="n">
        <v>1786.49268</v>
      </c>
      <c r="AL22" s="123" t="n">
        <v>1786.49268</v>
      </c>
      <c r="AM22" s="123" t="n">
        <v>1786.49268</v>
      </c>
      <c r="AN22" s="123" t="n">
        <v>1786.49268</v>
      </c>
      <c r="AO22" s="123" t="n">
        <v>1786.49268</v>
      </c>
      <c r="AP22" s="123" t="n">
        <v>1786.49268</v>
      </c>
      <c r="AQ22" s="123" t="n">
        <v>1786.49268</v>
      </c>
      <c r="AR22" s="123" t="n">
        <v>1786.49268</v>
      </c>
      <c r="AS22" s="123" t="n">
        <v>1786.49268</v>
      </c>
      <c r="AT22" s="123" t="n">
        <v>1786.49268</v>
      </c>
      <c r="AU22" s="123" t="n">
        <v>1786.49268</v>
      </c>
      <c r="AV22" s="123" t="n">
        <v>1786.49268</v>
      </c>
      <c r="AW22" s="123" t="n">
        <v>1786.49268</v>
      </c>
      <c r="AX22" s="123" t="n">
        <v>1786.49268</v>
      </c>
      <c r="AY22" s="123" t="n">
        <v>1786.49268</v>
      </c>
      <c r="AZ22" s="123" t="n">
        <v>1786.49268</v>
      </c>
      <c r="BA22" s="123" t="n">
        <v>1786.49268</v>
      </c>
      <c r="BB22" s="123" t="n">
        <v>1786.49268</v>
      </c>
      <c r="BC22" s="123" t="n">
        <v>1786.49268</v>
      </c>
      <c r="BD22" s="123" t="n">
        <v>1786.49268</v>
      </c>
      <c r="BE22" s="123" t="n">
        <v>1786.49268</v>
      </c>
      <c r="BF22" s="123" t="n">
        <v>1786.49268</v>
      </c>
      <c r="BG22" s="123" t="n">
        <v>1786.49268</v>
      </c>
      <c r="BH22" s="123" t="n">
        <v>1786.49268</v>
      </c>
      <c r="BI22" s="123" t="n">
        <v>1786.49268</v>
      </c>
      <c r="BJ22" s="123"/>
      <c r="BK22" s="123"/>
      <c r="BL22" s="123"/>
      <c r="BM22" s="123"/>
      <c r="BN22" s="123"/>
      <c r="BO22" s="123"/>
      <c r="BP22" s="123"/>
    </row>
    <row r="23" customFormat="false" ht="25.35" hidden="false" customHeight="false" outlineLevel="0" collapsed="false">
      <c r="A23" s="120" t="s">
        <v>1073</v>
      </c>
      <c r="B23" s="120" t="s">
        <v>116</v>
      </c>
      <c r="C23" s="120" t="s">
        <v>116</v>
      </c>
      <c r="D23" s="120" t="s">
        <v>122</v>
      </c>
      <c r="E23" s="120" t="s">
        <v>870</v>
      </c>
      <c r="F23" s="120" t="s">
        <v>1077</v>
      </c>
      <c r="G23" s="120" t="s">
        <v>1075</v>
      </c>
      <c r="H23" s="120" t="n">
        <v>118.998</v>
      </c>
      <c r="I23" s="120" t="n">
        <v>270.02</v>
      </c>
      <c r="L23" s="0" t="n">
        <v>32131.83996</v>
      </c>
      <c r="M23" s="123"/>
      <c r="N23" s="123"/>
      <c r="O23" s="123"/>
      <c r="P23" s="123"/>
      <c r="Q23" s="123" t="n">
        <v>714.040888</v>
      </c>
      <c r="R23" s="123" t="n">
        <v>714.040888</v>
      </c>
      <c r="S23" s="123" t="n">
        <v>714.040888</v>
      </c>
      <c r="T23" s="123" t="n">
        <v>714.040888</v>
      </c>
      <c r="U23" s="123" t="n">
        <v>714.040888</v>
      </c>
      <c r="V23" s="123" t="n">
        <v>714.040888</v>
      </c>
      <c r="W23" s="123" t="n">
        <v>714.040888</v>
      </c>
      <c r="X23" s="123" t="n">
        <v>714.040888</v>
      </c>
      <c r="Y23" s="123" t="n">
        <v>714.040888</v>
      </c>
      <c r="Z23" s="123" t="n">
        <v>714.040888</v>
      </c>
      <c r="AA23" s="123" t="n">
        <v>714.040888</v>
      </c>
      <c r="AB23" s="123" t="n">
        <v>714.040888</v>
      </c>
      <c r="AC23" s="123" t="n">
        <v>714.040888</v>
      </c>
      <c r="AD23" s="123" t="n">
        <v>714.040888</v>
      </c>
      <c r="AE23" s="123" t="n">
        <v>714.040888</v>
      </c>
      <c r="AF23" s="123" t="n">
        <v>714.040888</v>
      </c>
      <c r="AG23" s="123" t="n">
        <v>714.040888</v>
      </c>
      <c r="AH23" s="123" t="n">
        <v>714.040888</v>
      </c>
      <c r="AI23" s="123" t="n">
        <v>714.040888</v>
      </c>
      <c r="AJ23" s="123" t="n">
        <v>714.040888</v>
      </c>
      <c r="AK23" s="123" t="n">
        <v>714.040888</v>
      </c>
      <c r="AL23" s="123" t="n">
        <v>714.040888</v>
      </c>
      <c r="AM23" s="123" t="n">
        <v>714.040888</v>
      </c>
      <c r="AN23" s="123" t="n">
        <v>714.040888</v>
      </c>
      <c r="AO23" s="123" t="n">
        <v>714.040888</v>
      </c>
      <c r="AP23" s="123" t="n">
        <v>714.040888</v>
      </c>
      <c r="AQ23" s="123" t="n">
        <v>714.040888</v>
      </c>
      <c r="AR23" s="123" t="n">
        <v>714.040888</v>
      </c>
      <c r="AS23" s="123" t="n">
        <v>714.040888</v>
      </c>
      <c r="AT23" s="123" t="n">
        <v>714.040888</v>
      </c>
      <c r="AU23" s="123" t="n">
        <v>714.040888</v>
      </c>
      <c r="AV23" s="123" t="n">
        <v>714.040888</v>
      </c>
      <c r="AW23" s="123" t="n">
        <v>714.040888</v>
      </c>
      <c r="AX23" s="123" t="n">
        <v>714.040888</v>
      </c>
      <c r="AY23" s="123" t="n">
        <v>714.040888</v>
      </c>
      <c r="AZ23" s="123" t="n">
        <v>714.040888</v>
      </c>
      <c r="BA23" s="123" t="n">
        <v>714.040888</v>
      </c>
      <c r="BB23" s="123" t="n">
        <v>714.040888</v>
      </c>
      <c r="BC23" s="123" t="n">
        <v>714.040888</v>
      </c>
      <c r="BD23" s="123" t="n">
        <v>714.040888</v>
      </c>
      <c r="BE23" s="123" t="n">
        <v>714.040888</v>
      </c>
      <c r="BF23" s="123" t="n">
        <v>714.040888</v>
      </c>
      <c r="BG23" s="123" t="n">
        <v>714.040888</v>
      </c>
      <c r="BH23" s="123" t="n">
        <v>714.040888</v>
      </c>
      <c r="BI23" s="123" t="n">
        <v>714.040888</v>
      </c>
      <c r="BJ23" s="123"/>
      <c r="BK23" s="123"/>
      <c r="BL23" s="123"/>
      <c r="BM23" s="123"/>
      <c r="BN23" s="123"/>
      <c r="BO23" s="123"/>
      <c r="BP23" s="123"/>
    </row>
    <row r="24" customFormat="false" ht="47.75" hidden="false" customHeight="false" outlineLevel="0" collapsed="false">
      <c r="A24" s="120" t="s">
        <v>838</v>
      </c>
      <c r="B24" s="120" t="s">
        <v>99</v>
      </c>
      <c r="C24" s="120" t="s">
        <v>239</v>
      </c>
      <c r="D24" s="120" t="s">
        <v>872</v>
      </c>
      <c r="E24" s="120" t="s">
        <v>422</v>
      </c>
      <c r="F24" s="120" t="s">
        <v>873</v>
      </c>
      <c r="G24" s="120" t="s">
        <v>874</v>
      </c>
      <c r="H24" s="0" t="n">
        <v>18</v>
      </c>
      <c r="K24" s="0" t="n">
        <v>95</v>
      </c>
      <c r="L24" s="0" t="n">
        <v>1710</v>
      </c>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t="n">
        <v>1710</v>
      </c>
      <c r="BB24" s="123"/>
      <c r="BC24" s="123"/>
      <c r="BD24" s="123"/>
      <c r="BE24" s="123"/>
      <c r="BF24" s="123"/>
      <c r="BG24" s="123"/>
      <c r="BH24" s="123"/>
      <c r="BI24" s="123"/>
      <c r="BJ24" s="123"/>
      <c r="BK24" s="123"/>
      <c r="BL24" s="123"/>
      <c r="BM24" s="123"/>
      <c r="BN24" s="123"/>
      <c r="BO24" s="123"/>
      <c r="BP24" s="123"/>
    </row>
    <row r="25" customFormat="false" ht="47.75" hidden="false" customHeight="false" outlineLevel="0" collapsed="false">
      <c r="A25" s="120" t="s">
        <v>1070</v>
      </c>
      <c r="B25" s="120" t="s">
        <v>99</v>
      </c>
      <c r="C25" s="120" t="s">
        <v>239</v>
      </c>
      <c r="D25" s="120" t="s">
        <v>240</v>
      </c>
      <c r="E25" s="120" t="s">
        <v>876</v>
      </c>
      <c r="F25" s="120" t="s">
        <v>1078</v>
      </c>
      <c r="G25" s="120" t="s">
        <v>1070</v>
      </c>
      <c r="H25" s="0" t="n">
        <v>1</v>
      </c>
      <c r="K25" s="0" t="n">
        <v>52064.13</v>
      </c>
      <c r="L25" s="0" t="n">
        <v>52064.13</v>
      </c>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t="n">
        <v>52064.13</v>
      </c>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row>
    <row r="26" customFormat="false" ht="47.75" hidden="false" customHeight="false" outlineLevel="0" collapsed="false">
      <c r="A26" s="120" t="s">
        <v>1070</v>
      </c>
      <c r="B26" s="120" t="s">
        <v>99</v>
      </c>
      <c r="C26" s="120" t="s">
        <v>173</v>
      </c>
      <c r="D26" s="120" t="s">
        <v>174</v>
      </c>
      <c r="E26" s="120" t="s">
        <v>879</v>
      </c>
      <c r="F26" s="120" t="s">
        <v>1079</v>
      </c>
      <c r="G26" s="120" t="s">
        <v>1070</v>
      </c>
      <c r="H26" s="0" t="n">
        <v>1</v>
      </c>
      <c r="K26" s="0" t="n">
        <v>39186.52</v>
      </c>
      <c r="L26" s="0" t="n">
        <v>39186.52</v>
      </c>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t="n">
        <v>39186.52</v>
      </c>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row>
    <row r="27" customFormat="false" ht="26.3" hidden="false" customHeight="false" outlineLevel="0" collapsed="false">
      <c r="A27" s="120" t="s">
        <v>838</v>
      </c>
      <c r="B27" s="120" t="s">
        <v>82</v>
      </c>
      <c r="C27" s="120" t="s">
        <v>124</v>
      </c>
      <c r="D27" s="120" t="s">
        <v>129</v>
      </c>
      <c r="E27" s="120" t="s">
        <v>881</v>
      </c>
      <c r="F27" s="120" t="s">
        <v>882</v>
      </c>
      <c r="G27" s="120" t="s">
        <v>103</v>
      </c>
      <c r="H27" s="0" t="n">
        <v>1</v>
      </c>
      <c r="K27" s="0" t="n">
        <v>13700</v>
      </c>
      <c r="L27" s="0" t="n">
        <v>13700</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t="n">
        <v>13700</v>
      </c>
      <c r="BF27" s="123"/>
      <c r="BG27" s="123"/>
      <c r="BH27" s="123"/>
      <c r="BI27" s="123"/>
      <c r="BJ27" s="123"/>
      <c r="BK27" s="123"/>
      <c r="BL27" s="123"/>
      <c r="BM27" s="123"/>
      <c r="BN27" s="123"/>
      <c r="BO27" s="123"/>
      <c r="BP27" s="123"/>
    </row>
    <row r="28" customFormat="false" ht="25.35" hidden="false" customHeight="false" outlineLevel="0" collapsed="false">
      <c r="A28" s="120" t="s">
        <v>1070</v>
      </c>
      <c r="B28" s="120" t="s">
        <v>82</v>
      </c>
      <c r="C28" s="120" t="s">
        <v>124</v>
      </c>
      <c r="D28" s="120" t="s">
        <v>125</v>
      </c>
      <c r="E28" s="120" t="s">
        <v>885</v>
      </c>
      <c r="F28" s="120" t="s">
        <v>1080</v>
      </c>
      <c r="G28" s="120" t="s">
        <v>1070</v>
      </c>
      <c r="H28" s="0" t="n">
        <v>1</v>
      </c>
      <c r="K28" s="0" t="n">
        <v>42879.43</v>
      </c>
      <c r="L28" s="0" t="n">
        <v>42879.43</v>
      </c>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t="n">
        <v>42879.43</v>
      </c>
      <c r="BG28" s="123"/>
      <c r="BH28" s="123"/>
      <c r="BI28" s="123"/>
      <c r="BJ28" s="123"/>
      <c r="BK28" s="123"/>
      <c r="BL28" s="123"/>
      <c r="BM28" s="123"/>
      <c r="BN28" s="123"/>
      <c r="BO28" s="123"/>
      <c r="BP28" s="123"/>
    </row>
    <row r="29" customFormat="false" ht="25.35" hidden="false" customHeight="false" outlineLevel="0" collapsed="false">
      <c r="A29" s="120" t="s">
        <v>1067</v>
      </c>
      <c r="B29" s="120" t="s">
        <v>82</v>
      </c>
      <c r="C29" s="120" t="s">
        <v>131</v>
      </c>
      <c r="D29" s="120" t="s">
        <v>136</v>
      </c>
      <c r="E29" s="120" t="s">
        <v>407</v>
      </c>
      <c r="F29" s="120" t="s">
        <v>1081</v>
      </c>
      <c r="G29" s="120" t="s">
        <v>1069</v>
      </c>
      <c r="H29" s="0" t="n">
        <v>30</v>
      </c>
      <c r="J29" s="0" t="n">
        <v>6.35</v>
      </c>
      <c r="L29" s="0" t="n">
        <v>190.5</v>
      </c>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t="n">
        <v>31.75</v>
      </c>
      <c r="BD29" s="123" t="n">
        <v>31.75</v>
      </c>
      <c r="BE29" s="123" t="n">
        <v>31.75</v>
      </c>
      <c r="BF29" s="123" t="n">
        <v>31.75</v>
      </c>
      <c r="BG29" s="123" t="n">
        <v>31.75</v>
      </c>
      <c r="BH29" s="123" t="n">
        <v>31.75</v>
      </c>
      <c r="BI29" s="123"/>
      <c r="BJ29" s="123"/>
      <c r="BK29" s="123"/>
      <c r="BL29" s="123"/>
      <c r="BM29" s="123"/>
      <c r="BN29" s="123"/>
      <c r="BO29" s="123"/>
      <c r="BP29" s="123"/>
    </row>
    <row r="30" customFormat="false" ht="36.55" hidden="false" customHeight="false" outlineLevel="0" collapsed="false">
      <c r="A30" s="120" t="s">
        <v>1067</v>
      </c>
      <c r="B30" s="120" t="s">
        <v>82</v>
      </c>
      <c r="C30" s="120" t="s">
        <v>131</v>
      </c>
      <c r="D30" s="120" t="s">
        <v>889</v>
      </c>
      <c r="E30" s="120" t="s">
        <v>420</v>
      </c>
      <c r="F30" s="120" t="s">
        <v>1082</v>
      </c>
      <c r="G30" s="120" t="s">
        <v>1069</v>
      </c>
      <c r="H30" s="0" t="n">
        <v>96</v>
      </c>
      <c r="J30" s="0" t="n">
        <v>23.7</v>
      </c>
      <c r="L30" s="0" t="n">
        <v>2275.2</v>
      </c>
      <c r="M30" s="123"/>
      <c r="N30" s="123"/>
      <c r="O30" s="123"/>
      <c r="P30" s="123"/>
      <c r="Q30" s="123"/>
      <c r="R30" s="123"/>
      <c r="S30" s="123"/>
      <c r="T30" s="123" t="n">
        <v>189.6</v>
      </c>
      <c r="U30" s="123" t="n">
        <v>189.6</v>
      </c>
      <c r="V30" s="123" t="n">
        <v>189.6</v>
      </c>
      <c r="W30" s="123" t="n">
        <v>189.6</v>
      </c>
      <c r="X30" s="123" t="n">
        <v>189.6</v>
      </c>
      <c r="Y30" s="123" t="n">
        <v>189.6</v>
      </c>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t="n">
        <v>189.6</v>
      </c>
      <c r="AW30" s="123" t="n">
        <v>189.6</v>
      </c>
      <c r="AX30" s="123" t="n">
        <v>189.6</v>
      </c>
      <c r="AY30" s="123" t="n">
        <v>189.6</v>
      </c>
      <c r="AZ30" s="123" t="n">
        <v>189.6</v>
      </c>
      <c r="BA30" s="123" t="n">
        <v>189.6</v>
      </c>
      <c r="BB30" s="123"/>
      <c r="BC30" s="123"/>
      <c r="BD30" s="123"/>
      <c r="BE30" s="123"/>
      <c r="BF30" s="123"/>
      <c r="BG30" s="123"/>
      <c r="BH30" s="123"/>
      <c r="BI30" s="123"/>
      <c r="BJ30" s="123"/>
      <c r="BK30" s="123"/>
      <c r="BL30" s="123"/>
      <c r="BM30" s="123"/>
      <c r="BN30" s="123"/>
      <c r="BO30" s="123"/>
      <c r="BP30" s="123"/>
    </row>
    <row r="31" customFormat="false" ht="25.35" hidden="false" customHeight="false" outlineLevel="0" collapsed="false">
      <c r="A31" s="120" t="s">
        <v>838</v>
      </c>
      <c r="B31" s="120" t="s">
        <v>82</v>
      </c>
      <c r="C31" s="120" t="s">
        <v>131</v>
      </c>
      <c r="D31" s="120" t="s">
        <v>132</v>
      </c>
      <c r="E31" s="120" t="s">
        <v>391</v>
      </c>
      <c r="F31" s="120" t="s">
        <v>891</v>
      </c>
      <c r="G31" s="120" t="s">
        <v>86</v>
      </c>
      <c r="H31" s="0" t="n">
        <v>20</v>
      </c>
      <c r="K31" s="0" t="n">
        <v>387</v>
      </c>
      <c r="L31" s="0" t="n">
        <v>7740</v>
      </c>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t="n">
        <v>7740</v>
      </c>
      <c r="AW31" s="123"/>
      <c r="AX31" s="123"/>
      <c r="AY31" s="123"/>
      <c r="AZ31" s="123"/>
      <c r="BA31" s="123"/>
      <c r="BB31" s="123"/>
      <c r="BC31" s="123"/>
      <c r="BD31" s="123"/>
      <c r="BE31" s="123"/>
      <c r="BF31" s="123"/>
      <c r="BG31" s="123"/>
      <c r="BH31" s="123"/>
      <c r="BI31" s="123"/>
      <c r="BJ31" s="123"/>
      <c r="BK31" s="123"/>
      <c r="BL31" s="123"/>
      <c r="BM31" s="123"/>
      <c r="BN31" s="123"/>
      <c r="BO31" s="123"/>
      <c r="BP31" s="123"/>
    </row>
    <row r="32" customFormat="false" ht="25.35" hidden="false" customHeight="false" outlineLevel="0" collapsed="false">
      <c r="A32" s="120" t="s">
        <v>838</v>
      </c>
      <c r="B32" s="120" t="s">
        <v>82</v>
      </c>
      <c r="C32" s="120" t="s">
        <v>131</v>
      </c>
      <c r="D32" s="120" t="s">
        <v>132</v>
      </c>
      <c r="E32" s="120" t="s">
        <v>393</v>
      </c>
      <c r="F32" s="120" t="s">
        <v>892</v>
      </c>
      <c r="G32" s="120" t="s">
        <v>86</v>
      </c>
      <c r="H32" s="0" t="n">
        <v>110</v>
      </c>
      <c r="K32" s="0" t="n">
        <v>285</v>
      </c>
      <c r="L32" s="0" t="n">
        <v>31350</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t="n">
        <v>31350</v>
      </c>
      <c r="AW32" s="123"/>
      <c r="AX32" s="123"/>
      <c r="AY32" s="123"/>
      <c r="AZ32" s="123"/>
      <c r="BA32" s="123"/>
      <c r="BB32" s="123"/>
      <c r="BC32" s="123"/>
      <c r="BD32" s="123"/>
      <c r="BE32" s="123"/>
      <c r="BF32" s="123"/>
      <c r="BG32" s="123"/>
      <c r="BH32" s="123"/>
      <c r="BI32" s="123"/>
      <c r="BJ32" s="123"/>
      <c r="BK32" s="123"/>
      <c r="BL32" s="123"/>
      <c r="BM32" s="123"/>
      <c r="BN32" s="123"/>
      <c r="BO32" s="123"/>
      <c r="BP32" s="123"/>
    </row>
    <row r="33" customFormat="false" ht="25.35" hidden="false" customHeight="false" outlineLevel="0" collapsed="false">
      <c r="A33" s="120" t="s">
        <v>838</v>
      </c>
      <c r="B33" s="120" t="s">
        <v>82</v>
      </c>
      <c r="C33" s="120" t="s">
        <v>131</v>
      </c>
      <c r="D33" s="120" t="s">
        <v>893</v>
      </c>
      <c r="E33" s="120" t="s">
        <v>395</v>
      </c>
      <c r="F33" s="120" t="s">
        <v>894</v>
      </c>
      <c r="G33" s="120" t="s">
        <v>895</v>
      </c>
      <c r="H33" s="0" t="n">
        <v>4</v>
      </c>
      <c r="K33" s="0" t="n">
        <v>58</v>
      </c>
      <c r="L33" s="0" t="n">
        <v>232</v>
      </c>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t="n">
        <v>232</v>
      </c>
      <c r="AW33" s="123"/>
      <c r="AX33" s="123"/>
      <c r="AY33" s="123"/>
      <c r="AZ33" s="123"/>
      <c r="BA33" s="123"/>
      <c r="BB33" s="123"/>
      <c r="BC33" s="123"/>
      <c r="BD33" s="123"/>
      <c r="BE33" s="123"/>
      <c r="BF33" s="123"/>
      <c r="BG33" s="123"/>
      <c r="BH33" s="123"/>
      <c r="BI33" s="123"/>
      <c r="BJ33" s="123"/>
      <c r="BK33" s="123"/>
      <c r="BL33" s="123"/>
      <c r="BM33" s="123"/>
      <c r="BN33" s="123"/>
      <c r="BO33" s="123"/>
      <c r="BP33" s="123"/>
    </row>
    <row r="34" customFormat="false" ht="47.75" hidden="false" customHeight="false" outlineLevel="0" collapsed="false">
      <c r="A34" s="120" t="s">
        <v>838</v>
      </c>
      <c r="B34" s="120" t="s">
        <v>82</v>
      </c>
      <c r="C34" s="120" t="s">
        <v>131</v>
      </c>
      <c r="D34" s="120" t="s">
        <v>896</v>
      </c>
      <c r="E34" s="120" t="s">
        <v>397</v>
      </c>
      <c r="F34" s="120" t="s">
        <v>897</v>
      </c>
      <c r="G34" s="120" t="s">
        <v>260</v>
      </c>
      <c r="H34" s="0" t="n">
        <v>8</v>
      </c>
      <c r="K34" s="0" t="n">
        <v>180</v>
      </c>
      <c r="L34" s="0" t="n">
        <v>1440</v>
      </c>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t="n">
        <v>1440</v>
      </c>
      <c r="AW34" s="123"/>
      <c r="AX34" s="123"/>
      <c r="AY34" s="123"/>
      <c r="AZ34" s="123"/>
      <c r="BA34" s="123"/>
      <c r="BB34" s="123"/>
      <c r="BC34" s="123"/>
      <c r="BD34" s="123"/>
      <c r="BE34" s="123"/>
      <c r="BF34" s="123"/>
      <c r="BG34" s="123"/>
      <c r="BH34" s="123"/>
      <c r="BI34" s="123"/>
      <c r="BJ34" s="123"/>
      <c r="BK34" s="123"/>
      <c r="BL34" s="123"/>
      <c r="BM34" s="123"/>
      <c r="BN34" s="123"/>
      <c r="BO34" s="123"/>
      <c r="BP34" s="123"/>
    </row>
    <row r="35" customFormat="false" ht="25.35" hidden="false" customHeight="false" outlineLevel="0" collapsed="false">
      <c r="A35" s="120" t="s">
        <v>838</v>
      </c>
      <c r="B35" s="120" t="s">
        <v>82</v>
      </c>
      <c r="C35" s="120" t="s">
        <v>131</v>
      </c>
      <c r="D35" s="120" t="s">
        <v>898</v>
      </c>
      <c r="E35" s="120" t="s">
        <v>399</v>
      </c>
      <c r="F35" s="120" t="s">
        <v>899</v>
      </c>
      <c r="G35" s="120" t="s">
        <v>277</v>
      </c>
      <c r="H35" s="0" t="n">
        <v>144</v>
      </c>
      <c r="K35" s="0" t="n">
        <v>71.81</v>
      </c>
      <c r="L35" s="0" t="n">
        <v>10340.64</v>
      </c>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t="n">
        <v>10340.64</v>
      </c>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row>
    <row r="36" customFormat="false" ht="25.35" hidden="false" customHeight="false" outlineLevel="0" collapsed="false">
      <c r="A36" s="120" t="s">
        <v>838</v>
      </c>
      <c r="B36" s="120" t="s">
        <v>82</v>
      </c>
      <c r="C36" s="120" t="s">
        <v>131</v>
      </c>
      <c r="D36" s="120" t="s">
        <v>136</v>
      </c>
      <c r="E36" s="120" t="s">
        <v>401</v>
      </c>
      <c r="F36" s="120" t="s">
        <v>900</v>
      </c>
      <c r="G36" s="120" t="s">
        <v>103</v>
      </c>
      <c r="H36" s="0" t="n">
        <v>2000</v>
      </c>
      <c r="K36" s="0" t="n">
        <v>0.55</v>
      </c>
      <c r="L36" s="0" t="n">
        <v>1100</v>
      </c>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t="n">
        <v>1100</v>
      </c>
      <c r="BD36" s="123"/>
      <c r="BE36" s="123"/>
      <c r="BF36" s="123"/>
      <c r="BG36" s="123"/>
      <c r="BH36" s="123"/>
      <c r="BI36" s="123"/>
      <c r="BJ36" s="123"/>
      <c r="BK36" s="123"/>
      <c r="BL36" s="123"/>
      <c r="BM36" s="123"/>
      <c r="BN36" s="123"/>
      <c r="BO36" s="123"/>
      <c r="BP36" s="123"/>
    </row>
    <row r="37" customFormat="false" ht="25.35" hidden="false" customHeight="false" outlineLevel="0" collapsed="false">
      <c r="A37" s="120" t="s">
        <v>838</v>
      </c>
      <c r="B37" s="120" t="s">
        <v>82</v>
      </c>
      <c r="C37" s="120" t="s">
        <v>131</v>
      </c>
      <c r="D37" s="120" t="s">
        <v>136</v>
      </c>
      <c r="E37" s="120" t="s">
        <v>403</v>
      </c>
      <c r="F37" s="120" t="s">
        <v>901</v>
      </c>
      <c r="G37" s="120" t="s">
        <v>103</v>
      </c>
      <c r="H37" s="0" t="n">
        <v>2000</v>
      </c>
      <c r="K37" s="0" t="n">
        <v>0.1</v>
      </c>
      <c r="L37" s="0" t="n">
        <v>200</v>
      </c>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t="n">
        <v>200</v>
      </c>
      <c r="BD37" s="123"/>
      <c r="BE37" s="123"/>
      <c r="BF37" s="123"/>
      <c r="BG37" s="123"/>
      <c r="BH37" s="123"/>
      <c r="BI37" s="123"/>
      <c r="BJ37" s="123"/>
      <c r="BK37" s="123"/>
      <c r="BL37" s="123"/>
      <c r="BM37" s="123"/>
      <c r="BN37" s="123"/>
      <c r="BO37" s="123"/>
      <c r="BP37" s="123"/>
    </row>
    <row r="38" customFormat="false" ht="25.35" hidden="false" customHeight="false" outlineLevel="0" collapsed="false">
      <c r="A38" s="120" t="s">
        <v>838</v>
      </c>
      <c r="B38" s="120" t="s">
        <v>82</v>
      </c>
      <c r="C38" s="120" t="s">
        <v>131</v>
      </c>
      <c r="D38" s="120" t="s">
        <v>136</v>
      </c>
      <c r="E38" s="120" t="s">
        <v>405</v>
      </c>
      <c r="F38" s="120" t="s">
        <v>902</v>
      </c>
      <c r="G38" s="120" t="s">
        <v>94</v>
      </c>
      <c r="H38" s="0" t="n">
        <v>76</v>
      </c>
      <c r="K38" s="0" t="n">
        <v>253.58</v>
      </c>
      <c r="L38" s="0" t="n">
        <v>19272.08</v>
      </c>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t="n">
        <v>19272.08</v>
      </c>
      <c r="BD38" s="123"/>
      <c r="BE38" s="123"/>
      <c r="BF38" s="123"/>
      <c r="BG38" s="123"/>
      <c r="BH38" s="123"/>
      <c r="BI38" s="123"/>
      <c r="BJ38" s="123"/>
      <c r="BK38" s="123"/>
      <c r="BL38" s="123"/>
      <c r="BM38" s="123"/>
      <c r="BN38" s="123"/>
      <c r="BO38" s="123"/>
      <c r="BP38" s="123"/>
    </row>
    <row r="39" customFormat="false" ht="25.35" hidden="false" customHeight="false" outlineLevel="0" collapsed="false">
      <c r="A39" s="120" t="s">
        <v>838</v>
      </c>
      <c r="B39" s="120" t="s">
        <v>82</v>
      </c>
      <c r="C39" s="120" t="s">
        <v>131</v>
      </c>
      <c r="D39" s="120" t="s">
        <v>136</v>
      </c>
      <c r="E39" s="120" t="s">
        <v>409</v>
      </c>
      <c r="F39" s="120" t="s">
        <v>903</v>
      </c>
      <c r="G39" s="120" t="s">
        <v>103</v>
      </c>
      <c r="H39" s="0" t="n">
        <v>5</v>
      </c>
      <c r="K39" s="0" t="n">
        <v>6.3</v>
      </c>
      <c r="L39" s="0" t="n">
        <v>31.5</v>
      </c>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t="n">
        <v>31.5</v>
      </c>
      <c r="BD39" s="123"/>
      <c r="BE39" s="123"/>
      <c r="BF39" s="123"/>
      <c r="BG39" s="123"/>
      <c r="BH39" s="123"/>
      <c r="BI39" s="123"/>
      <c r="BJ39" s="123"/>
      <c r="BK39" s="123"/>
      <c r="BL39" s="123"/>
      <c r="BM39" s="123"/>
      <c r="BN39" s="123"/>
      <c r="BO39" s="123"/>
      <c r="BP39" s="123"/>
    </row>
    <row r="40" customFormat="false" ht="25.35" hidden="false" customHeight="false" outlineLevel="0" collapsed="false">
      <c r="A40" s="120" t="s">
        <v>838</v>
      </c>
      <c r="B40" s="120" t="s">
        <v>82</v>
      </c>
      <c r="C40" s="120" t="s">
        <v>131</v>
      </c>
      <c r="D40" s="120" t="s">
        <v>138</v>
      </c>
      <c r="E40" s="120" t="s">
        <v>412</v>
      </c>
      <c r="F40" s="120" t="s">
        <v>904</v>
      </c>
      <c r="G40" s="120" t="s">
        <v>86</v>
      </c>
      <c r="H40" s="0" t="n">
        <v>30</v>
      </c>
      <c r="K40" s="0" t="n">
        <v>426</v>
      </c>
      <c r="L40" s="0" t="n">
        <v>12780</v>
      </c>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t="n">
        <v>12780</v>
      </c>
      <c r="AW40" s="123"/>
      <c r="AX40" s="123"/>
      <c r="AY40" s="123"/>
      <c r="AZ40" s="123"/>
      <c r="BA40" s="123"/>
      <c r="BB40" s="123"/>
      <c r="BC40" s="123"/>
      <c r="BD40" s="123"/>
      <c r="BE40" s="123"/>
      <c r="BF40" s="123"/>
      <c r="BG40" s="123"/>
      <c r="BH40" s="123"/>
      <c r="BI40" s="123"/>
      <c r="BJ40" s="123"/>
      <c r="BK40" s="123"/>
      <c r="BL40" s="123"/>
      <c r="BM40" s="123"/>
      <c r="BN40" s="123"/>
      <c r="BO40" s="123"/>
      <c r="BP40" s="123"/>
    </row>
    <row r="41" customFormat="false" ht="25.35" hidden="false" customHeight="false" outlineLevel="0" collapsed="false">
      <c r="A41" s="120" t="s">
        <v>838</v>
      </c>
      <c r="B41" s="120" t="s">
        <v>82</v>
      </c>
      <c r="C41" s="120" t="s">
        <v>131</v>
      </c>
      <c r="D41" s="120" t="s">
        <v>142</v>
      </c>
      <c r="E41" s="120" t="s">
        <v>414</v>
      </c>
      <c r="F41" s="120" t="s">
        <v>905</v>
      </c>
      <c r="G41" s="120" t="s">
        <v>86</v>
      </c>
      <c r="H41" s="0" t="n">
        <v>53</v>
      </c>
      <c r="K41" s="0" t="n">
        <v>240</v>
      </c>
      <c r="L41" s="0" t="n">
        <v>12720</v>
      </c>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t="n">
        <v>12720</v>
      </c>
      <c r="AW41" s="123"/>
      <c r="AX41" s="123"/>
      <c r="AY41" s="123"/>
      <c r="AZ41" s="123"/>
      <c r="BA41" s="123"/>
      <c r="BB41" s="123"/>
      <c r="BC41" s="123"/>
      <c r="BD41" s="123"/>
      <c r="BE41" s="123"/>
      <c r="BF41" s="123"/>
      <c r="BG41" s="123"/>
      <c r="BH41" s="123"/>
      <c r="BI41" s="123"/>
      <c r="BJ41" s="123"/>
      <c r="BK41" s="123"/>
      <c r="BL41" s="123"/>
      <c r="BM41" s="123"/>
      <c r="BN41" s="123"/>
      <c r="BO41" s="123"/>
      <c r="BP41" s="123"/>
    </row>
    <row r="42" customFormat="false" ht="25.35" hidden="false" customHeight="false" outlineLevel="0" collapsed="false">
      <c r="A42" s="120" t="s">
        <v>838</v>
      </c>
      <c r="B42" s="120" t="s">
        <v>82</v>
      </c>
      <c r="C42" s="120" t="s">
        <v>131</v>
      </c>
      <c r="D42" s="120" t="s">
        <v>145</v>
      </c>
      <c r="E42" s="120" t="s">
        <v>416</v>
      </c>
      <c r="F42" s="120" t="s">
        <v>906</v>
      </c>
      <c r="G42" s="120" t="s">
        <v>103</v>
      </c>
      <c r="H42" s="0" t="n">
        <v>2250</v>
      </c>
      <c r="K42" s="0" t="n">
        <v>2.1</v>
      </c>
      <c r="L42" s="0" t="n">
        <v>4725</v>
      </c>
      <c r="M42" s="123"/>
      <c r="N42" s="123"/>
      <c r="O42" s="123"/>
      <c r="P42" s="123"/>
      <c r="Q42" s="123"/>
      <c r="R42" s="123"/>
      <c r="S42" s="123"/>
      <c r="T42" s="123"/>
      <c r="U42" s="123"/>
      <c r="V42" s="123"/>
      <c r="W42" s="123"/>
      <c r="X42" s="123"/>
      <c r="Y42" s="123"/>
      <c r="Z42" s="123"/>
      <c r="AA42" s="123"/>
      <c r="AB42" s="123"/>
      <c r="AC42" s="123"/>
      <c r="AD42" s="123"/>
      <c r="AE42" s="123"/>
      <c r="AF42" s="123"/>
      <c r="AG42" s="123"/>
      <c r="AH42" s="123" t="n">
        <v>4725</v>
      </c>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row>
    <row r="43" customFormat="false" ht="25.35" hidden="false" customHeight="false" outlineLevel="0" collapsed="false">
      <c r="A43" s="120" t="s">
        <v>838</v>
      </c>
      <c r="B43" s="120" t="s">
        <v>82</v>
      </c>
      <c r="C43" s="120" t="s">
        <v>131</v>
      </c>
      <c r="D43" s="120" t="s">
        <v>907</v>
      </c>
      <c r="E43" s="120" t="s">
        <v>418</v>
      </c>
      <c r="F43" s="120" t="s">
        <v>908</v>
      </c>
      <c r="G43" s="120" t="s">
        <v>874</v>
      </c>
      <c r="H43" s="0" t="n">
        <v>35</v>
      </c>
      <c r="K43" s="0" t="n">
        <v>150.2</v>
      </c>
      <c r="L43" s="0" t="n">
        <v>5257</v>
      </c>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t="n">
        <v>5257</v>
      </c>
      <c r="AW43" s="123"/>
      <c r="AX43" s="123"/>
      <c r="AY43" s="123"/>
      <c r="AZ43" s="123"/>
      <c r="BA43" s="123"/>
      <c r="BB43" s="123"/>
      <c r="BC43" s="123"/>
      <c r="BD43" s="123"/>
      <c r="BE43" s="123"/>
      <c r="BF43" s="123"/>
      <c r="BG43" s="123"/>
      <c r="BH43" s="123"/>
      <c r="BI43" s="123"/>
      <c r="BJ43" s="123"/>
      <c r="BK43" s="123"/>
      <c r="BL43" s="123"/>
      <c r="BM43" s="123"/>
      <c r="BN43" s="123"/>
      <c r="BO43" s="123"/>
      <c r="BP43" s="123"/>
    </row>
    <row r="44" customFormat="false" ht="47.75" hidden="false" customHeight="false" outlineLevel="0" collapsed="false">
      <c r="A44" s="120" t="s">
        <v>1067</v>
      </c>
      <c r="B44" s="120" t="s">
        <v>82</v>
      </c>
      <c r="C44" s="120" t="s">
        <v>87</v>
      </c>
      <c r="D44" s="120" t="s">
        <v>909</v>
      </c>
      <c r="E44" s="120" t="s">
        <v>910</v>
      </c>
      <c r="F44" s="120" t="s">
        <v>1083</v>
      </c>
      <c r="G44" s="120" t="s">
        <v>1069</v>
      </c>
      <c r="H44" s="0" t="n">
        <v>105</v>
      </c>
      <c r="J44" s="0" t="n">
        <v>25.54</v>
      </c>
      <c r="L44" s="0" t="n">
        <v>2681.7</v>
      </c>
      <c r="M44" s="123"/>
      <c r="N44" s="123"/>
      <c r="O44" s="123"/>
      <c r="P44" s="123"/>
      <c r="Q44" s="123"/>
      <c r="R44" s="123"/>
      <c r="S44" s="123"/>
      <c r="T44" s="123" t="n">
        <v>127.7</v>
      </c>
      <c r="U44" s="123" t="n">
        <v>1404.7</v>
      </c>
      <c r="V44" s="123" t="n">
        <v>127.7</v>
      </c>
      <c r="W44" s="123" t="n">
        <v>127.7</v>
      </c>
      <c r="X44" s="123" t="n">
        <v>127.7</v>
      </c>
      <c r="Y44" s="123" t="n">
        <v>127.7</v>
      </c>
      <c r="Z44" s="123"/>
      <c r="AA44" s="123"/>
      <c r="AB44" s="123"/>
      <c r="AC44" s="123"/>
      <c r="AD44" s="123"/>
      <c r="AE44" s="123"/>
      <c r="AF44" s="123"/>
      <c r="AG44" s="123"/>
      <c r="AH44" s="123" t="n">
        <v>127.7</v>
      </c>
      <c r="AI44" s="123" t="n">
        <v>127.7</v>
      </c>
      <c r="AJ44" s="123" t="n">
        <v>127.7</v>
      </c>
      <c r="AK44" s="123" t="n">
        <v>127.7</v>
      </c>
      <c r="AL44" s="123" t="n">
        <v>127.7</v>
      </c>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row>
    <row r="45" customFormat="false" ht="47.75" hidden="false" customHeight="false" outlineLevel="0" collapsed="false">
      <c r="A45" s="120" t="s">
        <v>1067</v>
      </c>
      <c r="B45" s="120" t="s">
        <v>82</v>
      </c>
      <c r="C45" s="120" t="s">
        <v>87</v>
      </c>
      <c r="D45" s="120" t="s">
        <v>912</v>
      </c>
      <c r="E45" s="120" t="s">
        <v>913</v>
      </c>
      <c r="F45" s="120" t="s">
        <v>1084</v>
      </c>
      <c r="G45" s="120" t="s">
        <v>1069</v>
      </c>
      <c r="H45" s="0" t="n">
        <v>5</v>
      </c>
      <c r="J45" s="0" t="n">
        <v>7.48</v>
      </c>
      <c r="L45" s="0" t="n">
        <v>37.4</v>
      </c>
      <c r="M45" s="123"/>
      <c r="N45" s="123"/>
      <c r="O45" s="123"/>
      <c r="P45" s="123"/>
      <c r="Q45" s="123" t="n">
        <v>37.4</v>
      </c>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row>
    <row r="46" customFormat="false" ht="25.35" hidden="false" customHeight="false" outlineLevel="0" collapsed="false">
      <c r="A46" s="120" t="s">
        <v>1073</v>
      </c>
      <c r="B46" s="120" t="s">
        <v>82</v>
      </c>
      <c r="C46" s="120" t="s">
        <v>87</v>
      </c>
      <c r="D46" s="120" t="s">
        <v>915</v>
      </c>
      <c r="E46" s="120" t="s">
        <v>916</v>
      </c>
      <c r="F46" s="120" t="s">
        <v>1085</v>
      </c>
      <c r="G46" s="120" t="s">
        <v>1075</v>
      </c>
      <c r="H46" s="120" t="n">
        <v>135</v>
      </c>
      <c r="I46" s="120" t="n">
        <v>464.7</v>
      </c>
      <c r="L46" s="0" t="n">
        <v>62734.5</v>
      </c>
      <c r="M46" s="123"/>
      <c r="N46" s="123"/>
      <c r="O46" s="123"/>
      <c r="P46" s="123"/>
      <c r="Q46" s="123" t="n">
        <v>1394.1</v>
      </c>
      <c r="R46" s="123" t="n">
        <v>1394.1</v>
      </c>
      <c r="S46" s="123" t="n">
        <v>1394.1</v>
      </c>
      <c r="T46" s="123" t="n">
        <v>1394.1</v>
      </c>
      <c r="U46" s="123" t="n">
        <v>1394.1</v>
      </c>
      <c r="V46" s="123" t="n">
        <v>1394.1</v>
      </c>
      <c r="W46" s="123" t="n">
        <v>1394.1</v>
      </c>
      <c r="X46" s="123" t="n">
        <v>1394.1</v>
      </c>
      <c r="Y46" s="123" t="n">
        <v>1394.1</v>
      </c>
      <c r="Z46" s="123" t="n">
        <v>1394.1</v>
      </c>
      <c r="AA46" s="123" t="n">
        <v>1394.1</v>
      </c>
      <c r="AB46" s="123" t="n">
        <v>1394.1</v>
      </c>
      <c r="AC46" s="123" t="n">
        <v>1394.1</v>
      </c>
      <c r="AD46" s="123" t="n">
        <v>1394.1</v>
      </c>
      <c r="AE46" s="123" t="n">
        <v>1394.1</v>
      </c>
      <c r="AF46" s="123" t="n">
        <v>1394.1</v>
      </c>
      <c r="AG46" s="123" t="n">
        <v>1394.1</v>
      </c>
      <c r="AH46" s="123" t="n">
        <v>1394.1</v>
      </c>
      <c r="AI46" s="123" t="n">
        <v>1394.1</v>
      </c>
      <c r="AJ46" s="123" t="n">
        <v>1394.1</v>
      </c>
      <c r="AK46" s="123" t="n">
        <v>1394.1</v>
      </c>
      <c r="AL46" s="123" t="n">
        <v>1394.1</v>
      </c>
      <c r="AM46" s="123" t="n">
        <v>1394.1</v>
      </c>
      <c r="AN46" s="123" t="n">
        <v>1394.1</v>
      </c>
      <c r="AO46" s="123" t="n">
        <v>1394.1</v>
      </c>
      <c r="AP46" s="123" t="n">
        <v>1394.1</v>
      </c>
      <c r="AQ46" s="123" t="n">
        <v>1394.1</v>
      </c>
      <c r="AR46" s="123" t="n">
        <v>1394.1</v>
      </c>
      <c r="AS46" s="123" t="n">
        <v>1394.1</v>
      </c>
      <c r="AT46" s="123" t="n">
        <v>1394.1</v>
      </c>
      <c r="AU46" s="123" t="n">
        <v>1394.1</v>
      </c>
      <c r="AV46" s="123" t="n">
        <v>1394.1</v>
      </c>
      <c r="AW46" s="123" t="n">
        <v>1394.1</v>
      </c>
      <c r="AX46" s="123" t="n">
        <v>1394.1</v>
      </c>
      <c r="AY46" s="123" t="n">
        <v>1394.1</v>
      </c>
      <c r="AZ46" s="123" t="n">
        <v>1394.1</v>
      </c>
      <c r="BA46" s="123" t="n">
        <v>1394.1</v>
      </c>
      <c r="BB46" s="123" t="n">
        <v>1394.1</v>
      </c>
      <c r="BC46" s="123" t="n">
        <v>1394.1</v>
      </c>
      <c r="BD46" s="123" t="n">
        <v>1394.1</v>
      </c>
      <c r="BE46" s="123" t="n">
        <v>1394.1</v>
      </c>
      <c r="BF46" s="123" t="n">
        <v>1394.1</v>
      </c>
      <c r="BG46" s="123" t="n">
        <v>1394.1</v>
      </c>
      <c r="BH46" s="123" t="n">
        <v>1394.1</v>
      </c>
      <c r="BI46" s="123" t="n">
        <v>1394.1</v>
      </c>
      <c r="BJ46" s="123"/>
      <c r="BK46" s="123"/>
      <c r="BL46" s="123"/>
      <c r="BM46" s="123"/>
      <c r="BN46" s="123"/>
      <c r="BO46" s="123"/>
      <c r="BP46" s="123"/>
    </row>
    <row r="47" customFormat="false" ht="25.35" hidden="false" customHeight="false" outlineLevel="0" collapsed="false">
      <c r="A47" s="120" t="s">
        <v>1073</v>
      </c>
      <c r="B47" s="120" t="s">
        <v>82</v>
      </c>
      <c r="C47" s="120" t="s">
        <v>87</v>
      </c>
      <c r="D47" s="120" t="s">
        <v>918</v>
      </c>
      <c r="E47" s="120" t="s">
        <v>919</v>
      </c>
      <c r="F47" s="120" t="s">
        <v>1086</v>
      </c>
      <c r="G47" s="120" t="s">
        <v>1075</v>
      </c>
      <c r="H47" s="120" t="n">
        <v>17</v>
      </c>
      <c r="I47" s="120" t="n">
        <v>464.7</v>
      </c>
      <c r="L47" s="0" t="n">
        <v>7899.9</v>
      </c>
      <c r="M47" s="123"/>
      <c r="N47" s="123"/>
      <c r="O47" s="123"/>
      <c r="P47" s="123"/>
      <c r="Q47" s="123" t="n">
        <v>464.7</v>
      </c>
      <c r="R47" s="123" t="n">
        <v>464.7</v>
      </c>
      <c r="S47" s="123" t="n">
        <v>464.7</v>
      </c>
      <c r="T47" s="123" t="n">
        <v>464.7</v>
      </c>
      <c r="U47" s="123" t="n">
        <v>464.7</v>
      </c>
      <c r="V47" s="123" t="n">
        <v>464.7</v>
      </c>
      <c r="W47" s="123" t="n">
        <v>464.7</v>
      </c>
      <c r="X47" s="123" t="n">
        <v>464.7</v>
      </c>
      <c r="Y47" s="123" t="n">
        <v>464.7</v>
      </c>
      <c r="Z47" s="123" t="n">
        <v>464.7</v>
      </c>
      <c r="AA47" s="123"/>
      <c r="AB47" s="123"/>
      <c r="AC47" s="123"/>
      <c r="AD47" s="123"/>
      <c r="AE47" s="123"/>
      <c r="AF47" s="123"/>
      <c r="AG47" s="123"/>
      <c r="AH47" s="123" t="n">
        <v>464.7</v>
      </c>
      <c r="AI47" s="123" t="n">
        <v>464.7</v>
      </c>
      <c r="AJ47" s="123" t="n">
        <v>464.7</v>
      </c>
      <c r="AK47" s="123" t="n">
        <v>464.7</v>
      </c>
      <c r="AL47" s="123" t="n">
        <v>464.7</v>
      </c>
      <c r="AM47" s="123" t="n">
        <v>464.7</v>
      </c>
      <c r="AN47" s="123" t="n">
        <v>464.7</v>
      </c>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row>
    <row r="48" customFormat="false" ht="14.85" hidden="false" customHeight="false" outlineLevel="0" collapsed="false">
      <c r="A48" s="120" t="s">
        <v>838</v>
      </c>
      <c r="B48" s="120" t="s">
        <v>82</v>
      </c>
      <c r="C48" s="120" t="s">
        <v>87</v>
      </c>
      <c r="D48" s="120" t="s">
        <v>88</v>
      </c>
      <c r="E48" s="120" t="s">
        <v>921</v>
      </c>
      <c r="F48" s="120" t="s">
        <v>922</v>
      </c>
      <c r="G48" s="120" t="s">
        <v>895</v>
      </c>
      <c r="H48" s="79" t="n">
        <v>0.5</v>
      </c>
      <c r="I48" s="124"/>
      <c r="J48" s="124"/>
      <c r="K48" s="0" t="n">
        <v>1920</v>
      </c>
      <c r="L48" s="0" t="n">
        <v>960</v>
      </c>
      <c r="M48" s="123"/>
      <c r="N48" s="123"/>
      <c r="O48" s="123"/>
      <c r="P48" s="123"/>
      <c r="Q48" s="123"/>
      <c r="R48" s="123"/>
      <c r="S48" s="123"/>
      <c r="T48" s="123" t="n">
        <v>960</v>
      </c>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row>
    <row r="49" customFormat="false" ht="25.35" hidden="false" customHeight="false" outlineLevel="0" collapsed="false">
      <c r="A49" s="120" t="s">
        <v>838</v>
      </c>
      <c r="B49" s="120" t="s">
        <v>82</v>
      </c>
      <c r="C49" s="120" t="s">
        <v>87</v>
      </c>
      <c r="D49" s="120" t="s">
        <v>923</v>
      </c>
      <c r="E49" s="120" t="s">
        <v>924</v>
      </c>
      <c r="F49" s="120" t="s">
        <v>925</v>
      </c>
      <c r="G49" s="120" t="s">
        <v>874</v>
      </c>
      <c r="H49" s="0" t="n">
        <v>600</v>
      </c>
      <c r="K49" s="0" t="n">
        <v>75.3</v>
      </c>
      <c r="L49" s="0" t="n">
        <v>45180</v>
      </c>
      <c r="M49" s="123"/>
      <c r="N49" s="123"/>
      <c r="O49" s="123"/>
      <c r="P49" s="123"/>
      <c r="Q49" s="123"/>
      <c r="R49" s="123"/>
      <c r="S49" s="123"/>
      <c r="T49" s="123" t="n">
        <v>15060</v>
      </c>
      <c r="U49" s="123"/>
      <c r="V49" s="123"/>
      <c r="W49" s="123"/>
      <c r="X49" s="123"/>
      <c r="Y49" s="123"/>
      <c r="Z49" s="123"/>
      <c r="AA49" s="123"/>
      <c r="AB49" s="123"/>
      <c r="AC49" s="123"/>
      <c r="AD49" s="123"/>
      <c r="AE49" s="123"/>
      <c r="AF49" s="123"/>
      <c r="AG49" s="123"/>
      <c r="AH49" s="123" t="n">
        <v>15060</v>
      </c>
      <c r="AI49" s="123"/>
      <c r="AJ49" s="123"/>
      <c r="AK49" s="123"/>
      <c r="AL49" s="123"/>
      <c r="AM49" s="123"/>
      <c r="AN49" s="123"/>
      <c r="AO49" s="123" t="n">
        <v>15060</v>
      </c>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row>
    <row r="50" customFormat="false" ht="25.35" hidden="false" customHeight="false" outlineLevel="0" collapsed="false">
      <c r="A50" s="120" t="s">
        <v>838</v>
      </c>
      <c r="B50" s="120" t="s">
        <v>82</v>
      </c>
      <c r="C50" s="120" t="s">
        <v>87</v>
      </c>
      <c r="D50" s="120" t="s">
        <v>923</v>
      </c>
      <c r="E50" s="120" t="s">
        <v>360</v>
      </c>
      <c r="F50" s="120" t="s">
        <v>926</v>
      </c>
      <c r="G50" s="120" t="s">
        <v>277</v>
      </c>
      <c r="H50" s="0" t="n">
        <v>80</v>
      </c>
      <c r="K50" s="0" t="n">
        <v>9.3</v>
      </c>
      <c r="L50" s="0" t="n">
        <v>744</v>
      </c>
      <c r="M50" s="123"/>
      <c r="N50" s="123"/>
      <c r="O50" s="123"/>
      <c r="P50" s="123"/>
      <c r="Q50" s="123"/>
      <c r="R50" s="123"/>
      <c r="S50" s="123"/>
      <c r="T50" s="123" t="n">
        <v>744</v>
      </c>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row>
    <row r="51" customFormat="false" ht="25.35" hidden="false" customHeight="false" outlineLevel="0" collapsed="false">
      <c r="A51" s="120" t="s">
        <v>838</v>
      </c>
      <c r="B51" s="120" t="s">
        <v>82</v>
      </c>
      <c r="C51" s="120" t="s">
        <v>87</v>
      </c>
      <c r="D51" s="120" t="s">
        <v>923</v>
      </c>
      <c r="E51" s="120" t="s">
        <v>362</v>
      </c>
      <c r="F51" s="120" t="s">
        <v>927</v>
      </c>
      <c r="G51" s="120" t="s">
        <v>874</v>
      </c>
      <c r="H51" s="0" t="n">
        <v>20</v>
      </c>
      <c r="K51" s="0" t="n">
        <v>75.6</v>
      </c>
      <c r="L51" s="0" t="n">
        <v>1512</v>
      </c>
      <c r="M51" s="123"/>
      <c r="N51" s="123"/>
      <c r="O51" s="123"/>
      <c r="P51" s="123"/>
      <c r="Q51" s="123"/>
      <c r="R51" s="123"/>
      <c r="S51" s="123"/>
      <c r="T51" s="123" t="n">
        <v>1512</v>
      </c>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row>
    <row r="52" customFormat="false" ht="25.35" hidden="false" customHeight="false" outlineLevel="0" collapsed="false">
      <c r="A52" s="120" t="s">
        <v>838</v>
      </c>
      <c r="B52" s="120" t="s">
        <v>82</v>
      </c>
      <c r="C52" s="120" t="s">
        <v>87</v>
      </c>
      <c r="D52" s="120" t="s">
        <v>923</v>
      </c>
      <c r="E52" s="120" t="s">
        <v>364</v>
      </c>
      <c r="F52" s="120" t="s">
        <v>928</v>
      </c>
      <c r="G52" s="120" t="s">
        <v>86</v>
      </c>
      <c r="H52" s="0" t="n">
        <v>70</v>
      </c>
      <c r="K52" s="0" t="n">
        <v>1.4</v>
      </c>
      <c r="L52" s="0" t="n">
        <v>98</v>
      </c>
      <c r="M52" s="123"/>
      <c r="N52" s="123"/>
      <c r="O52" s="123"/>
      <c r="P52" s="123"/>
      <c r="Q52" s="123"/>
      <c r="R52" s="123"/>
      <c r="S52" s="123"/>
      <c r="T52" s="123" t="n">
        <v>98</v>
      </c>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row>
    <row r="53" customFormat="false" ht="25.35" hidden="false" customHeight="false" outlineLevel="0" collapsed="false">
      <c r="A53" s="120" t="s">
        <v>838</v>
      </c>
      <c r="B53" s="120" t="s">
        <v>82</v>
      </c>
      <c r="C53" s="120" t="s">
        <v>87</v>
      </c>
      <c r="D53" s="120" t="s">
        <v>929</v>
      </c>
      <c r="E53" s="120" t="s">
        <v>366</v>
      </c>
      <c r="F53" s="120" t="s">
        <v>930</v>
      </c>
      <c r="G53" s="120" t="s">
        <v>86</v>
      </c>
      <c r="H53" s="0" t="n">
        <v>23</v>
      </c>
      <c r="K53" s="0" t="n">
        <v>112.7</v>
      </c>
      <c r="L53" s="0" t="n">
        <v>2592.1</v>
      </c>
      <c r="M53" s="123"/>
      <c r="N53" s="123"/>
      <c r="O53" s="123"/>
      <c r="P53" s="123"/>
      <c r="Q53" s="123"/>
      <c r="R53" s="123"/>
      <c r="S53" s="123"/>
      <c r="T53" s="123" t="n">
        <v>2592.1</v>
      </c>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row>
    <row r="54" customFormat="false" ht="25.35" hidden="false" customHeight="false" outlineLevel="0" collapsed="false">
      <c r="A54" s="120" t="s">
        <v>838</v>
      </c>
      <c r="B54" s="120" t="s">
        <v>82</v>
      </c>
      <c r="C54" s="120" t="s">
        <v>87</v>
      </c>
      <c r="D54" s="120" t="s">
        <v>931</v>
      </c>
      <c r="E54" s="120" t="s">
        <v>370</v>
      </c>
      <c r="F54" s="120" t="s">
        <v>932</v>
      </c>
      <c r="G54" s="120" t="s">
        <v>277</v>
      </c>
      <c r="H54" s="0" t="n">
        <v>340</v>
      </c>
      <c r="K54" s="0" t="n">
        <v>13.27</v>
      </c>
      <c r="L54" s="0" t="n">
        <v>4511.8</v>
      </c>
      <c r="M54" s="123"/>
      <c r="N54" s="123"/>
      <c r="O54" s="123"/>
      <c r="P54" s="123"/>
      <c r="Q54" s="123"/>
      <c r="R54" s="123"/>
      <c r="S54" s="123"/>
      <c r="T54" s="123" t="n">
        <v>2189.55</v>
      </c>
      <c r="U54" s="123"/>
      <c r="V54" s="123"/>
      <c r="W54" s="123"/>
      <c r="X54" s="123"/>
      <c r="Y54" s="123"/>
      <c r="Z54" s="123"/>
      <c r="AA54" s="123"/>
      <c r="AB54" s="123"/>
      <c r="AC54" s="123"/>
      <c r="AD54" s="123"/>
      <c r="AE54" s="123"/>
      <c r="AF54" s="123"/>
      <c r="AG54" s="123"/>
      <c r="AH54" s="123" t="n">
        <v>2322.25</v>
      </c>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row>
    <row r="55" customFormat="false" ht="25.35" hidden="false" customHeight="false" outlineLevel="0" collapsed="false">
      <c r="A55" s="120" t="s">
        <v>838</v>
      </c>
      <c r="B55" s="120" t="s">
        <v>82</v>
      </c>
      <c r="C55" s="120" t="s">
        <v>87</v>
      </c>
      <c r="D55" s="120" t="s">
        <v>929</v>
      </c>
      <c r="E55" s="120" t="s">
        <v>372</v>
      </c>
      <c r="F55" s="120" t="s">
        <v>933</v>
      </c>
      <c r="G55" s="120" t="s">
        <v>94</v>
      </c>
      <c r="H55" s="0" t="n">
        <v>60</v>
      </c>
      <c r="K55" s="0" t="n">
        <v>2.5</v>
      </c>
      <c r="L55" s="0" t="n">
        <v>150</v>
      </c>
      <c r="M55" s="123"/>
      <c r="N55" s="123"/>
      <c r="O55" s="123"/>
      <c r="P55" s="123"/>
      <c r="Q55" s="123"/>
      <c r="R55" s="123"/>
      <c r="S55" s="123"/>
      <c r="T55" s="123" t="n">
        <v>150</v>
      </c>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row>
    <row r="56" customFormat="false" ht="25.35" hidden="false" customHeight="false" outlineLevel="0" collapsed="false">
      <c r="A56" s="120" t="s">
        <v>838</v>
      </c>
      <c r="B56" s="120" t="s">
        <v>82</v>
      </c>
      <c r="C56" s="120" t="s">
        <v>87</v>
      </c>
      <c r="D56" s="120" t="s">
        <v>929</v>
      </c>
      <c r="E56" s="120" t="s">
        <v>374</v>
      </c>
      <c r="F56" s="120" t="s">
        <v>934</v>
      </c>
      <c r="G56" s="120" t="s">
        <v>103</v>
      </c>
      <c r="H56" s="0" t="n">
        <v>3000</v>
      </c>
      <c r="K56" s="0" t="n">
        <v>0.3</v>
      </c>
      <c r="L56" s="0" t="n">
        <v>900</v>
      </c>
      <c r="M56" s="123"/>
      <c r="N56" s="123"/>
      <c r="O56" s="123"/>
      <c r="P56" s="123"/>
      <c r="Q56" s="123"/>
      <c r="R56" s="123"/>
      <c r="S56" s="123"/>
      <c r="T56" s="123" t="n">
        <v>900</v>
      </c>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row>
    <row r="57" customFormat="false" ht="25.35" hidden="false" customHeight="false" outlineLevel="0" collapsed="false">
      <c r="A57" s="120" t="s">
        <v>838</v>
      </c>
      <c r="B57" s="120" t="s">
        <v>82</v>
      </c>
      <c r="C57" s="120" t="s">
        <v>87</v>
      </c>
      <c r="D57" s="120" t="s">
        <v>929</v>
      </c>
      <c r="E57" s="120" t="s">
        <v>935</v>
      </c>
      <c r="F57" s="120" t="s">
        <v>936</v>
      </c>
      <c r="G57" s="120" t="s">
        <v>277</v>
      </c>
      <c r="H57" s="0" t="n">
        <v>48</v>
      </c>
      <c r="K57" s="0" t="n">
        <v>12.83</v>
      </c>
      <c r="L57" s="0" t="n">
        <v>615.84</v>
      </c>
      <c r="M57" s="123"/>
      <c r="N57" s="123"/>
      <c r="O57" s="123"/>
      <c r="P57" s="123"/>
      <c r="Q57" s="123"/>
      <c r="R57" s="123"/>
      <c r="S57" s="123"/>
      <c r="T57" s="123" t="n">
        <v>615.84</v>
      </c>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row>
    <row r="58" customFormat="false" ht="47.75" hidden="false" customHeight="false" outlineLevel="0" collapsed="false">
      <c r="A58" s="120" t="s">
        <v>838</v>
      </c>
      <c r="B58" s="120" t="s">
        <v>82</v>
      </c>
      <c r="C58" s="120" t="s">
        <v>87</v>
      </c>
      <c r="D58" s="120" t="s">
        <v>909</v>
      </c>
      <c r="E58" s="120" t="s">
        <v>937</v>
      </c>
      <c r="F58" s="120" t="s">
        <v>938</v>
      </c>
      <c r="G58" s="120" t="s">
        <v>277</v>
      </c>
      <c r="H58" s="0" t="n">
        <v>100</v>
      </c>
      <c r="K58" s="0" t="n">
        <v>35</v>
      </c>
      <c r="L58" s="0" t="n">
        <v>3500</v>
      </c>
      <c r="M58" s="123"/>
      <c r="N58" s="123"/>
      <c r="O58" s="123"/>
      <c r="P58" s="123"/>
      <c r="Q58" s="123"/>
      <c r="R58" s="123"/>
      <c r="S58" s="123"/>
      <c r="T58" s="123" t="n">
        <v>3500</v>
      </c>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row>
    <row r="59" customFormat="false" ht="47.75" hidden="false" customHeight="false" outlineLevel="0" collapsed="false">
      <c r="A59" s="120" t="s">
        <v>838</v>
      </c>
      <c r="B59" s="120" t="s">
        <v>82</v>
      </c>
      <c r="C59" s="120" t="s">
        <v>87</v>
      </c>
      <c r="D59" s="120" t="s">
        <v>912</v>
      </c>
      <c r="E59" s="120" t="s">
        <v>939</v>
      </c>
      <c r="F59" s="120" t="s">
        <v>940</v>
      </c>
      <c r="G59" s="120" t="s">
        <v>874</v>
      </c>
      <c r="H59" s="0" t="n">
        <v>20</v>
      </c>
      <c r="K59" s="0" t="n">
        <v>196.75</v>
      </c>
      <c r="L59" s="0" t="n">
        <v>3935</v>
      </c>
      <c r="M59" s="123"/>
      <c r="N59" s="123"/>
      <c r="O59" s="123"/>
      <c r="P59" s="123"/>
      <c r="Q59" s="123"/>
      <c r="R59" s="123"/>
      <c r="S59" s="123"/>
      <c r="T59" s="123" t="n">
        <v>3935</v>
      </c>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row>
    <row r="60" customFormat="false" ht="36.55" hidden="false" customHeight="false" outlineLevel="0" collapsed="false">
      <c r="A60" s="120" t="s">
        <v>838</v>
      </c>
      <c r="B60" s="120" t="s">
        <v>267</v>
      </c>
      <c r="C60" s="120" t="s">
        <v>268</v>
      </c>
      <c r="D60" s="120" t="s">
        <v>269</v>
      </c>
      <c r="E60" s="120" t="s">
        <v>941</v>
      </c>
      <c r="F60" s="120" t="s">
        <v>942</v>
      </c>
      <c r="G60" s="120" t="s">
        <v>103</v>
      </c>
      <c r="H60" s="0" t="n">
        <v>2</v>
      </c>
      <c r="K60" s="0" t="n">
        <v>1663</v>
      </c>
      <c r="L60" s="0" t="n">
        <v>3326</v>
      </c>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t="n">
        <v>3326</v>
      </c>
      <c r="BH60" s="123"/>
      <c r="BI60" s="123"/>
      <c r="BJ60" s="123"/>
      <c r="BK60" s="123"/>
      <c r="BL60" s="123"/>
      <c r="BM60" s="123"/>
      <c r="BN60" s="123"/>
      <c r="BO60" s="123"/>
      <c r="BP60" s="123"/>
    </row>
    <row r="61" customFormat="false" ht="36.55" hidden="false" customHeight="false" outlineLevel="0" collapsed="false">
      <c r="A61" s="120" t="s">
        <v>838</v>
      </c>
      <c r="B61" s="120" t="s">
        <v>267</v>
      </c>
      <c r="C61" s="120" t="s">
        <v>268</v>
      </c>
      <c r="D61" s="120" t="s">
        <v>269</v>
      </c>
      <c r="E61" s="120" t="s">
        <v>943</v>
      </c>
      <c r="F61" s="120" t="s">
        <v>944</v>
      </c>
      <c r="G61" s="120" t="s">
        <v>277</v>
      </c>
      <c r="H61" s="0" t="n">
        <v>45</v>
      </c>
      <c r="K61" s="0" t="n">
        <v>13.65</v>
      </c>
      <c r="L61" s="0" t="n">
        <v>614.25</v>
      </c>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t="n">
        <v>614.25</v>
      </c>
      <c r="BH61" s="123"/>
      <c r="BI61" s="123"/>
      <c r="BJ61" s="123"/>
      <c r="BK61" s="123"/>
      <c r="BL61" s="123"/>
      <c r="BM61" s="123"/>
      <c r="BN61" s="123"/>
      <c r="BO61" s="123"/>
      <c r="BP61" s="123"/>
    </row>
    <row r="62" customFormat="false" ht="36.55" hidden="false" customHeight="false" outlineLevel="0" collapsed="false">
      <c r="A62" s="120" t="s">
        <v>838</v>
      </c>
      <c r="B62" s="120" t="s">
        <v>267</v>
      </c>
      <c r="C62" s="120" t="s">
        <v>268</v>
      </c>
      <c r="D62" s="120" t="s">
        <v>945</v>
      </c>
      <c r="E62" s="120" t="s">
        <v>946</v>
      </c>
      <c r="F62" s="120" t="s">
        <v>947</v>
      </c>
      <c r="G62" s="120" t="s">
        <v>277</v>
      </c>
      <c r="H62" s="0" t="n">
        <v>260</v>
      </c>
      <c r="K62" s="0" t="n">
        <v>11.7</v>
      </c>
      <c r="L62" s="0" t="n">
        <v>3042</v>
      </c>
      <c r="M62" s="123"/>
      <c r="N62" s="123"/>
      <c r="O62" s="123"/>
      <c r="P62" s="123"/>
      <c r="Q62" s="123"/>
      <c r="R62" s="123"/>
      <c r="S62" s="123"/>
      <c r="T62" s="123"/>
      <c r="U62" s="123"/>
      <c r="V62" s="123"/>
      <c r="W62" s="123"/>
      <c r="X62" s="123"/>
      <c r="Y62" s="123"/>
      <c r="Z62" s="123"/>
      <c r="AA62" s="123"/>
      <c r="AB62" s="123"/>
      <c r="AC62" s="123"/>
      <c r="AD62" s="123"/>
      <c r="AE62" s="123"/>
      <c r="AF62" s="123"/>
      <c r="AG62" s="123"/>
      <c r="AH62" s="123" t="n">
        <v>3042</v>
      </c>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row>
    <row r="63" customFormat="false" ht="25.35" hidden="false" customHeight="false" outlineLevel="0" collapsed="false">
      <c r="A63" s="120" t="s">
        <v>1073</v>
      </c>
      <c r="B63" s="120" t="s">
        <v>82</v>
      </c>
      <c r="C63" s="120" t="s">
        <v>83</v>
      </c>
      <c r="D63" s="120" t="s">
        <v>948</v>
      </c>
      <c r="E63" s="120" t="s">
        <v>949</v>
      </c>
      <c r="F63" s="120" t="s">
        <v>1087</v>
      </c>
      <c r="G63" s="120" t="s">
        <v>1075</v>
      </c>
      <c r="H63" s="120" t="n">
        <v>450</v>
      </c>
      <c r="I63" s="120" t="n">
        <v>263.37</v>
      </c>
      <c r="L63" s="0" t="n">
        <v>118516.5</v>
      </c>
      <c r="M63" s="123"/>
      <c r="N63" s="123"/>
      <c r="O63" s="123"/>
      <c r="P63" s="123"/>
      <c r="Q63" s="123" t="n">
        <v>2633.7</v>
      </c>
      <c r="R63" s="123" t="n">
        <v>2633.7</v>
      </c>
      <c r="S63" s="123" t="n">
        <v>2633.7</v>
      </c>
      <c r="T63" s="123" t="n">
        <v>2633.7</v>
      </c>
      <c r="U63" s="123" t="n">
        <v>2633.7</v>
      </c>
      <c r="V63" s="123" t="n">
        <v>2633.7</v>
      </c>
      <c r="W63" s="123" t="n">
        <v>2633.7</v>
      </c>
      <c r="X63" s="123" t="n">
        <v>2633.7</v>
      </c>
      <c r="Y63" s="123" t="n">
        <v>2633.7</v>
      </c>
      <c r="Z63" s="123" t="n">
        <v>2633.7</v>
      </c>
      <c r="AA63" s="123" t="n">
        <v>2633.7</v>
      </c>
      <c r="AB63" s="123" t="n">
        <v>2633.7</v>
      </c>
      <c r="AC63" s="123" t="n">
        <v>2633.7</v>
      </c>
      <c r="AD63" s="123" t="n">
        <v>2633.7</v>
      </c>
      <c r="AE63" s="123" t="n">
        <v>2633.7</v>
      </c>
      <c r="AF63" s="123" t="n">
        <v>2633.7</v>
      </c>
      <c r="AG63" s="123" t="n">
        <v>2633.7</v>
      </c>
      <c r="AH63" s="123" t="n">
        <v>2633.7</v>
      </c>
      <c r="AI63" s="123" t="n">
        <v>2633.7</v>
      </c>
      <c r="AJ63" s="123" t="n">
        <v>2633.7</v>
      </c>
      <c r="AK63" s="123" t="n">
        <v>2633.7</v>
      </c>
      <c r="AL63" s="123" t="n">
        <v>2633.7</v>
      </c>
      <c r="AM63" s="123" t="n">
        <v>2633.7</v>
      </c>
      <c r="AN63" s="123" t="n">
        <v>2633.7</v>
      </c>
      <c r="AO63" s="123" t="n">
        <v>2633.7</v>
      </c>
      <c r="AP63" s="123" t="n">
        <v>2633.7</v>
      </c>
      <c r="AQ63" s="123" t="n">
        <v>2633.7</v>
      </c>
      <c r="AR63" s="123" t="n">
        <v>2633.7</v>
      </c>
      <c r="AS63" s="123" t="n">
        <v>2633.7</v>
      </c>
      <c r="AT63" s="123" t="n">
        <v>2633.7</v>
      </c>
      <c r="AU63" s="123" t="n">
        <v>2633.7</v>
      </c>
      <c r="AV63" s="123" t="n">
        <v>2633.7</v>
      </c>
      <c r="AW63" s="123" t="n">
        <v>2633.7</v>
      </c>
      <c r="AX63" s="123" t="n">
        <v>2633.7</v>
      </c>
      <c r="AY63" s="123" t="n">
        <v>2633.7</v>
      </c>
      <c r="AZ63" s="123" t="n">
        <v>2633.7</v>
      </c>
      <c r="BA63" s="123" t="n">
        <v>2633.7</v>
      </c>
      <c r="BB63" s="123" t="n">
        <v>2633.7</v>
      </c>
      <c r="BC63" s="123" t="n">
        <v>2633.7</v>
      </c>
      <c r="BD63" s="123" t="n">
        <v>2633.7</v>
      </c>
      <c r="BE63" s="123" t="n">
        <v>2633.7</v>
      </c>
      <c r="BF63" s="123" t="n">
        <v>2633.7</v>
      </c>
      <c r="BG63" s="123" t="n">
        <v>2633.7</v>
      </c>
      <c r="BH63" s="123" t="n">
        <v>2633.7</v>
      </c>
      <c r="BI63" s="123" t="n">
        <v>2633.7</v>
      </c>
      <c r="BJ63" s="123"/>
      <c r="BK63" s="123"/>
      <c r="BL63" s="123"/>
      <c r="BM63" s="123"/>
      <c r="BN63" s="123"/>
      <c r="BO63" s="123"/>
      <c r="BP63" s="123"/>
    </row>
    <row r="64" customFormat="false" ht="25.35" hidden="false" customHeight="false" outlineLevel="0" collapsed="false">
      <c r="A64" s="120" t="s">
        <v>838</v>
      </c>
      <c r="B64" s="120" t="s">
        <v>82</v>
      </c>
      <c r="C64" s="120" t="s">
        <v>83</v>
      </c>
      <c r="D64" s="120" t="s">
        <v>84</v>
      </c>
      <c r="E64" s="120" t="s">
        <v>377</v>
      </c>
      <c r="F64" s="120" t="s">
        <v>951</v>
      </c>
      <c r="G64" s="120" t="s">
        <v>103</v>
      </c>
      <c r="H64" s="0" t="n">
        <v>5</v>
      </c>
      <c r="K64" s="0" t="n">
        <v>75</v>
      </c>
      <c r="L64" s="0" t="n">
        <v>375</v>
      </c>
      <c r="M64" s="123"/>
      <c r="N64" s="123"/>
      <c r="O64" s="123"/>
      <c r="P64" s="123"/>
      <c r="Q64" s="123" t="n">
        <v>375</v>
      </c>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row>
    <row r="65" customFormat="false" ht="14.85" hidden="false" customHeight="false" outlineLevel="0" collapsed="false">
      <c r="A65" s="120" t="s">
        <v>838</v>
      </c>
      <c r="B65" s="120" t="s">
        <v>82</v>
      </c>
      <c r="C65" s="120" t="s">
        <v>83</v>
      </c>
      <c r="D65" s="120" t="s">
        <v>84</v>
      </c>
      <c r="E65" s="120" t="s">
        <v>397</v>
      </c>
      <c r="F65" s="120" t="s">
        <v>952</v>
      </c>
      <c r="G65" s="120" t="s">
        <v>874</v>
      </c>
      <c r="H65" s="0" t="n">
        <v>20</v>
      </c>
      <c r="K65" s="0" t="n">
        <v>35</v>
      </c>
      <c r="L65" s="0" t="n">
        <v>700</v>
      </c>
      <c r="M65" s="123"/>
      <c r="N65" s="123"/>
      <c r="O65" s="123"/>
      <c r="P65" s="123"/>
      <c r="Q65" s="123" t="n">
        <v>700</v>
      </c>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row>
    <row r="66" customFormat="false" ht="14.85" hidden="false" customHeight="false" outlineLevel="0" collapsed="false">
      <c r="A66" s="120" t="s">
        <v>838</v>
      </c>
      <c r="B66" s="120" t="s">
        <v>82</v>
      </c>
      <c r="C66" s="120" t="s">
        <v>83</v>
      </c>
      <c r="D66" s="120" t="s">
        <v>84</v>
      </c>
      <c r="E66" s="120" t="s">
        <v>381</v>
      </c>
      <c r="F66" s="120" t="s">
        <v>953</v>
      </c>
      <c r="G66" s="120" t="s">
        <v>277</v>
      </c>
      <c r="H66" s="0" t="n">
        <v>25</v>
      </c>
      <c r="K66" s="0" t="n">
        <v>23.6</v>
      </c>
      <c r="L66" s="0" t="n">
        <v>590</v>
      </c>
      <c r="M66" s="123"/>
      <c r="N66" s="123"/>
      <c r="O66" s="123"/>
      <c r="P66" s="123"/>
      <c r="Q66" s="123" t="n">
        <v>590</v>
      </c>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row>
    <row r="67" customFormat="false" ht="36.55" hidden="false" customHeight="false" outlineLevel="0" collapsed="false">
      <c r="A67" s="120" t="s">
        <v>1067</v>
      </c>
      <c r="B67" s="120" t="s">
        <v>95</v>
      </c>
      <c r="C67" s="120" t="s">
        <v>96</v>
      </c>
      <c r="D67" s="120" t="s">
        <v>956</v>
      </c>
      <c r="E67" s="120" t="s">
        <v>383</v>
      </c>
      <c r="F67" s="120" t="s">
        <v>1088</v>
      </c>
      <c r="G67" s="120" t="s">
        <v>1069</v>
      </c>
      <c r="H67" s="0" t="n">
        <v>120</v>
      </c>
      <c r="J67" s="0" t="n">
        <v>15.2</v>
      </c>
      <c r="L67" s="0" t="n">
        <v>1824</v>
      </c>
      <c r="M67" s="123"/>
      <c r="N67" s="123"/>
      <c r="O67" s="123"/>
      <c r="P67" s="123"/>
      <c r="Q67" s="123"/>
      <c r="R67" s="123"/>
      <c r="S67" s="123"/>
      <c r="T67" s="123" t="n">
        <v>76</v>
      </c>
      <c r="U67" s="123" t="n">
        <v>76</v>
      </c>
      <c r="V67" s="123" t="n">
        <v>76</v>
      </c>
      <c r="W67" s="123" t="n">
        <v>76</v>
      </c>
      <c r="X67" s="123" t="n">
        <v>76</v>
      </c>
      <c r="Y67" s="123" t="n">
        <v>76</v>
      </c>
      <c r="Z67" s="123"/>
      <c r="AA67" s="123" t="n">
        <v>76</v>
      </c>
      <c r="AB67" s="123" t="n">
        <v>76</v>
      </c>
      <c r="AC67" s="123" t="n">
        <v>76</v>
      </c>
      <c r="AD67" s="123" t="n">
        <v>76</v>
      </c>
      <c r="AE67" s="123" t="n">
        <v>76</v>
      </c>
      <c r="AF67" s="123" t="n">
        <v>76</v>
      </c>
      <c r="AG67" s="123"/>
      <c r="AH67" s="123"/>
      <c r="AI67" s="123"/>
      <c r="AJ67" s="123"/>
      <c r="AK67" s="123"/>
      <c r="AL67" s="123"/>
      <c r="AM67" s="123"/>
      <c r="AN67" s="123"/>
      <c r="AO67" s="123" t="n">
        <v>76</v>
      </c>
      <c r="AP67" s="123" t="n">
        <v>76</v>
      </c>
      <c r="AQ67" s="123" t="n">
        <v>76</v>
      </c>
      <c r="AR67" s="123" t="n">
        <v>76</v>
      </c>
      <c r="AS67" s="123" t="n">
        <v>76</v>
      </c>
      <c r="AT67" s="123" t="n">
        <v>76</v>
      </c>
      <c r="AU67" s="123"/>
      <c r="AV67" s="123" t="n">
        <v>76</v>
      </c>
      <c r="AW67" s="123" t="n">
        <v>76</v>
      </c>
      <c r="AX67" s="123" t="n">
        <v>76</v>
      </c>
      <c r="AY67" s="123" t="n">
        <v>76</v>
      </c>
      <c r="AZ67" s="123" t="n">
        <v>76</v>
      </c>
      <c r="BA67" s="123" t="n">
        <v>76</v>
      </c>
      <c r="BB67" s="123"/>
      <c r="BC67" s="123"/>
      <c r="BD67" s="123"/>
      <c r="BE67" s="123"/>
      <c r="BF67" s="123"/>
      <c r="BG67" s="123"/>
      <c r="BH67" s="123"/>
      <c r="BI67" s="123"/>
      <c r="BJ67" s="123"/>
      <c r="BK67" s="123"/>
      <c r="BL67" s="123"/>
      <c r="BM67" s="123"/>
      <c r="BN67" s="123"/>
      <c r="BO67" s="123"/>
      <c r="BP67" s="123"/>
    </row>
    <row r="68" customFormat="false" ht="36.55" hidden="false" customHeight="false" outlineLevel="0" collapsed="false">
      <c r="A68" s="120" t="s">
        <v>1067</v>
      </c>
      <c r="B68" s="120" t="s">
        <v>95</v>
      </c>
      <c r="C68" s="120" t="s">
        <v>96</v>
      </c>
      <c r="D68" s="120" t="s">
        <v>956</v>
      </c>
      <c r="E68" s="120" t="s">
        <v>387</v>
      </c>
      <c r="F68" s="120" t="s">
        <v>1089</v>
      </c>
      <c r="G68" s="120" t="s">
        <v>1069</v>
      </c>
      <c r="H68" s="0" t="n">
        <v>120</v>
      </c>
      <c r="J68" s="0" t="n">
        <v>11.2</v>
      </c>
      <c r="L68" s="0" t="n">
        <v>1344</v>
      </c>
      <c r="M68" s="123"/>
      <c r="N68" s="123"/>
      <c r="O68" s="123"/>
      <c r="P68" s="123"/>
      <c r="Q68" s="123"/>
      <c r="R68" s="123"/>
      <c r="S68" s="123"/>
      <c r="T68" s="123" t="n">
        <v>56</v>
      </c>
      <c r="U68" s="123" t="n">
        <v>56</v>
      </c>
      <c r="V68" s="123" t="n">
        <v>56</v>
      </c>
      <c r="W68" s="123" t="n">
        <v>56</v>
      </c>
      <c r="X68" s="123" t="n">
        <v>56</v>
      </c>
      <c r="Y68" s="123" t="n">
        <v>56</v>
      </c>
      <c r="Z68" s="123"/>
      <c r="AA68" s="123" t="n">
        <v>56</v>
      </c>
      <c r="AB68" s="123" t="n">
        <v>56</v>
      </c>
      <c r="AC68" s="123" t="n">
        <v>56</v>
      </c>
      <c r="AD68" s="123" t="n">
        <v>56</v>
      </c>
      <c r="AE68" s="123" t="n">
        <v>56</v>
      </c>
      <c r="AF68" s="123" t="n">
        <v>56</v>
      </c>
      <c r="AG68" s="123"/>
      <c r="AH68" s="123"/>
      <c r="AI68" s="123"/>
      <c r="AJ68" s="123"/>
      <c r="AK68" s="123"/>
      <c r="AL68" s="123"/>
      <c r="AM68" s="123"/>
      <c r="AN68" s="123"/>
      <c r="AO68" s="123" t="n">
        <v>56</v>
      </c>
      <c r="AP68" s="123" t="n">
        <v>56</v>
      </c>
      <c r="AQ68" s="123" t="n">
        <v>56</v>
      </c>
      <c r="AR68" s="123" t="n">
        <v>56</v>
      </c>
      <c r="AS68" s="123" t="n">
        <v>56</v>
      </c>
      <c r="AT68" s="123" t="n">
        <v>56</v>
      </c>
      <c r="AU68" s="123"/>
      <c r="AV68" s="123" t="n">
        <v>56</v>
      </c>
      <c r="AW68" s="123" t="n">
        <v>56</v>
      </c>
      <c r="AX68" s="123" t="n">
        <v>56</v>
      </c>
      <c r="AY68" s="123" t="n">
        <v>56</v>
      </c>
      <c r="AZ68" s="123" t="n">
        <v>56</v>
      </c>
      <c r="BA68" s="123" t="n">
        <v>56</v>
      </c>
      <c r="BB68" s="123"/>
      <c r="BC68" s="123"/>
      <c r="BD68" s="123"/>
      <c r="BE68" s="123"/>
      <c r="BF68" s="123"/>
      <c r="BG68" s="123"/>
      <c r="BH68" s="123"/>
      <c r="BI68" s="123"/>
      <c r="BJ68" s="123"/>
      <c r="BK68" s="123"/>
      <c r="BL68" s="123"/>
      <c r="BM68" s="123"/>
      <c r="BN68" s="123"/>
      <c r="BO68" s="123"/>
      <c r="BP68" s="123"/>
    </row>
    <row r="69" customFormat="false" ht="36.55" hidden="false" customHeight="false" outlineLevel="0" collapsed="false">
      <c r="A69" s="120" t="s">
        <v>838</v>
      </c>
      <c r="B69" s="120" t="s">
        <v>95</v>
      </c>
      <c r="C69" s="120" t="s">
        <v>96</v>
      </c>
      <c r="D69" s="120" t="s">
        <v>956</v>
      </c>
      <c r="E69" s="120" t="s">
        <v>385</v>
      </c>
      <c r="F69" s="120" t="s">
        <v>959</v>
      </c>
      <c r="G69" s="120" t="s">
        <v>103</v>
      </c>
      <c r="H69" s="0" t="n">
        <v>8</v>
      </c>
      <c r="K69" s="0" t="n">
        <v>87.2</v>
      </c>
      <c r="L69" s="0" t="n">
        <v>697.6</v>
      </c>
      <c r="M69" s="123"/>
      <c r="N69" s="123"/>
      <c r="O69" s="123"/>
      <c r="P69" s="123"/>
      <c r="Q69" s="123"/>
      <c r="R69" s="123"/>
      <c r="S69" s="123"/>
      <c r="T69" s="123" t="n">
        <v>174.4</v>
      </c>
      <c r="U69" s="123"/>
      <c r="V69" s="123"/>
      <c r="W69" s="123"/>
      <c r="X69" s="123"/>
      <c r="Y69" s="123"/>
      <c r="Z69" s="123"/>
      <c r="AA69" s="123" t="n">
        <v>174.4</v>
      </c>
      <c r="AB69" s="123"/>
      <c r="AC69" s="123"/>
      <c r="AD69" s="123"/>
      <c r="AE69" s="123"/>
      <c r="AF69" s="123"/>
      <c r="AG69" s="123"/>
      <c r="AH69" s="123"/>
      <c r="AI69" s="123"/>
      <c r="AJ69" s="123"/>
      <c r="AK69" s="123"/>
      <c r="AL69" s="123"/>
      <c r="AM69" s="123"/>
      <c r="AN69" s="123"/>
      <c r="AO69" s="123" t="n">
        <v>174.4</v>
      </c>
      <c r="AP69" s="123"/>
      <c r="AQ69" s="123"/>
      <c r="AR69" s="123"/>
      <c r="AS69" s="123"/>
      <c r="AT69" s="123"/>
      <c r="AU69" s="123"/>
      <c r="AV69" s="123" t="n">
        <v>174.4</v>
      </c>
      <c r="AW69" s="123"/>
      <c r="AX69" s="123"/>
      <c r="AY69" s="123"/>
      <c r="AZ69" s="123"/>
      <c r="BA69" s="123"/>
      <c r="BB69" s="123"/>
      <c r="BC69" s="123"/>
      <c r="BD69" s="123"/>
      <c r="BE69" s="123"/>
      <c r="BF69" s="123"/>
      <c r="BG69" s="123"/>
      <c r="BH69" s="123"/>
      <c r="BI69" s="123"/>
      <c r="BJ69" s="123"/>
      <c r="BK69" s="123"/>
      <c r="BL69" s="123"/>
      <c r="BM69" s="123"/>
      <c r="BN69" s="123"/>
      <c r="BO69" s="123"/>
      <c r="BP69" s="123"/>
    </row>
    <row r="70" customFormat="false" ht="36.55" hidden="false" customHeight="false" outlineLevel="0" collapsed="false">
      <c r="A70" s="120" t="s">
        <v>838</v>
      </c>
      <c r="B70" s="120" t="s">
        <v>95</v>
      </c>
      <c r="C70" s="120" t="s">
        <v>96</v>
      </c>
      <c r="D70" s="120" t="s">
        <v>956</v>
      </c>
      <c r="E70" s="120" t="s">
        <v>389</v>
      </c>
      <c r="F70" s="120" t="s">
        <v>960</v>
      </c>
      <c r="G70" s="120" t="s">
        <v>103</v>
      </c>
      <c r="H70" s="0" t="n">
        <v>8</v>
      </c>
      <c r="K70" s="0" t="n">
        <v>32</v>
      </c>
      <c r="L70" s="0" t="n">
        <v>256</v>
      </c>
      <c r="M70" s="123"/>
      <c r="N70" s="123"/>
      <c r="O70" s="123"/>
      <c r="P70" s="123"/>
      <c r="Q70" s="123"/>
      <c r="R70" s="123"/>
      <c r="S70" s="123"/>
      <c r="T70" s="123" t="n">
        <v>64</v>
      </c>
      <c r="U70" s="123"/>
      <c r="V70" s="123"/>
      <c r="W70" s="123"/>
      <c r="X70" s="123"/>
      <c r="Y70" s="123"/>
      <c r="Z70" s="123"/>
      <c r="AA70" s="123" t="n">
        <v>64</v>
      </c>
      <c r="AB70" s="123"/>
      <c r="AC70" s="123"/>
      <c r="AD70" s="123"/>
      <c r="AE70" s="123"/>
      <c r="AF70" s="123"/>
      <c r="AG70" s="123"/>
      <c r="AH70" s="123"/>
      <c r="AI70" s="123"/>
      <c r="AJ70" s="123"/>
      <c r="AK70" s="123"/>
      <c r="AL70" s="123"/>
      <c r="AM70" s="123"/>
      <c r="AN70" s="123"/>
      <c r="AO70" s="123" t="n">
        <v>64</v>
      </c>
      <c r="AP70" s="123"/>
      <c r="AQ70" s="123"/>
      <c r="AR70" s="123"/>
      <c r="AS70" s="123"/>
      <c r="AT70" s="123"/>
      <c r="AU70" s="123"/>
      <c r="AV70" s="123" t="n">
        <v>64</v>
      </c>
      <c r="AW70" s="123"/>
      <c r="AX70" s="123"/>
      <c r="AY70" s="123"/>
      <c r="AZ70" s="123"/>
      <c r="BA70" s="123"/>
      <c r="BB70" s="123"/>
      <c r="BC70" s="123"/>
      <c r="BD70" s="123"/>
      <c r="BE70" s="123"/>
      <c r="BF70" s="123"/>
      <c r="BG70" s="123"/>
      <c r="BH70" s="123"/>
      <c r="BI70" s="123"/>
      <c r="BJ70" s="123"/>
      <c r="BK70" s="123"/>
      <c r="BL70" s="123"/>
      <c r="BM70" s="123"/>
      <c r="BN70" s="123"/>
      <c r="BO70" s="123"/>
      <c r="BP70" s="123"/>
    </row>
    <row r="71" customFormat="false" ht="58.95" hidden="false" customHeight="false" outlineLevel="0" collapsed="false">
      <c r="A71" s="120" t="s">
        <v>838</v>
      </c>
      <c r="B71" s="120" t="s">
        <v>95</v>
      </c>
      <c r="C71" s="120" t="s">
        <v>96</v>
      </c>
      <c r="D71" s="120" t="s">
        <v>961</v>
      </c>
      <c r="E71" s="120" t="s">
        <v>429</v>
      </c>
      <c r="F71" s="120" t="s">
        <v>962</v>
      </c>
      <c r="G71" s="120" t="s">
        <v>103</v>
      </c>
      <c r="H71" s="0" t="n">
        <v>90</v>
      </c>
      <c r="K71" s="0" t="n">
        <v>32</v>
      </c>
      <c r="L71" s="0" t="n">
        <v>2880</v>
      </c>
      <c r="M71" s="123"/>
      <c r="N71" s="123"/>
      <c r="O71" s="123"/>
      <c r="P71" s="123"/>
      <c r="Q71" s="123"/>
      <c r="R71" s="123"/>
      <c r="S71" s="123"/>
      <c r="T71" s="123" t="n">
        <v>480</v>
      </c>
      <c r="U71" s="123"/>
      <c r="V71" s="123"/>
      <c r="W71" s="123"/>
      <c r="X71" s="123"/>
      <c r="Y71" s="123"/>
      <c r="Z71" s="123"/>
      <c r="AA71" s="123" t="n">
        <v>480</v>
      </c>
      <c r="AB71" s="123"/>
      <c r="AC71" s="123"/>
      <c r="AD71" s="123"/>
      <c r="AE71" s="123"/>
      <c r="AF71" s="123"/>
      <c r="AG71" s="123"/>
      <c r="AH71" s="123" t="n">
        <v>480</v>
      </c>
      <c r="AI71" s="123"/>
      <c r="AJ71" s="123"/>
      <c r="AK71" s="123"/>
      <c r="AL71" s="123"/>
      <c r="AM71" s="123"/>
      <c r="AN71" s="123"/>
      <c r="AO71" s="123" t="n">
        <v>480</v>
      </c>
      <c r="AP71" s="123"/>
      <c r="AQ71" s="123"/>
      <c r="AR71" s="123"/>
      <c r="AS71" s="123"/>
      <c r="AT71" s="123"/>
      <c r="AU71" s="123"/>
      <c r="AV71" s="123" t="n">
        <v>480</v>
      </c>
      <c r="AW71" s="123"/>
      <c r="AX71" s="123"/>
      <c r="AY71" s="123"/>
      <c r="AZ71" s="123"/>
      <c r="BA71" s="123"/>
      <c r="BB71" s="123"/>
      <c r="BC71" s="123" t="n">
        <v>480</v>
      </c>
      <c r="BD71" s="123"/>
      <c r="BE71" s="123"/>
      <c r="BF71" s="123"/>
      <c r="BG71" s="123"/>
      <c r="BH71" s="123"/>
      <c r="BI71" s="123"/>
      <c r="BJ71" s="123"/>
      <c r="BK71" s="123"/>
      <c r="BL71" s="123"/>
      <c r="BM71" s="123"/>
      <c r="BN71" s="123"/>
      <c r="BO71" s="123"/>
      <c r="BP71" s="123"/>
    </row>
    <row r="72" customFormat="false" ht="25.35" hidden="false" customHeight="false" outlineLevel="0" collapsed="false">
      <c r="A72" s="120" t="s">
        <v>1067</v>
      </c>
      <c r="B72" s="120" t="s">
        <v>82</v>
      </c>
      <c r="C72" s="120" t="s">
        <v>255</v>
      </c>
      <c r="D72" s="120" t="s">
        <v>964</v>
      </c>
      <c r="E72" s="120" t="s">
        <v>965</v>
      </c>
      <c r="F72" s="120" t="s">
        <v>1090</v>
      </c>
      <c r="G72" s="120" t="s">
        <v>1069</v>
      </c>
      <c r="H72" s="0" t="n">
        <v>156</v>
      </c>
      <c r="J72" s="0" t="n">
        <v>60.64</v>
      </c>
      <c r="L72" s="0" t="n">
        <v>9459.84</v>
      </c>
      <c r="M72" s="123"/>
      <c r="N72" s="123"/>
      <c r="O72" s="123"/>
      <c r="P72" s="123"/>
      <c r="Q72" s="123" t="n">
        <v>485.12</v>
      </c>
      <c r="R72" s="123" t="n">
        <v>485.12</v>
      </c>
      <c r="S72" s="123"/>
      <c r="T72" s="123" t="n">
        <v>303.2</v>
      </c>
      <c r="U72" s="123" t="n">
        <v>303.2</v>
      </c>
      <c r="V72" s="123" t="n">
        <v>303.2</v>
      </c>
      <c r="W72" s="123" t="n">
        <v>303.2</v>
      </c>
      <c r="X72" s="123" t="n">
        <v>303.2</v>
      </c>
      <c r="Y72" s="123" t="n">
        <v>303.2</v>
      </c>
      <c r="Z72" s="123"/>
      <c r="AA72" s="123" t="n">
        <v>303.2</v>
      </c>
      <c r="AB72" s="123" t="n">
        <v>303.2</v>
      </c>
      <c r="AC72" s="123" t="n">
        <v>303.2</v>
      </c>
      <c r="AD72" s="123" t="n">
        <v>303.2</v>
      </c>
      <c r="AE72" s="123" t="n">
        <v>303.2</v>
      </c>
      <c r="AF72" s="123" t="n">
        <v>303.2</v>
      </c>
      <c r="AG72" s="123"/>
      <c r="AH72" s="123" t="n">
        <v>303.2</v>
      </c>
      <c r="AI72" s="123" t="n">
        <v>303.2</v>
      </c>
      <c r="AJ72" s="123" t="n">
        <v>303.2</v>
      </c>
      <c r="AK72" s="123" t="n">
        <v>303.2</v>
      </c>
      <c r="AL72" s="123" t="n">
        <v>303.2</v>
      </c>
      <c r="AM72" s="123" t="n">
        <v>303.2</v>
      </c>
      <c r="AN72" s="123"/>
      <c r="AO72" s="123" t="n">
        <v>303.2</v>
      </c>
      <c r="AP72" s="123" t="n">
        <v>303.2</v>
      </c>
      <c r="AQ72" s="123" t="n">
        <v>303.2</v>
      </c>
      <c r="AR72" s="123" t="n">
        <v>303.2</v>
      </c>
      <c r="AS72" s="123" t="n">
        <v>303.2</v>
      </c>
      <c r="AT72" s="123" t="n">
        <v>303.2</v>
      </c>
      <c r="AU72" s="123"/>
      <c r="AV72" s="123" t="n">
        <v>303.2</v>
      </c>
      <c r="AW72" s="123" t="n">
        <v>303.2</v>
      </c>
      <c r="AX72" s="123" t="n">
        <v>303.2</v>
      </c>
      <c r="AY72" s="123" t="n">
        <v>303.2</v>
      </c>
      <c r="AZ72" s="123"/>
      <c r="BA72" s="123"/>
      <c r="BB72" s="123"/>
      <c r="BC72" s="123"/>
      <c r="BD72" s="123"/>
      <c r="BE72" s="123"/>
      <c r="BF72" s="123"/>
      <c r="BG72" s="123"/>
      <c r="BH72" s="123"/>
      <c r="BI72" s="123"/>
      <c r="BJ72" s="123"/>
      <c r="BK72" s="123"/>
      <c r="BL72" s="123"/>
      <c r="BM72" s="123"/>
      <c r="BN72" s="123"/>
      <c r="BO72" s="123"/>
      <c r="BP72" s="123"/>
    </row>
    <row r="73" customFormat="false" ht="25.35" hidden="false" customHeight="false" outlineLevel="0" collapsed="false">
      <c r="A73" s="120" t="s">
        <v>1091</v>
      </c>
      <c r="B73" s="120" t="s">
        <v>95</v>
      </c>
      <c r="C73" s="120" t="s">
        <v>255</v>
      </c>
      <c r="D73" s="120" t="s">
        <v>265</v>
      </c>
      <c r="E73" s="120" t="s">
        <v>968</v>
      </c>
      <c r="F73" s="120" t="s">
        <v>1092</v>
      </c>
      <c r="G73" s="120" t="s">
        <v>260</v>
      </c>
      <c r="H73" s="0" t="n">
        <v>256</v>
      </c>
      <c r="K73" s="0" t="n">
        <v>175</v>
      </c>
      <c r="L73" s="0" t="n">
        <v>44800</v>
      </c>
      <c r="M73" s="123"/>
      <c r="N73" s="123"/>
      <c r="O73" s="123"/>
      <c r="P73" s="123"/>
      <c r="Q73" s="123"/>
      <c r="R73" s="123"/>
      <c r="S73" s="123"/>
      <c r="T73" s="123" t="n">
        <v>44800</v>
      </c>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row>
    <row r="74" customFormat="false" ht="25.35" hidden="false" customHeight="false" outlineLevel="0" collapsed="false">
      <c r="A74" s="120" t="s">
        <v>838</v>
      </c>
      <c r="B74" s="120" t="s">
        <v>95</v>
      </c>
      <c r="C74" s="120" t="s">
        <v>255</v>
      </c>
      <c r="D74" s="120" t="s">
        <v>970</v>
      </c>
      <c r="E74" s="120" t="s">
        <v>424</v>
      </c>
      <c r="F74" s="120" t="s">
        <v>971</v>
      </c>
      <c r="G74" s="120" t="s">
        <v>103</v>
      </c>
      <c r="H74" s="0" t="n">
        <v>5</v>
      </c>
      <c r="K74" s="0" t="n">
        <v>188.55</v>
      </c>
      <c r="L74" s="0" t="n">
        <v>942.75</v>
      </c>
      <c r="M74" s="123"/>
      <c r="N74" s="123"/>
      <c r="O74" s="123"/>
      <c r="P74" s="123"/>
      <c r="Q74" s="123" t="n">
        <v>942.75</v>
      </c>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row>
    <row r="75" customFormat="false" ht="25.35" hidden="false" customHeight="false" outlineLevel="0" collapsed="false">
      <c r="A75" s="120" t="s">
        <v>838</v>
      </c>
      <c r="B75" s="120" t="s">
        <v>95</v>
      </c>
      <c r="C75" s="120" t="s">
        <v>255</v>
      </c>
      <c r="D75" s="120" t="s">
        <v>972</v>
      </c>
      <c r="E75" s="120" t="s">
        <v>426</v>
      </c>
      <c r="F75" s="120" t="s">
        <v>973</v>
      </c>
      <c r="G75" s="120" t="s">
        <v>103</v>
      </c>
      <c r="H75" s="0" t="n">
        <v>10</v>
      </c>
      <c r="K75" s="0" t="n">
        <v>98</v>
      </c>
      <c r="L75" s="0" t="n">
        <v>980</v>
      </c>
      <c r="M75" s="123"/>
      <c r="N75" s="123"/>
      <c r="O75" s="123"/>
      <c r="P75" s="123"/>
      <c r="Q75" s="123" t="n">
        <v>980</v>
      </c>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row>
    <row r="76" customFormat="false" ht="25.35" hidden="false" customHeight="false" outlineLevel="0" collapsed="false">
      <c r="A76" s="120" t="s">
        <v>838</v>
      </c>
      <c r="B76" s="120" t="s">
        <v>95</v>
      </c>
      <c r="C76" s="120" t="s">
        <v>255</v>
      </c>
      <c r="D76" s="120" t="s">
        <v>974</v>
      </c>
      <c r="E76" s="120" t="s">
        <v>975</v>
      </c>
      <c r="F76" s="120" t="s">
        <v>976</v>
      </c>
      <c r="G76" s="120" t="s">
        <v>103</v>
      </c>
      <c r="H76" s="0" t="n">
        <v>10</v>
      </c>
      <c r="K76" s="0" t="n">
        <v>65.08</v>
      </c>
      <c r="L76" s="0" t="n">
        <v>650.8</v>
      </c>
      <c r="M76" s="123"/>
      <c r="N76" s="123"/>
      <c r="O76" s="123"/>
      <c r="P76" s="123"/>
      <c r="Q76" s="123" t="n">
        <v>650.8</v>
      </c>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row>
    <row r="77" customFormat="false" ht="36.55" hidden="false" customHeight="false" outlineLevel="0" collapsed="false">
      <c r="A77" s="120" t="s">
        <v>838</v>
      </c>
      <c r="B77" s="120" t="s">
        <v>358</v>
      </c>
      <c r="C77" s="120" t="s">
        <v>359</v>
      </c>
      <c r="D77" s="120" t="s">
        <v>977</v>
      </c>
      <c r="E77" s="120" t="s">
        <v>978</v>
      </c>
      <c r="F77" s="120" t="s">
        <v>979</v>
      </c>
      <c r="G77" s="120" t="s">
        <v>103</v>
      </c>
      <c r="H77" s="0" t="n">
        <v>48</v>
      </c>
      <c r="K77" s="0" t="n">
        <v>420</v>
      </c>
      <c r="L77" s="0" t="n">
        <v>20160</v>
      </c>
      <c r="M77" s="123"/>
      <c r="N77" s="123"/>
      <c r="O77" s="123"/>
      <c r="P77" s="123"/>
      <c r="Q77" s="123"/>
      <c r="R77" s="123"/>
      <c r="S77" s="123"/>
      <c r="T77" s="123"/>
      <c r="U77" s="123"/>
      <c r="V77" s="123"/>
      <c r="W77" s="123"/>
      <c r="X77" s="123"/>
      <c r="Y77" s="123"/>
      <c r="Z77" s="123"/>
      <c r="AA77" s="123"/>
      <c r="AB77" s="123"/>
      <c r="AC77" s="123"/>
      <c r="AD77" s="123" t="n">
        <v>15960</v>
      </c>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t="n">
        <v>4200</v>
      </c>
      <c r="BA77" s="123"/>
      <c r="BB77" s="123"/>
      <c r="BC77" s="123"/>
      <c r="BD77" s="123"/>
      <c r="BE77" s="123"/>
      <c r="BF77" s="123"/>
      <c r="BG77" s="123"/>
      <c r="BH77" s="123"/>
      <c r="BI77" s="123"/>
      <c r="BJ77" s="123"/>
      <c r="BK77" s="123"/>
      <c r="BL77" s="123"/>
      <c r="BM77" s="123"/>
      <c r="BN77" s="123"/>
      <c r="BO77" s="123"/>
      <c r="BP77" s="123"/>
    </row>
    <row r="78" customFormat="false" ht="36.55" hidden="false" customHeight="false" outlineLevel="0" collapsed="false">
      <c r="A78" s="120" t="s">
        <v>838</v>
      </c>
      <c r="B78" s="120" t="s">
        <v>358</v>
      </c>
      <c r="C78" s="120" t="s">
        <v>359</v>
      </c>
      <c r="D78" s="120" t="s">
        <v>977</v>
      </c>
      <c r="E78" s="120" t="s">
        <v>980</v>
      </c>
      <c r="F78" s="120" t="s">
        <v>981</v>
      </c>
      <c r="G78" s="120" t="s">
        <v>103</v>
      </c>
      <c r="H78" s="0" t="n">
        <v>108</v>
      </c>
      <c r="K78" s="0" t="n">
        <v>60</v>
      </c>
      <c r="L78" s="0" t="n">
        <v>6480</v>
      </c>
      <c r="M78" s="123"/>
      <c r="N78" s="123"/>
      <c r="O78" s="123"/>
      <c r="P78" s="123"/>
      <c r="Q78" s="123"/>
      <c r="R78" s="123"/>
      <c r="S78" s="123"/>
      <c r="T78" s="123"/>
      <c r="U78" s="123"/>
      <c r="V78" s="123"/>
      <c r="W78" s="123"/>
      <c r="X78" s="123"/>
      <c r="Y78" s="123"/>
      <c r="Z78" s="123"/>
      <c r="AA78" s="123"/>
      <c r="AB78" s="123"/>
      <c r="AC78" s="123"/>
      <c r="AD78" s="123" t="n">
        <v>5400</v>
      </c>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t="n">
        <v>1080</v>
      </c>
      <c r="BA78" s="123"/>
      <c r="BB78" s="123"/>
      <c r="BC78" s="123"/>
      <c r="BD78" s="123"/>
      <c r="BE78" s="123"/>
      <c r="BF78" s="123"/>
      <c r="BG78" s="123"/>
      <c r="BH78" s="123"/>
      <c r="BI78" s="123"/>
      <c r="BJ78" s="123"/>
      <c r="BK78" s="123"/>
      <c r="BL78" s="123"/>
      <c r="BM78" s="123"/>
      <c r="BN78" s="123"/>
      <c r="BO78" s="123"/>
      <c r="BP78" s="123"/>
    </row>
    <row r="79" customFormat="false" ht="36.55" hidden="false" customHeight="false" outlineLevel="0" collapsed="false">
      <c r="A79" s="120" t="s">
        <v>838</v>
      </c>
      <c r="B79" s="120" t="s">
        <v>358</v>
      </c>
      <c r="C79" s="120" t="s">
        <v>359</v>
      </c>
      <c r="D79" s="120" t="s">
        <v>364</v>
      </c>
      <c r="E79" s="120" t="s">
        <v>982</v>
      </c>
      <c r="F79" s="120" t="s">
        <v>983</v>
      </c>
      <c r="G79" s="120" t="s">
        <v>277</v>
      </c>
      <c r="H79" s="0" t="n">
        <v>30</v>
      </c>
      <c r="K79" s="0" t="n">
        <v>12.7</v>
      </c>
      <c r="L79" s="0" t="n">
        <v>381</v>
      </c>
      <c r="M79" s="123"/>
      <c r="N79" s="123"/>
      <c r="O79" s="123"/>
      <c r="P79" s="123"/>
      <c r="Q79" s="123"/>
      <c r="R79" s="123"/>
      <c r="S79" s="123"/>
      <c r="T79" s="123"/>
      <c r="U79" s="123"/>
      <c r="V79" s="123"/>
      <c r="W79" s="123"/>
      <c r="X79" s="123"/>
      <c r="Y79" s="123"/>
      <c r="Z79" s="123"/>
      <c r="AA79" s="123"/>
      <c r="AB79" s="123"/>
      <c r="AC79" s="123"/>
      <c r="AD79" s="123" t="n">
        <v>381</v>
      </c>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row>
    <row r="80" customFormat="false" ht="36.55" hidden="false" customHeight="false" outlineLevel="0" collapsed="false">
      <c r="A80" s="120" t="s">
        <v>838</v>
      </c>
      <c r="B80" s="120" t="s">
        <v>358</v>
      </c>
      <c r="C80" s="120" t="s">
        <v>359</v>
      </c>
      <c r="D80" s="120" t="s">
        <v>364</v>
      </c>
      <c r="E80" s="120" t="s">
        <v>984</v>
      </c>
      <c r="F80" s="120" t="s">
        <v>985</v>
      </c>
      <c r="G80" s="120" t="s">
        <v>277</v>
      </c>
      <c r="H80" s="0" t="n">
        <v>30</v>
      </c>
      <c r="K80" s="0" t="n">
        <v>12.7</v>
      </c>
      <c r="L80" s="0" t="n">
        <v>381</v>
      </c>
      <c r="M80" s="123"/>
      <c r="N80" s="123"/>
      <c r="O80" s="123"/>
      <c r="P80" s="123"/>
      <c r="Q80" s="123"/>
      <c r="R80" s="123"/>
      <c r="S80" s="123"/>
      <c r="T80" s="123"/>
      <c r="U80" s="123"/>
      <c r="V80" s="123"/>
      <c r="W80" s="123"/>
      <c r="X80" s="123"/>
      <c r="Y80" s="123"/>
      <c r="Z80" s="123"/>
      <c r="AA80" s="123"/>
      <c r="AB80" s="123"/>
      <c r="AC80" s="123"/>
      <c r="AD80" s="123" t="n">
        <v>381</v>
      </c>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row>
    <row r="81" customFormat="false" ht="36.55" hidden="false" customHeight="false" outlineLevel="0" collapsed="false">
      <c r="A81" s="120" t="s">
        <v>838</v>
      </c>
      <c r="B81" s="120" t="s">
        <v>358</v>
      </c>
      <c r="C81" s="120" t="s">
        <v>359</v>
      </c>
      <c r="D81" s="120" t="s">
        <v>364</v>
      </c>
      <c r="E81" s="120" t="s">
        <v>986</v>
      </c>
      <c r="F81" s="120" t="s">
        <v>987</v>
      </c>
      <c r="G81" s="120" t="s">
        <v>277</v>
      </c>
      <c r="H81" s="0" t="n">
        <v>30</v>
      </c>
      <c r="K81" s="0" t="n">
        <v>12.7</v>
      </c>
      <c r="L81" s="0" t="n">
        <v>381</v>
      </c>
      <c r="M81" s="123"/>
      <c r="N81" s="123"/>
      <c r="O81" s="123"/>
      <c r="P81" s="123"/>
      <c r="Q81" s="123"/>
      <c r="R81" s="123"/>
      <c r="S81" s="123"/>
      <c r="T81" s="123"/>
      <c r="U81" s="123"/>
      <c r="V81" s="123"/>
      <c r="W81" s="123"/>
      <c r="X81" s="123"/>
      <c r="Y81" s="123"/>
      <c r="Z81" s="123"/>
      <c r="AA81" s="123"/>
      <c r="AB81" s="123"/>
      <c r="AC81" s="123"/>
      <c r="AD81" s="123" t="n">
        <v>381</v>
      </c>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row>
    <row r="82" customFormat="false" ht="36.55" hidden="false" customHeight="false" outlineLevel="0" collapsed="false">
      <c r="A82" s="120" t="s">
        <v>838</v>
      </c>
      <c r="B82" s="120" t="s">
        <v>358</v>
      </c>
      <c r="C82" s="120" t="s">
        <v>359</v>
      </c>
      <c r="D82" s="120" t="s">
        <v>364</v>
      </c>
      <c r="E82" s="120" t="s">
        <v>988</v>
      </c>
      <c r="F82" s="120" t="s">
        <v>989</v>
      </c>
      <c r="G82" s="120" t="s">
        <v>277</v>
      </c>
      <c r="H82" s="0" t="n">
        <v>3</v>
      </c>
      <c r="K82" s="0" t="n">
        <v>13.2</v>
      </c>
      <c r="L82" s="0" t="n">
        <v>39.6</v>
      </c>
      <c r="M82" s="123"/>
      <c r="N82" s="123"/>
      <c r="O82" s="123"/>
      <c r="P82" s="123"/>
      <c r="Q82" s="123"/>
      <c r="R82" s="123"/>
      <c r="S82" s="123"/>
      <c r="T82" s="123"/>
      <c r="U82" s="123"/>
      <c r="V82" s="123"/>
      <c r="W82" s="123"/>
      <c r="X82" s="123"/>
      <c r="Y82" s="123"/>
      <c r="Z82" s="123"/>
      <c r="AA82" s="123"/>
      <c r="AB82" s="123"/>
      <c r="AC82" s="123"/>
      <c r="AD82" s="123" t="n">
        <v>39.6</v>
      </c>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row>
    <row r="83" customFormat="false" ht="36.55" hidden="false" customHeight="false" outlineLevel="0" collapsed="false">
      <c r="A83" s="120" t="s">
        <v>838</v>
      </c>
      <c r="B83" s="120" t="s">
        <v>358</v>
      </c>
      <c r="C83" s="120" t="s">
        <v>359</v>
      </c>
      <c r="D83" s="120" t="s">
        <v>977</v>
      </c>
      <c r="E83" s="120" t="s">
        <v>990</v>
      </c>
      <c r="F83" s="120" t="s">
        <v>991</v>
      </c>
      <c r="G83" s="120" t="s">
        <v>103</v>
      </c>
      <c r="H83" s="0" t="n">
        <v>75</v>
      </c>
      <c r="K83" s="0" t="n">
        <v>30.48</v>
      </c>
      <c r="L83" s="0" t="n">
        <v>2286</v>
      </c>
      <c r="M83" s="123"/>
      <c r="N83" s="123"/>
      <c r="O83" s="123"/>
      <c r="P83" s="123"/>
      <c r="Q83" s="123"/>
      <c r="R83" s="123"/>
      <c r="S83" s="123"/>
      <c r="T83" s="123"/>
      <c r="U83" s="123"/>
      <c r="V83" s="123"/>
      <c r="W83" s="123"/>
      <c r="X83" s="123"/>
      <c r="Y83" s="123"/>
      <c r="Z83" s="123"/>
      <c r="AA83" s="123"/>
      <c r="AB83" s="123"/>
      <c r="AC83" s="123"/>
      <c r="AD83" s="123" t="n">
        <v>1828.8</v>
      </c>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t="n">
        <v>457.2</v>
      </c>
      <c r="BA83" s="123"/>
      <c r="BB83" s="123"/>
      <c r="BC83" s="123"/>
      <c r="BD83" s="123"/>
      <c r="BE83" s="123"/>
      <c r="BF83" s="123"/>
      <c r="BG83" s="123"/>
      <c r="BH83" s="123"/>
      <c r="BI83" s="123"/>
      <c r="BJ83" s="123"/>
      <c r="BK83" s="123"/>
      <c r="BL83" s="123"/>
      <c r="BM83" s="123"/>
      <c r="BN83" s="123"/>
      <c r="BO83" s="123"/>
      <c r="BP83" s="123"/>
    </row>
    <row r="84" customFormat="false" ht="25.35" hidden="false" customHeight="false" outlineLevel="0" collapsed="false">
      <c r="A84" s="120" t="s">
        <v>1070</v>
      </c>
      <c r="B84" s="120" t="s">
        <v>99</v>
      </c>
      <c r="C84" s="120" t="s">
        <v>154</v>
      </c>
      <c r="D84" s="120" t="s">
        <v>155</v>
      </c>
      <c r="E84" s="120" t="s">
        <v>993</v>
      </c>
      <c r="F84" s="120" t="s">
        <v>1093</v>
      </c>
      <c r="G84" s="120" t="s">
        <v>1070</v>
      </c>
      <c r="H84" s="0" t="n">
        <v>1</v>
      </c>
      <c r="K84" s="0" t="n">
        <v>11245.7</v>
      </c>
      <c r="L84" s="0" t="n">
        <v>11245.7</v>
      </c>
      <c r="M84" s="123"/>
      <c r="N84" s="123"/>
      <c r="O84" s="123"/>
      <c r="P84" s="123"/>
      <c r="Q84" s="123"/>
      <c r="R84" s="123"/>
      <c r="S84" s="123"/>
      <c r="T84" s="123"/>
      <c r="U84" s="123"/>
      <c r="V84" s="123"/>
      <c r="W84" s="123"/>
      <c r="X84" s="123"/>
      <c r="Y84" s="123"/>
      <c r="Z84" s="123"/>
      <c r="AA84" s="123"/>
      <c r="AB84" s="123"/>
      <c r="AC84" s="123"/>
      <c r="AD84" s="123"/>
      <c r="AE84" s="123"/>
      <c r="AF84" s="123"/>
      <c r="AG84" s="123"/>
      <c r="AH84" s="123" t="n">
        <v>11245.7</v>
      </c>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row>
    <row r="85" customFormat="false" ht="25.35" hidden="false" customHeight="false" outlineLevel="0" collapsed="false">
      <c r="A85" s="120" t="s">
        <v>1070</v>
      </c>
      <c r="B85" s="120" t="s">
        <v>99</v>
      </c>
      <c r="C85" s="120" t="s">
        <v>212</v>
      </c>
      <c r="D85" s="120" t="s">
        <v>213</v>
      </c>
      <c r="E85" s="120" t="s">
        <v>996</v>
      </c>
      <c r="F85" s="120" t="s">
        <v>1094</v>
      </c>
      <c r="G85" s="120" t="s">
        <v>1070</v>
      </c>
      <c r="H85" s="0" t="n">
        <v>1</v>
      </c>
      <c r="K85" s="0" t="n">
        <v>157654.02</v>
      </c>
      <c r="L85" s="0" t="n">
        <v>157654.02</v>
      </c>
      <c r="M85" s="123"/>
      <c r="N85" s="123"/>
      <c r="O85" s="123"/>
      <c r="P85" s="123"/>
      <c r="Q85" s="123"/>
      <c r="R85" s="123"/>
      <c r="S85" s="123"/>
      <c r="T85" s="123"/>
      <c r="U85" s="123"/>
      <c r="V85" s="123"/>
      <c r="W85" s="123"/>
      <c r="X85" s="123"/>
      <c r="Y85" s="123"/>
      <c r="Z85" s="123"/>
      <c r="AA85" s="123"/>
      <c r="AB85" s="123"/>
      <c r="AC85" s="123"/>
      <c r="AD85" s="123"/>
      <c r="AE85" s="123"/>
      <c r="AF85" s="123"/>
      <c r="AG85" s="123"/>
      <c r="AH85" s="123" t="n">
        <v>157654.02</v>
      </c>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row>
    <row r="86" customFormat="false" ht="36.55" hidden="false" customHeight="false" outlineLevel="0" collapsed="false">
      <c r="A86" s="120" t="s">
        <v>1067</v>
      </c>
      <c r="B86" s="120" t="s">
        <v>358</v>
      </c>
      <c r="C86" s="120" t="s">
        <v>376</v>
      </c>
      <c r="D86" s="120" t="s">
        <v>395</v>
      </c>
      <c r="E86" s="120" t="s">
        <v>1000</v>
      </c>
      <c r="F86" s="120" t="s">
        <v>1095</v>
      </c>
      <c r="G86" s="120" t="s">
        <v>1069</v>
      </c>
      <c r="H86" s="0" t="n">
        <v>5</v>
      </c>
      <c r="J86" s="0" t="n">
        <v>62.26</v>
      </c>
      <c r="L86" s="0" t="n">
        <v>311.3</v>
      </c>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t="n">
        <v>311.3</v>
      </c>
      <c r="BF86" s="123"/>
      <c r="BG86" s="123"/>
      <c r="BH86" s="123"/>
      <c r="BI86" s="123"/>
      <c r="BJ86" s="123"/>
      <c r="BK86" s="123"/>
      <c r="BL86" s="123"/>
      <c r="BM86" s="123"/>
      <c r="BN86" s="123"/>
      <c r="BO86" s="123"/>
      <c r="BP86" s="123"/>
    </row>
    <row r="87" customFormat="false" ht="36.55" hidden="false" customHeight="false" outlineLevel="0" collapsed="false">
      <c r="A87" s="120" t="s">
        <v>1073</v>
      </c>
      <c r="B87" s="120" t="s">
        <v>358</v>
      </c>
      <c r="C87" s="120" t="s">
        <v>376</v>
      </c>
      <c r="D87" s="120" t="s">
        <v>399</v>
      </c>
      <c r="E87" s="120" t="s">
        <v>1002</v>
      </c>
      <c r="F87" s="120" t="s">
        <v>1096</v>
      </c>
      <c r="G87" s="120" t="s">
        <v>1075</v>
      </c>
      <c r="H87" s="120" t="n">
        <v>5</v>
      </c>
      <c r="I87" s="120" t="n">
        <v>464.7</v>
      </c>
      <c r="L87" s="0" t="n">
        <v>2323.5</v>
      </c>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t="n">
        <v>464.7</v>
      </c>
      <c r="BA87" s="123" t="n">
        <v>464.7</v>
      </c>
      <c r="BB87" s="123"/>
      <c r="BC87" s="123" t="n">
        <v>464.7</v>
      </c>
      <c r="BD87" s="123" t="n">
        <v>464.7</v>
      </c>
      <c r="BE87" s="123" t="n">
        <v>464.7</v>
      </c>
      <c r="BF87" s="123"/>
      <c r="BG87" s="123"/>
      <c r="BH87" s="123"/>
      <c r="BI87" s="123"/>
      <c r="BJ87" s="123"/>
      <c r="BK87" s="123"/>
      <c r="BL87" s="123"/>
      <c r="BM87" s="123"/>
      <c r="BN87" s="123"/>
      <c r="BO87" s="123"/>
      <c r="BP87" s="123"/>
    </row>
    <row r="88" customFormat="false" ht="36.55" hidden="false" customHeight="false" outlineLevel="0" collapsed="false">
      <c r="A88" s="120" t="s">
        <v>1073</v>
      </c>
      <c r="B88" s="120" t="s">
        <v>358</v>
      </c>
      <c r="C88" s="120" t="s">
        <v>376</v>
      </c>
      <c r="D88" s="120" t="s">
        <v>399</v>
      </c>
      <c r="E88" s="120" t="s">
        <v>1004</v>
      </c>
      <c r="F88" s="120" t="s">
        <v>1097</v>
      </c>
      <c r="G88" s="120" t="s">
        <v>1075</v>
      </c>
      <c r="H88" s="120" t="n">
        <v>5</v>
      </c>
      <c r="I88" s="120" t="n">
        <v>464.7</v>
      </c>
      <c r="L88" s="0" t="n">
        <v>2323.5</v>
      </c>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t="n">
        <v>464.7</v>
      </c>
      <c r="BA88" s="123" t="n">
        <v>464.7</v>
      </c>
      <c r="BB88" s="123"/>
      <c r="BC88" s="123" t="n">
        <v>464.7</v>
      </c>
      <c r="BD88" s="123" t="n">
        <v>464.7</v>
      </c>
      <c r="BE88" s="123" t="n">
        <v>464.7</v>
      </c>
      <c r="BF88" s="123"/>
      <c r="BG88" s="123"/>
      <c r="BH88" s="123"/>
      <c r="BI88" s="123"/>
      <c r="BJ88" s="123"/>
      <c r="BK88" s="123"/>
      <c r="BL88" s="123"/>
      <c r="BM88" s="123"/>
      <c r="BN88" s="123"/>
      <c r="BO88" s="123"/>
      <c r="BP88" s="123"/>
    </row>
    <row r="89" customFormat="false" ht="36.55" hidden="false" customHeight="false" outlineLevel="0" collapsed="false">
      <c r="A89" s="120" t="s">
        <v>1073</v>
      </c>
      <c r="B89" s="120" t="s">
        <v>358</v>
      </c>
      <c r="C89" s="120" t="s">
        <v>376</v>
      </c>
      <c r="D89" s="120" t="s">
        <v>399</v>
      </c>
      <c r="E89" s="120" t="s">
        <v>1006</v>
      </c>
      <c r="F89" s="120" t="s">
        <v>1098</v>
      </c>
      <c r="G89" s="120" t="s">
        <v>1075</v>
      </c>
      <c r="H89" s="120" t="n">
        <v>12</v>
      </c>
      <c r="I89" s="120" t="n">
        <v>270.02</v>
      </c>
      <c r="L89" s="0" t="n">
        <v>3240.24</v>
      </c>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t="n">
        <v>3240.24</v>
      </c>
      <c r="BB89" s="123"/>
      <c r="BC89" s="123"/>
      <c r="BD89" s="123"/>
      <c r="BE89" s="123"/>
      <c r="BF89" s="123"/>
      <c r="BG89" s="123"/>
      <c r="BH89" s="123"/>
      <c r="BI89" s="123"/>
      <c r="BJ89" s="123"/>
      <c r="BK89" s="123"/>
      <c r="BL89" s="123"/>
      <c r="BM89" s="123"/>
      <c r="BN89" s="123"/>
      <c r="BO89" s="123"/>
      <c r="BP89" s="123"/>
    </row>
    <row r="90" customFormat="false" ht="47.75" hidden="false" customHeight="false" outlineLevel="0" collapsed="false">
      <c r="A90" s="120" t="s">
        <v>838</v>
      </c>
      <c r="B90" s="120" t="s">
        <v>358</v>
      </c>
      <c r="C90" s="120" t="s">
        <v>376</v>
      </c>
      <c r="D90" s="120" t="s">
        <v>1008</v>
      </c>
      <c r="E90" s="120" t="s">
        <v>1009</v>
      </c>
      <c r="F90" s="120" t="s">
        <v>1010</v>
      </c>
      <c r="G90" s="120" t="s">
        <v>895</v>
      </c>
      <c r="H90" s="79" t="n">
        <v>8</v>
      </c>
      <c r="I90" s="124"/>
      <c r="J90" s="124"/>
      <c r="K90" s="89" t="n">
        <v>1980.45</v>
      </c>
      <c r="L90" s="89" t="n">
        <v>15843.6</v>
      </c>
      <c r="M90" s="123"/>
      <c r="N90" s="123"/>
      <c r="O90" s="123"/>
      <c r="P90" s="123"/>
      <c r="Q90" s="123"/>
      <c r="R90" s="123"/>
      <c r="S90" s="123"/>
      <c r="T90" s="123" t="n">
        <v>3960.9</v>
      </c>
      <c r="U90" s="123"/>
      <c r="V90" s="123"/>
      <c r="W90" s="123"/>
      <c r="X90" s="123"/>
      <c r="Y90" s="123"/>
      <c r="Z90" s="123"/>
      <c r="AA90" s="123" t="n">
        <v>3960.9</v>
      </c>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t="n">
        <v>7921.8</v>
      </c>
      <c r="BF90" s="123"/>
      <c r="BG90" s="123"/>
      <c r="BH90" s="123"/>
      <c r="BI90" s="123"/>
      <c r="BJ90" s="123"/>
      <c r="BK90" s="123"/>
      <c r="BL90" s="123"/>
      <c r="BM90" s="123"/>
      <c r="BN90" s="123"/>
      <c r="BO90" s="123"/>
      <c r="BP90" s="123"/>
    </row>
    <row r="91" customFormat="false" ht="36.55" hidden="false" customHeight="false" outlineLevel="0" collapsed="false">
      <c r="A91" s="120" t="s">
        <v>838</v>
      </c>
      <c r="B91" s="120" t="s">
        <v>358</v>
      </c>
      <c r="C91" s="120" t="s">
        <v>376</v>
      </c>
      <c r="D91" s="120" t="s">
        <v>379</v>
      </c>
      <c r="E91" s="120" t="s">
        <v>1011</v>
      </c>
      <c r="F91" s="120" t="s">
        <v>1012</v>
      </c>
      <c r="G91" s="120" t="s">
        <v>94</v>
      </c>
      <c r="H91" s="0" t="n">
        <v>42</v>
      </c>
      <c r="K91" s="0" t="n">
        <v>487.51</v>
      </c>
      <c r="L91" s="0" t="n">
        <v>20475.42</v>
      </c>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t="n">
        <v>20475.42</v>
      </c>
      <c r="AW91" s="123"/>
      <c r="AX91" s="123"/>
      <c r="AY91" s="123"/>
      <c r="AZ91" s="123"/>
      <c r="BA91" s="123"/>
      <c r="BB91" s="123"/>
      <c r="BC91" s="123"/>
      <c r="BD91" s="123"/>
      <c r="BE91" s="123"/>
      <c r="BF91" s="123"/>
      <c r="BG91" s="123"/>
      <c r="BH91" s="123"/>
      <c r="BI91" s="123"/>
      <c r="BJ91" s="123"/>
      <c r="BK91" s="123"/>
      <c r="BL91" s="123"/>
      <c r="BM91" s="123"/>
      <c r="BN91" s="123"/>
      <c r="BO91" s="123"/>
      <c r="BP91" s="123"/>
    </row>
    <row r="92" customFormat="false" ht="36.55" hidden="false" customHeight="false" outlineLevel="0" collapsed="false">
      <c r="A92" s="120" t="s">
        <v>838</v>
      </c>
      <c r="B92" s="120" t="s">
        <v>358</v>
      </c>
      <c r="C92" s="120" t="s">
        <v>376</v>
      </c>
      <c r="D92" s="120" t="s">
        <v>379</v>
      </c>
      <c r="E92" s="120" t="s">
        <v>1013</v>
      </c>
      <c r="F92" s="120" t="s">
        <v>1014</v>
      </c>
      <c r="G92" s="120" t="s">
        <v>86</v>
      </c>
      <c r="H92" s="0" t="n">
        <v>160</v>
      </c>
      <c r="K92" s="0" t="n">
        <v>22.5</v>
      </c>
      <c r="L92" s="0" t="n">
        <v>3600</v>
      </c>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t="n">
        <v>3600</v>
      </c>
      <c r="AW92" s="123"/>
      <c r="AX92" s="123"/>
      <c r="AY92" s="123"/>
      <c r="AZ92" s="123"/>
      <c r="BA92" s="123"/>
      <c r="BB92" s="123"/>
      <c r="BC92" s="123"/>
      <c r="BD92" s="123"/>
      <c r="BE92" s="123"/>
      <c r="BF92" s="123"/>
      <c r="BG92" s="123"/>
      <c r="BH92" s="123"/>
      <c r="BI92" s="123"/>
      <c r="BJ92" s="123"/>
      <c r="BK92" s="123"/>
      <c r="BL92" s="123"/>
      <c r="BM92" s="123"/>
      <c r="BN92" s="123"/>
      <c r="BO92" s="123"/>
      <c r="BP92" s="123"/>
    </row>
    <row r="93" customFormat="false" ht="36.55" hidden="false" customHeight="false" outlineLevel="0" collapsed="false">
      <c r="A93" s="120" t="s">
        <v>838</v>
      </c>
      <c r="B93" s="120" t="s">
        <v>358</v>
      </c>
      <c r="C93" s="120" t="s">
        <v>376</v>
      </c>
      <c r="D93" s="120" t="s">
        <v>379</v>
      </c>
      <c r="E93" s="120" t="s">
        <v>1015</v>
      </c>
      <c r="F93" s="120" t="s">
        <v>1016</v>
      </c>
      <c r="G93" s="120" t="s">
        <v>103</v>
      </c>
      <c r="H93" s="0" t="n">
        <v>2</v>
      </c>
      <c r="K93" s="0" t="n">
        <v>45</v>
      </c>
      <c r="L93" s="0" t="n">
        <v>90</v>
      </c>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t="n">
        <v>90</v>
      </c>
      <c r="AW93" s="123"/>
      <c r="AX93" s="123"/>
      <c r="AY93" s="123"/>
      <c r="AZ93" s="123"/>
      <c r="BA93" s="123"/>
      <c r="BB93" s="123"/>
      <c r="BC93" s="123"/>
      <c r="BD93" s="123"/>
      <c r="BE93" s="123"/>
      <c r="BF93" s="123"/>
      <c r="BG93" s="123"/>
      <c r="BH93" s="123"/>
      <c r="BI93" s="123"/>
      <c r="BJ93" s="123"/>
      <c r="BK93" s="123"/>
      <c r="BL93" s="123"/>
      <c r="BM93" s="123"/>
      <c r="BN93" s="123"/>
      <c r="BO93" s="123"/>
      <c r="BP93" s="123"/>
    </row>
    <row r="94" customFormat="false" ht="36.55" hidden="false" customHeight="false" outlineLevel="0" collapsed="false">
      <c r="A94" s="120" t="s">
        <v>838</v>
      </c>
      <c r="B94" s="120" t="s">
        <v>358</v>
      </c>
      <c r="C94" s="120" t="s">
        <v>376</v>
      </c>
      <c r="D94" s="120" t="s">
        <v>379</v>
      </c>
      <c r="E94" s="120" t="s">
        <v>1017</v>
      </c>
      <c r="F94" s="120" t="s">
        <v>1018</v>
      </c>
      <c r="G94" s="120" t="s">
        <v>103</v>
      </c>
      <c r="H94" s="0" t="n">
        <v>2</v>
      </c>
      <c r="K94" s="0" t="n">
        <v>67</v>
      </c>
      <c r="L94" s="0" t="n">
        <v>134</v>
      </c>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t="n">
        <v>134</v>
      </c>
      <c r="AW94" s="123"/>
      <c r="AX94" s="123"/>
      <c r="AY94" s="123"/>
      <c r="AZ94" s="123"/>
      <c r="BA94" s="123"/>
      <c r="BB94" s="123"/>
      <c r="BC94" s="123"/>
      <c r="BD94" s="123"/>
      <c r="BE94" s="123"/>
      <c r="BF94" s="123"/>
      <c r="BG94" s="123"/>
      <c r="BH94" s="123"/>
      <c r="BI94" s="123"/>
      <c r="BJ94" s="123"/>
      <c r="BK94" s="123"/>
      <c r="BL94" s="123"/>
      <c r="BM94" s="123"/>
      <c r="BN94" s="123"/>
      <c r="BO94" s="123"/>
      <c r="BP94" s="123"/>
    </row>
    <row r="95" customFormat="false" ht="36.55" hidden="false" customHeight="false" outlineLevel="0" collapsed="false">
      <c r="A95" s="120" t="s">
        <v>838</v>
      </c>
      <c r="B95" s="120" t="s">
        <v>358</v>
      </c>
      <c r="C95" s="120" t="s">
        <v>376</v>
      </c>
      <c r="D95" s="120" t="s">
        <v>379</v>
      </c>
      <c r="E95" s="120" t="s">
        <v>1019</v>
      </c>
      <c r="F95" s="120" t="s">
        <v>1020</v>
      </c>
      <c r="G95" s="120" t="s">
        <v>103</v>
      </c>
      <c r="H95" s="0" t="n">
        <v>2</v>
      </c>
      <c r="K95" s="0" t="n">
        <v>19</v>
      </c>
      <c r="L95" s="0" t="n">
        <v>38</v>
      </c>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t="n">
        <v>38</v>
      </c>
      <c r="AW95" s="123"/>
      <c r="AX95" s="123"/>
      <c r="AY95" s="123"/>
      <c r="AZ95" s="123"/>
      <c r="BA95" s="123"/>
      <c r="BB95" s="123"/>
      <c r="BC95" s="123"/>
      <c r="BD95" s="123"/>
      <c r="BE95" s="123"/>
      <c r="BF95" s="123"/>
      <c r="BG95" s="123"/>
      <c r="BH95" s="123"/>
      <c r="BI95" s="123"/>
      <c r="BJ95" s="123"/>
      <c r="BK95" s="123"/>
      <c r="BL95" s="123"/>
      <c r="BM95" s="123"/>
      <c r="BN95" s="123"/>
      <c r="BO95" s="123"/>
      <c r="BP95" s="123"/>
    </row>
    <row r="96" customFormat="false" ht="36.55" hidden="false" customHeight="false" outlineLevel="0" collapsed="false">
      <c r="A96" s="120" t="s">
        <v>838</v>
      </c>
      <c r="B96" s="120" t="s">
        <v>358</v>
      </c>
      <c r="C96" s="120" t="s">
        <v>376</v>
      </c>
      <c r="D96" s="120" t="s">
        <v>385</v>
      </c>
      <c r="E96" s="120" t="s">
        <v>1021</v>
      </c>
      <c r="F96" s="120" t="s">
        <v>1022</v>
      </c>
      <c r="G96" s="120" t="s">
        <v>94</v>
      </c>
      <c r="H96" s="0" t="n">
        <v>18</v>
      </c>
      <c r="K96" s="0" t="n">
        <v>26.5</v>
      </c>
      <c r="L96" s="0" t="n">
        <v>477</v>
      </c>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t="n">
        <v>477</v>
      </c>
      <c r="AY96" s="123"/>
      <c r="AZ96" s="123"/>
      <c r="BA96" s="123"/>
      <c r="BB96" s="123"/>
      <c r="BC96" s="123"/>
      <c r="BD96" s="123"/>
      <c r="BE96" s="123"/>
      <c r="BF96" s="123"/>
      <c r="BG96" s="123"/>
      <c r="BH96" s="123"/>
      <c r="BI96" s="123"/>
      <c r="BJ96" s="123"/>
      <c r="BK96" s="123"/>
      <c r="BL96" s="123"/>
      <c r="BM96" s="123"/>
      <c r="BN96" s="123"/>
      <c r="BO96" s="123"/>
      <c r="BP96" s="123"/>
    </row>
    <row r="97" customFormat="false" ht="36.55" hidden="false" customHeight="false" outlineLevel="0" collapsed="false">
      <c r="A97" s="120" t="s">
        <v>838</v>
      </c>
      <c r="B97" s="120" t="s">
        <v>358</v>
      </c>
      <c r="C97" s="120" t="s">
        <v>376</v>
      </c>
      <c r="D97" s="120" t="s">
        <v>387</v>
      </c>
      <c r="E97" s="120" t="s">
        <v>1023</v>
      </c>
      <c r="F97" s="120" t="s">
        <v>1024</v>
      </c>
      <c r="G97" s="120" t="s">
        <v>94</v>
      </c>
      <c r="H97" s="0" t="n">
        <v>24</v>
      </c>
      <c r="K97" s="0" t="n">
        <v>114.26</v>
      </c>
      <c r="L97" s="0" t="n">
        <v>2742.24</v>
      </c>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t="n">
        <v>2742.24</v>
      </c>
      <c r="AY97" s="123"/>
      <c r="AZ97" s="123"/>
      <c r="BA97" s="123"/>
      <c r="BB97" s="123"/>
      <c r="BC97" s="123"/>
      <c r="BD97" s="123"/>
      <c r="BE97" s="123"/>
      <c r="BF97" s="123"/>
      <c r="BG97" s="123"/>
      <c r="BH97" s="123"/>
      <c r="BI97" s="123"/>
      <c r="BJ97" s="123"/>
      <c r="BK97" s="123"/>
      <c r="BL97" s="123"/>
      <c r="BM97" s="123"/>
      <c r="BN97" s="123"/>
      <c r="BO97" s="123"/>
      <c r="BP97" s="123"/>
    </row>
    <row r="98" customFormat="false" ht="36.55" hidden="false" customHeight="false" outlineLevel="0" collapsed="false">
      <c r="A98" s="120" t="s">
        <v>838</v>
      </c>
      <c r="B98" s="120" t="s">
        <v>358</v>
      </c>
      <c r="C98" s="120" t="s">
        <v>376</v>
      </c>
      <c r="D98" s="120" t="s">
        <v>389</v>
      </c>
      <c r="E98" s="120" t="s">
        <v>1025</v>
      </c>
      <c r="F98" s="120" t="s">
        <v>1026</v>
      </c>
      <c r="G98" s="120" t="s">
        <v>103</v>
      </c>
      <c r="H98" s="0" t="n">
        <v>7</v>
      </c>
      <c r="K98" s="0" t="n">
        <v>1956.26</v>
      </c>
      <c r="L98" s="0" t="n">
        <v>13693.82</v>
      </c>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t="n">
        <v>13693.82</v>
      </c>
      <c r="AX98" s="123"/>
      <c r="AY98" s="123"/>
      <c r="AZ98" s="123"/>
      <c r="BA98" s="123"/>
      <c r="BB98" s="123"/>
      <c r="BC98" s="123"/>
      <c r="BD98" s="123"/>
      <c r="BE98" s="123"/>
      <c r="BF98" s="123"/>
      <c r="BG98" s="123"/>
      <c r="BH98" s="123"/>
      <c r="BI98" s="123"/>
      <c r="BJ98" s="123"/>
      <c r="BK98" s="123"/>
      <c r="BL98" s="123"/>
      <c r="BM98" s="123"/>
      <c r="BN98" s="123"/>
      <c r="BO98" s="123"/>
      <c r="BP98" s="123"/>
    </row>
    <row r="99" customFormat="false" ht="36.55" hidden="false" customHeight="false" outlineLevel="0" collapsed="false">
      <c r="A99" s="120" t="s">
        <v>838</v>
      </c>
      <c r="B99" s="120" t="s">
        <v>358</v>
      </c>
      <c r="C99" s="120" t="s">
        <v>376</v>
      </c>
      <c r="D99" s="120" t="s">
        <v>391</v>
      </c>
      <c r="E99" s="120" t="s">
        <v>1027</v>
      </c>
      <c r="F99" s="120" t="s">
        <v>1028</v>
      </c>
      <c r="G99" s="120" t="s">
        <v>260</v>
      </c>
      <c r="H99" s="0" t="n">
        <v>16</v>
      </c>
      <c r="K99" s="0" t="n">
        <v>275</v>
      </c>
      <c r="L99" s="0" t="n">
        <v>4400</v>
      </c>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t="n">
        <v>4400</v>
      </c>
      <c r="AZ99" s="123"/>
      <c r="BA99" s="123"/>
      <c r="BB99" s="123"/>
      <c r="BC99" s="123"/>
      <c r="BD99" s="123"/>
      <c r="BE99" s="123"/>
      <c r="BF99" s="123"/>
      <c r="BG99" s="123"/>
      <c r="BH99" s="123"/>
      <c r="BI99" s="123"/>
      <c r="BJ99" s="123"/>
      <c r="BK99" s="123"/>
      <c r="BL99" s="123"/>
      <c r="BM99" s="123"/>
      <c r="BN99" s="123"/>
      <c r="BO99" s="123"/>
      <c r="BP99" s="123"/>
    </row>
    <row r="100" customFormat="false" ht="36.55" hidden="false" customHeight="false" outlineLevel="0" collapsed="false">
      <c r="A100" s="120" t="s">
        <v>838</v>
      </c>
      <c r="B100" s="120" t="s">
        <v>358</v>
      </c>
      <c r="C100" s="120" t="s">
        <v>376</v>
      </c>
      <c r="D100" s="120" t="s">
        <v>393</v>
      </c>
      <c r="E100" s="120" t="s">
        <v>1029</v>
      </c>
      <c r="F100" s="120" t="s">
        <v>1030</v>
      </c>
      <c r="G100" s="120" t="s">
        <v>86</v>
      </c>
      <c r="H100" s="0" t="n">
        <v>42</v>
      </c>
      <c r="K100" s="0" t="n">
        <v>12.43</v>
      </c>
      <c r="L100" s="0" t="n">
        <v>522.06</v>
      </c>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t="n">
        <v>522.06</v>
      </c>
      <c r="BA100" s="123"/>
      <c r="BB100" s="123"/>
      <c r="BC100" s="123"/>
      <c r="BD100" s="123"/>
      <c r="BE100" s="123"/>
      <c r="BF100" s="123"/>
      <c r="BG100" s="123"/>
      <c r="BH100" s="123"/>
      <c r="BI100" s="123"/>
      <c r="BJ100" s="123"/>
      <c r="BK100" s="123"/>
      <c r="BL100" s="123"/>
      <c r="BM100" s="123"/>
      <c r="BN100" s="123"/>
      <c r="BO100" s="123"/>
      <c r="BP100" s="123"/>
    </row>
    <row r="101" customFormat="false" ht="36.55" hidden="false" customHeight="false" outlineLevel="0" collapsed="false">
      <c r="A101" s="120" t="s">
        <v>838</v>
      </c>
      <c r="B101" s="120" t="s">
        <v>358</v>
      </c>
      <c r="C101" s="120" t="s">
        <v>376</v>
      </c>
      <c r="D101" s="120" t="s">
        <v>395</v>
      </c>
      <c r="E101" s="120" t="s">
        <v>1031</v>
      </c>
      <c r="F101" s="120" t="s">
        <v>1032</v>
      </c>
      <c r="G101" s="120" t="s">
        <v>260</v>
      </c>
      <c r="H101" s="0" t="n">
        <v>8</v>
      </c>
      <c r="K101" s="0" t="n">
        <v>276.67</v>
      </c>
      <c r="L101" s="0" t="n">
        <v>2213.36</v>
      </c>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t="n">
        <v>2213.36</v>
      </c>
      <c r="BF101" s="123"/>
      <c r="BG101" s="123"/>
      <c r="BH101" s="123"/>
      <c r="BI101" s="123"/>
      <c r="BJ101" s="123"/>
      <c r="BK101" s="123"/>
      <c r="BL101" s="123"/>
      <c r="BM101" s="123"/>
      <c r="BN101" s="123"/>
      <c r="BO101" s="123"/>
      <c r="BP101" s="123"/>
    </row>
    <row r="102" customFormat="false" ht="36.55" hidden="false" customHeight="false" outlineLevel="0" collapsed="false">
      <c r="A102" s="120" t="s">
        <v>838</v>
      </c>
      <c r="B102" s="120" t="s">
        <v>358</v>
      </c>
      <c r="C102" s="120" t="s">
        <v>376</v>
      </c>
      <c r="D102" s="120" t="s">
        <v>397</v>
      </c>
      <c r="E102" s="120" t="s">
        <v>1033</v>
      </c>
      <c r="F102" s="120" t="s">
        <v>1034</v>
      </c>
      <c r="G102" s="120" t="s">
        <v>94</v>
      </c>
      <c r="H102" s="0" t="n">
        <v>300</v>
      </c>
      <c r="K102" s="0" t="n">
        <v>69</v>
      </c>
      <c r="L102" s="0" t="n">
        <v>20700</v>
      </c>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t="n">
        <v>20700</v>
      </c>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row>
    <row r="103" customFormat="false" ht="36.55" hidden="false" customHeight="false" outlineLevel="0" collapsed="false">
      <c r="A103" s="120" t="s">
        <v>838</v>
      </c>
      <c r="B103" s="120" t="s">
        <v>358</v>
      </c>
      <c r="C103" s="120" t="s">
        <v>376</v>
      </c>
      <c r="D103" s="120" t="s">
        <v>401</v>
      </c>
      <c r="E103" s="120" t="s">
        <v>1035</v>
      </c>
      <c r="F103" s="120" t="s">
        <v>1036</v>
      </c>
      <c r="G103" s="120" t="s">
        <v>94</v>
      </c>
      <c r="H103" s="0" t="n">
        <v>20</v>
      </c>
      <c r="K103" s="0" t="n">
        <v>98.37</v>
      </c>
      <c r="L103" s="0" t="n">
        <v>1967.4</v>
      </c>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t="n">
        <v>1967.4</v>
      </c>
      <c r="BG103" s="123"/>
      <c r="BH103" s="123"/>
      <c r="BI103" s="123"/>
      <c r="BJ103" s="123"/>
      <c r="BK103" s="123"/>
      <c r="BL103" s="123"/>
      <c r="BM103" s="123"/>
      <c r="BN103" s="123"/>
      <c r="BO103" s="123"/>
      <c r="BP103" s="123"/>
    </row>
    <row r="104" customFormat="false" ht="36.55" hidden="false" customHeight="false" outlineLevel="0" collapsed="false">
      <c r="A104" s="120" t="s">
        <v>838</v>
      </c>
      <c r="B104" s="120" t="s">
        <v>358</v>
      </c>
      <c r="C104" s="120" t="s">
        <v>376</v>
      </c>
      <c r="D104" s="120" t="s">
        <v>405</v>
      </c>
      <c r="E104" s="120" t="s">
        <v>1037</v>
      </c>
      <c r="F104" s="120" t="s">
        <v>1038</v>
      </c>
      <c r="G104" s="120" t="s">
        <v>103</v>
      </c>
      <c r="H104" s="0" t="n">
        <v>1</v>
      </c>
      <c r="K104" s="0" t="n">
        <v>29.5</v>
      </c>
      <c r="L104" s="0" t="n">
        <v>29.5</v>
      </c>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t="n">
        <v>29.5</v>
      </c>
      <c r="BG104" s="123"/>
      <c r="BH104" s="123"/>
      <c r="BI104" s="123"/>
      <c r="BJ104" s="123"/>
      <c r="BK104" s="123"/>
      <c r="BL104" s="123"/>
      <c r="BM104" s="123"/>
      <c r="BN104" s="123"/>
      <c r="BO104" s="123"/>
      <c r="BP104" s="123"/>
    </row>
    <row r="105" customFormat="false" ht="36.55" hidden="false" customHeight="false" outlineLevel="0" collapsed="false">
      <c r="A105" s="120" t="s">
        <v>838</v>
      </c>
      <c r="B105" s="120" t="s">
        <v>358</v>
      </c>
      <c r="C105" s="120" t="s">
        <v>376</v>
      </c>
      <c r="D105" s="120" t="s">
        <v>403</v>
      </c>
      <c r="E105" s="120" t="s">
        <v>1039</v>
      </c>
      <c r="F105" s="120" t="s">
        <v>1040</v>
      </c>
      <c r="G105" s="120" t="s">
        <v>103</v>
      </c>
      <c r="H105" s="0" t="n">
        <v>4</v>
      </c>
      <c r="K105" s="0" t="n">
        <v>52.5</v>
      </c>
      <c r="L105" s="0" t="n">
        <v>210</v>
      </c>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t="n">
        <v>210</v>
      </c>
      <c r="BG105" s="123"/>
      <c r="BH105" s="123"/>
      <c r="BI105" s="123"/>
      <c r="BJ105" s="123"/>
      <c r="BK105" s="123"/>
      <c r="BL105" s="123"/>
      <c r="BM105" s="123"/>
      <c r="BN105" s="123"/>
      <c r="BO105" s="123"/>
      <c r="BP105" s="123"/>
    </row>
    <row r="106" customFormat="false" ht="36.55" hidden="false" customHeight="false" outlineLevel="0" collapsed="false">
      <c r="A106" s="120" t="s">
        <v>838</v>
      </c>
      <c r="B106" s="120" t="s">
        <v>358</v>
      </c>
      <c r="C106" s="120" t="s">
        <v>376</v>
      </c>
      <c r="D106" s="120" t="s">
        <v>412</v>
      </c>
      <c r="E106" s="120" t="s">
        <v>1041</v>
      </c>
      <c r="F106" s="120" t="s">
        <v>1042</v>
      </c>
      <c r="G106" s="120" t="s">
        <v>103</v>
      </c>
      <c r="H106" s="0" t="n">
        <v>5</v>
      </c>
      <c r="K106" s="0" t="n">
        <v>13</v>
      </c>
      <c r="L106" s="0" t="n">
        <v>65</v>
      </c>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t="n">
        <v>65</v>
      </c>
      <c r="BG106" s="123"/>
      <c r="BH106" s="123"/>
      <c r="BI106" s="123"/>
      <c r="BJ106" s="123"/>
      <c r="BK106" s="123"/>
      <c r="BL106" s="123"/>
      <c r="BM106" s="123"/>
      <c r="BN106" s="123"/>
      <c r="BO106" s="123"/>
      <c r="BP106" s="123"/>
    </row>
    <row r="107" customFormat="false" ht="36.55" hidden="false" customHeight="false" outlineLevel="0" collapsed="false">
      <c r="A107" s="120" t="s">
        <v>838</v>
      </c>
      <c r="B107" s="120" t="s">
        <v>358</v>
      </c>
      <c r="C107" s="120" t="s">
        <v>376</v>
      </c>
      <c r="D107" s="120" t="s">
        <v>409</v>
      </c>
      <c r="E107" s="120" t="s">
        <v>1043</v>
      </c>
      <c r="F107" s="120" t="s">
        <v>1044</v>
      </c>
      <c r="G107" s="120" t="s">
        <v>411</v>
      </c>
      <c r="H107" s="0" t="n">
        <v>6</v>
      </c>
      <c r="K107" s="0" t="n">
        <v>13</v>
      </c>
      <c r="L107" s="0" t="n">
        <v>78</v>
      </c>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t="n">
        <v>78</v>
      </c>
      <c r="BG107" s="123"/>
      <c r="BH107" s="123"/>
      <c r="BI107" s="123"/>
      <c r="BJ107" s="123"/>
      <c r="BK107" s="123"/>
      <c r="BL107" s="123"/>
      <c r="BM107" s="123"/>
      <c r="BN107" s="123"/>
      <c r="BO107" s="123"/>
      <c r="BP107" s="123"/>
    </row>
    <row r="108" customFormat="false" ht="36.55" hidden="false" customHeight="false" outlineLevel="0" collapsed="false">
      <c r="A108" s="120" t="s">
        <v>838</v>
      </c>
      <c r="B108" s="120" t="s">
        <v>358</v>
      </c>
      <c r="C108" s="120" t="s">
        <v>376</v>
      </c>
      <c r="D108" s="120" t="s">
        <v>414</v>
      </c>
      <c r="E108" s="120" t="s">
        <v>1045</v>
      </c>
      <c r="F108" s="120" t="s">
        <v>1046</v>
      </c>
      <c r="G108" s="120" t="s">
        <v>94</v>
      </c>
      <c r="H108" s="0" t="n">
        <v>45</v>
      </c>
      <c r="K108" s="0" t="n">
        <v>16.3</v>
      </c>
      <c r="L108" s="0" t="n">
        <v>733.5</v>
      </c>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t="n">
        <v>733.5</v>
      </c>
      <c r="BH108" s="123"/>
      <c r="BI108" s="123"/>
      <c r="BJ108" s="123"/>
      <c r="BK108" s="123"/>
      <c r="BL108" s="123"/>
      <c r="BM108" s="123"/>
      <c r="BN108" s="123"/>
      <c r="BO108" s="123"/>
      <c r="BP108" s="123"/>
    </row>
    <row r="109" customFormat="false" ht="36.55" hidden="false" customHeight="false" outlineLevel="0" collapsed="false">
      <c r="A109" s="120" t="s">
        <v>838</v>
      </c>
      <c r="B109" s="120" t="s">
        <v>358</v>
      </c>
      <c r="C109" s="120" t="s">
        <v>376</v>
      </c>
      <c r="D109" s="120" t="s">
        <v>416</v>
      </c>
      <c r="E109" s="120" t="s">
        <v>1047</v>
      </c>
      <c r="F109" s="120" t="s">
        <v>1048</v>
      </c>
      <c r="G109" s="120" t="s">
        <v>94</v>
      </c>
      <c r="H109" s="0" t="n">
        <v>21</v>
      </c>
      <c r="K109" s="0" t="n">
        <v>11.2</v>
      </c>
      <c r="L109" s="0" t="n">
        <v>235.2</v>
      </c>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t="n">
        <v>235.2</v>
      </c>
      <c r="BH109" s="123"/>
      <c r="BI109" s="123"/>
      <c r="BJ109" s="123"/>
      <c r="BK109" s="123"/>
      <c r="BL109" s="123"/>
      <c r="BM109" s="123"/>
      <c r="BN109" s="123"/>
      <c r="BO109" s="123"/>
      <c r="BP109" s="123"/>
    </row>
    <row r="110" customFormat="false" ht="36.55" hidden="false" customHeight="false" outlineLevel="0" collapsed="false">
      <c r="A110" s="120" t="s">
        <v>838</v>
      </c>
      <c r="B110" s="120" t="s">
        <v>358</v>
      </c>
      <c r="C110" s="120" t="s">
        <v>376</v>
      </c>
      <c r="D110" s="120" t="s">
        <v>418</v>
      </c>
      <c r="E110" s="120" t="s">
        <v>1049</v>
      </c>
      <c r="F110" s="120" t="s">
        <v>1050</v>
      </c>
      <c r="G110" s="120" t="s">
        <v>103</v>
      </c>
      <c r="H110" s="0" t="n">
        <v>1</v>
      </c>
      <c r="K110" s="0" t="n">
        <v>5878</v>
      </c>
      <c r="L110" s="0" t="n">
        <v>5878</v>
      </c>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t="n">
        <v>5878</v>
      </c>
      <c r="BH110" s="123"/>
      <c r="BI110" s="123"/>
      <c r="BJ110" s="123"/>
      <c r="BK110" s="123"/>
      <c r="BL110" s="123"/>
      <c r="BM110" s="123"/>
      <c r="BN110" s="123"/>
      <c r="BO110" s="123"/>
      <c r="BP110" s="123"/>
    </row>
    <row r="111" customFormat="false" ht="36.55" hidden="false" customHeight="false" outlineLevel="0" collapsed="false">
      <c r="A111" s="120" t="s">
        <v>838</v>
      </c>
      <c r="B111" s="120" t="s">
        <v>358</v>
      </c>
      <c r="C111" s="120" t="s">
        <v>376</v>
      </c>
      <c r="D111" s="120" t="s">
        <v>420</v>
      </c>
      <c r="E111" s="120" t="s">
        <v>1051</v>
      </c>
      <c r="F111" s="120" t="s">
        <v>1052</v>
      </c>
      <c r="G111" s="120" t="s">
        <v>103</v>
      </c>
      <c r="H111" s="0" t="n">
        <v>1</v>
      </c>
      <c r="K111" s="0" t="n">
        <v>4231</v>
      </c>
      <c r="L111" s="0" t="n">
        <v>4231</v>
      </c>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t="n">
        <v>4231</v>
      </c>
      <c r="BH111" s="123"/>
      <c r="BI111" s="123"/>
      <c r="BJ111" s="123"/>
      <c r="BK111" s="123"/>
      <c r="BL111" s="123"/>
      <c r="BM111" s="123"/>
      <c r="BN111" s="123"/>
      <c r="BO111" s="123"/>
      <c r="BP111" s="123"/>
    </row>
    <row r="112" customFormat="false" ht="36.55" hidden="false" customHeight="false" outlineLevel="0" collapsed="false">
      <c r="A112" s="120" t="s">
        <v>838</v>
      </c>
      <c r="B112" s="120" t="s">
        <v>358</v>
      </c>
      <c r="C112" s="120" t="s">
        <v>376</v>
      </c>
      <c r="D112" s="120" t="s">
        <v>422</v>
      </c>
      <c r="E112" s="120" t="s">
        <v>1053</v>
      </c>
      <c r="F112" s="120" t="s">
        <v>1054</v>
      </c>
      <c r="G112" s="120" t="s">
        <v>86</v>
      </c>
      <c r="H112" s="0" t="n">
        <v>5</v>
      </c>
      <c r="K112" s="0" t="n">
        <v>4022.2</v>
      </c>
      <c r="L112" s="0" t="n">
        <v>20111</v>
      </c>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t="n">
        <v>20111</v>
      </c>
      <c r="BG112" s="123"/>
      <c r="BH112" s="123"/>
      <c r="BI112" s="123"/>
      <c r="BJ112" s="123"/>
      <c r="BK112" s="123"/>
      <c r="BL112" s="123"/>
      <c r="BM112" s="123"/>
      <c r="BN112" s="123"/>
      <c r="BO112" s="123"/>
      <c r="BP112" s="123"/>
    </row>
    <row r="113" customFormat="false" ht="36.55" hidden="false" customHeight="false" outlineLevel="0" collapsed="false">
      <c r="A113" s="120" t="s">
        <v>838</v>
      </c>
      <c r="B113" s="120" t="s">
        <v>95</v>
      </c>
      <c r="C113" s="120" t="s">
        <v>376</v>
      </c>
      <c r="D113" s="120" t="s">
        <v>407</v>
      </c>
      <c r="E113" s="120" t="s">
        <v>1055</v>
      </c>
      <c r="F113" s="120" t="s">
        <v>1056</v>
      </c>
      <c r="G113" s="120" t="s">
        <v>103</v>
      </c>
      <c r="H113" s="0" t="n">
        <v>10</v>
      </c>
      <c r="K113" s="0" t="n">
        <v>20</v>
      </c>
      <c r="L113" s="0" t="n">
        <v>200</v>
      </c>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t="n">
        <v>200</v>
      </c>
      <c r="BG113" s="123"/>
      <c r="BH113" s="123"/>
      <c r="BI113" s="123"/>
      <c r="BJ113" s="123"/>
      <c r="BK113" s="123"/>
      <c r="BL113" s="123"/>
      <c r="BM113" s="123"/>
      <c r="BN113" s="123"/>
      <c r="BO113" s="123"/>
      <c r="BP113" s="123"/>
    </row>
    <row r="114" customFormat="false" ht="25.35" hidden="false" customHeight="false" outlineLevel="0" collapsed="false">
      <c r="A114" s="120" t="s">
        <v>838</v>
      </c>
      <c r="B114" s="120" t="s">
        <v>95</v>
      </c>
      <c r="C114" s="120" t="s">
        <v>351</v>
      </c>
      <c r="D114" s="120" t="s">
        <v>1057</v>
      </c>
      <c r="E114" s="120" t="s">
        <v>1058</v>
      </c>
      <c r="F114" s="120" t="s">
        <v>1059</v>
      </c>
      <c r="G114" s="120" t="s">
        <v>103</v>
      </c>
      <c r="H114" s="0" t="n">
        <v>6</v>
      </c>
      <c r="K114" s="0" t="n">
        <v>195</v>
      </c>
      <c r="L114" s="0" t="n">
        <v>1170</v>
      </c>
      <c r="M114" s="123"/>
      <c r="N114" s="123"/>
      <c r="O114" s="123"/>
      <c r="P114" s="123"/>
      <c r="Q114" s="123" t="n">
        <v>1170</v>
      </c>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row>
    <row r="115" customFormat="false" ht="26.3" hidden="false" customHeight="false" outlineLevel="0" collapsed="false">
      <c r="A115" s="120" t="s">
        <v>838</v>
      </c>
      <c r="B115" s="120" t="s">
        <v>95</v>
      </c>
      <c r="C115" s="120" t="s">
        <v>351</v>
      </c>
      <c r="D115" s="120" t="s">
        <v>1057</v>
      </c>
      <c r="E115" s="120" t="s">
        <v>1060</v>
      </c>
      <c r="F115" s="120" t="s">
        <v>1061</v>
      </c>
      <c r="G115" s="120" t="s">
        <v>103</v>
      </c>
      <c r="H115" s="0" t="n">
        <v>6</v>
      </c>
      <c r="K115" s="0" t="n">
        <v>82</v>
      </c>
      <c r="L115" s="0" t="n">
        <v>492</v>
      </c>
      <c r="M115" s="123"/>
      <c r="N115" s="123"/>
      <c r="O115" s="123"/>
      <c r="P115" s="123"/>
      <c r="Q115" s="123" t="n">
        <v>492</v>
      </c>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row>
    <row r="1048559" customFormat="false" ht="12.8" hidden="false" customHeight="true" outlineLevel="0" collapsed="false"/>
    <row r="1048560" customFormat="false" ht="12.8" hidden="false" customHeight="true" outlineLevel="0" collapsed="false"/>
    <row r="1048561" customFormat="false" ht="12.8" hidden="false" customHeight="true" outlineLevel="0" collapsed="false"/>
    <row r="1048562" customFormat="false" ht="12.8" hidden="false" customHeight="true" outlineLevel="0" collapsed="false"/>
    <row r="1048563" customFormat="false" ht="12.8" hidden="false" customHeight="true" outlineLevel="0" collapsed="false"/>
    <row r="1048564" customFormat="false" ht="12.8" hidden="false" customHeight="true" outlineLevel="0" collapsed="false"/>
    <row r="1048565" customFormat="false" ht="12.8" hidden="false" customHeight="true" outlineLevel="0" collapsed="false"/>
    <row r="1048566" customFormat="false" ht="12.8" hidden="false" customHeight="true" outlineLevel="0" collapsed="false"/>
    <row r="1048567" customFormat="false" ht="12.8" hidden="false" customHeight="true" outlineLevel="0" collapsed="false"/>
    <row r="1048568" customFormat="false" ht="12.8" hidden="false" customHeight="true" outlineLevel="0" collapsed="false"/>
    <row r="1048569" customFormat="false" ht="12.8" hidden="false" customHeight="true" outlineLevel="0" collapsed="false"/>
    <row r="1048570" customFormat="false" ht="12.8" hidden="false" customHeight="true" outlineLevel="0" collapsed="false"/>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sheetProtection sheet="true" password="c71f" objects="true" scenarios="true"/>
  <mergeCells count="32">
    <mergeCell ref="A1:C2"/>
    <mergeCell ref="D1:H1"/>
    <mergeCell ref="D2:H3"/>
    <mergeCell ref="A3:C3"/>
    <mergeCell ref="G5:H5"/>
    <mergeCell ref="M7:S7"/>
    <mergeCell ref="T7:Z7"/>
    <mergeCell ref="AA7:AG7"/>
    <mergeCell ref="AH7:AN7"/>
    <mergeCell ref="AO7:AU7"/>
    <mergeCell ref="AV7:BB7"/>
    <mergeCell ref="BC7:BI7"/>
    <mergeCell ref="BJ7:BP7"/>
    <mergeCell ref="M8:S8"/>
    <mergeCell ref="T8:Z8"/>
    <mergeCell ref="AA8:AG8"/>
    <mergeCell ref="AH8:AN8"/>
    <mergeCell ref="AO8:AU8"/>
    <mergeCell ref="AV8:BB8"/>
    <mergeCell ref="BC8:BI8"/>
    <mergeCell ref="BJ8:BP8"/>
    <mergeCell ref="A9:A10"/>
    <mergeCell ref="B9:B10"/>
    <mergeCell ref="C9:C10"/>
    <mergeCell ref="D9:D10"/>
    <mergeCell ref="E9:F9"/>
    <mergeCell ref="G9:G10"/>
    <mergeCell ref="H9:H10"/>
    <mergeCell ref="I9:I10"/>
    <mergeCell ref="J9:J10"/>
    <mergeCell ref="K9:K10"/>
    <mergeCell ref="L9:L10"/>
  </mergeCells>
  <conditionalFormatting sqref="M11:BP11">
    <cfRule type="cellIs" priority="2" operator="greaterThan" aboveAverage="0" equalAverage="0" bottom="0" percent="0" rank="0" text="" dxfId="0">
      <formula>0</formula>
    </cfRule>
  </conditionalFormatting>
  <conditionalFormatting sqref="M12:BP12">
    <cfRule type="cellIs" priority="3" operator="greaterThan" aboveAverage="0" equalAverage="0" bottom="0" percent="0" rank="0" text="" dxfId="0">
      <formula>0</formula>
    </cfRule>
  </conditionalFormatting>
  <conditionalFormatting sqref="M13:BP13">
    <cfRule type="cellIs" priority="4" operator="greaterThan" aboveAverage="0" equalAverage="0" bottom="0" percent="0" rank="0" text="" dxfId="0">
      <formula>0</formula>
    </cfRule>
  </conditionalFormatting>
  <conditionalFormatting sqref="M14:BP14">
    <cfRule type="cellIs" priority="5" operator="greaterThan" aboveAverage="0" equalAverage="0" bottom="0" percent="0" rank="0" text="" dxfId="0">
      <formula>0</formula>
    </cfRule>
  </conditionalFormatting>
  <conditionalFormatting sqref="M15:BP15">
    <cfRule type="cellIs" priority="6" operator="greaterThan" aboveAverage="0" equalAverage="0" bottom="0" percent="0" rank="0" text="" dxfId="0">
      <formula>0</formula>
    </cfRule>
  </conditionalFormatting>
  <conditionalFormatting sqref="M16:BP16">
    <cfRule type="cellIs" priority="7" operator="greaterThan" aboveAverage="0" equalAverage="0" bottom="0" percent="0" rank="0" text="" dxfId="0">
      <formula>0</formula>
    </cfRule>
  </conditionalFormatting>
  <conditionalFormatting sqref="M17:BP17">
    <cfRule type="cellIs" priority="8" operator="greaterThan" aboveAverage="0" equalAverage="0" bottom="0" percent="0" rank="0" text="" dxfId="0">
      <formula>0</formula>
    </cfRule>
  </conditionalFormatting>
  <conditionalFormatting sqref="M18:BP18">
    <cfRule type="cellIs" priority="9" operator="greaterThan" aboveAverage="0" equalAverage="0" bottom="0" percent="0" rank="0" text="" dxfId="0">
      <formula>0</formula>
    </cfRule>
  </conditionalFormatting>
  <conditionalFormatting sqref="M19:BP19">
    <cfRule type="cellIs" priority="10" operator="greaterThan" aboveAverage="0" equalAverage="0" bottom="0" percent="0" rank="0" text="" dxfId="0">
      <formula>0</formula>
    </cfRule>
  </conditionalFormatting>
  <conditionalFormatting sqref="M20:BP20">
    <cfRule type="cellIs" priority="11" operator="greaterThan" aboveAverage="0" equalAverage="0" bottom="0" percent="0" rank="0" text="" dxfId="0">
      <formula>0</formula>
    </cfRule>
  </conditionalFormatting>
  <conditionalFormatting sqref="M21:BP21">
    <cfRule type="cellIs" priority="12" operator="greaterThan" aboveAverage="0" equalAverage="0" bottom="0" percent="0" rank="0" text="" dxfId="0">
      <formula>0</formula>
    </cfRule>
  </conditionalFormatting>
  <conditionalFormatting sqref="M22:BP22">
    <cfRule type="cellIs" priority="13" operator="greaterThan" aboveAverage="0" equalAverage="0" bottom="0" percent="0" rank="0" text="" dxfId="0">
      <formula>0</formula>
    </cfRule>
  </conditionalFormatting>
  <conditionalFormatting sqref="M23:BP23">
    <cfRule type="cellIs" priority="14" operator="greaterThan" aboveAverage="0" equalAverage="0" bottom="0" percent="0" rank="0" text="" dxfId="0">
      <formula>0</formula>
    </cfRule>
  </conditionalFormatting>
  <conditionalFormatting sqref="M24:BP24">
    <cfRule type="cellIs" priority="15" operator="greaterThan" aboveAverage="0" equalAverage="0" bottom="0" percent="0" rank="0" text="" dxfId="0">
      <formula>0</formula>
    </cfRule>
  </conditionalFormatting>
  <conditionalFormatting sqref="M25:BP25">
    <cfRule type="cellIs" priority="16" operator="greaterThan" aboveAverage="0" equalAverage="0" bottom="0" percent="0" rank="0" text="" dxfId="0">
      <formula>0</formula>
    </cfRule>
  </conditionalFormatting>
  <conditionalFormatting sqref="M26:BP26">
    <cfRule type="cellIs" priority="17" operator="greaterThan" aboveAverage="0" equalAverage="0" bottom="0" percent="0" rank="0" text="" dxfId="0">
      <formula>0</formula>
    </cfRule>
  </conditionalFormatting>
  <conditionalFormatting sqref="M27:BP27">
    <cfRule type="cellIs" priority="18" operator="greaterThan" aboveAverage="0" equalAverage="0" bottom="0" percent="0" rank="0" text="" dxfId="0">
      <formula>0</formula>
    </cfRule>
  </conditionalFormatting>
  <conditionalFormatting sqref="M28:BP28">
    <cfRule type="cellIs" priority="19" operator="greaterThan" aboveAverage="0" equalAverage="0" bottom="0" percent="0" rank="0" text="" dxfId="0">
      <formula>0</formula>
    </cfRule>
  </conditionalFormatting>
  <conditionalFormatting sqref="M29:BP29">
    <cfRule type="cellIs" priority="20" operator="greaterThan" aboveAverage="0" equalAverage="0" bottom="0" percent="0" rank="0" text="" dxfId="0">
      <formula>0</formula>
    </cfRule>
  </conditionalFormatting>
  <conditionalFormatting sqref="M30:BP30">
    <cfRule type="cellIs" priority="21" operator="greaterThan" aboveAverage="0" equalAverage="0" bottom="0" percent="0" rank="0" text="" dxfId="0">
      <formula>0</formula>
    </cfRule>
  </conditionalFormatting>
  <conditionalFormatting sqref="M31:BP31">
    <cfRule type="cellIs" priority="22" operator="greaterThan" aboveAverage="0" equalAverage="0" bottom="0" percent="0" rank="0" text="" dxfId="0">
      <formula>0</formula>
    </cfRule>
  </conditionalFormatting>
  <conditionalFormatting sqref="M32:BP32">
    <cfRule type="cellIs" priority="23" operator="greaterThan" aboveAverage="0" equalAverage="0" bottom="0" percent="0" rank="0" text="" dxfId="0">
      <formula>0</formula>
    </cfRule>
  </conditionalFormatting>
  <conditionalFormatting sqref="M33:BP33">
    <cfRule type="cellIs" priority="24" operator="greaterThan" aboveAverage="0" equalAverage="0" bottom="0" percent="0" rank="0" text="" dxfId="0">
      <formula>0</formula>
    </cfRule>
  </conditionalFormatting>
  <conditionalFormatting sqref="M34:BP34">
    <cfRule type="cellIs" priority="25" operator="greaterThan" aboveAverage="0" equalAverage="0" bottom="0" percent="0" rank="0" text="" dxfId="0">
      <formula>0</formula>
    </cfRule>
  </conditionalFormatting>
  <conditionalFormatting sqref="M35:BP35">
    <cfRule type="cellIs" priority="26" operator="greaterThan" aboveAverage="0" equalAverage="0" bottom="0" percent="0" rank="0" text="" dxfId="0">
      <formula>0</formula>
    </cfRule>
  </conditionalFormatting>
  <conditionalFormatting sqref="M36:BP36">
    <cfRule type="cellIs" priority="27" operator="greaterThan" aboveAverage="0" equalAverage="0" bottom="0" percent="0" rank="0" text="" dxfId="0">
      <formula>0</formula>
    </cfRule>
  </conditionalFormatting>
  <conditionalFormatting sqref="M37:BP37">
    <cfRule type="cellIs" priority="28" operator="greaterThan" aboveAverage="0" equalAverage="0" bottom="0" percent="0" rank="0" text="" dxfId="0">
      <formula>0</formula>
    </cfRule>
  </conditionalFormatting>
  <conditionalFormatting sqref="M38:BP38">
    <cfRule type="cellIs" priority="29" operator="greaterThan" aboveAverage="0" equalAverage="0" bottom="0" percent="0" rank="0" text="" dxfId="0">
      <formula>0</formula>
    </cfRule>
  </conditionalFormatting>
  <conditionalFormatting sqref="M39:BP39">
    <cfRule type="cellIs" priority="30" operator="greaterThan" aboveAverage="0" equalAverage="0" bottom="0" percent="0" rank="0" text="" dxfId="0">
      <formula>0</formula>
    </cfRule>
  </conditionalFormatting>
  <conditionalFormatting sqref="M40:BP40">
    <cfRule type="cellIs" priority="31" operator="greaterThan" aboveAverage="0" equalAverage="0" bottom="0" percent="0" rank="0" text="" dxfId="0">
      <formula>0</formula>
    </cfRule>
  </conditionalFormatting>
  <conditionalFormatting sqref="M41:BP41">
    <cfRule type="cellIs" priority="32" operator="greaterThan" aboveAverage="0" equalAverage="0" bottom="0" percent="0" rank="0" text="" dxfId="0">
      <formula>0</formula>
    </cfRule>
  </conditionalFormatting>
  <conditionalFormatting sqref="M42:BP42">
    <cfRule type="cellIs" priority="33" operator="greaterThan" aboveAverage="0" equalAverage="0" bottom="0" percent="0" rank="0" text="" dxfId="0">
      <formula>0</formula>
    </cfRule>
  </conditionalFormatting>
  <conditionalFormatting sqref="M43:BP43">
    <cfRule type="cellIs" priority="34" operator="greaterThan" aboveAverage="0" equalAverage="0" bottom="0" percent="0" rank="0" text="" dxfId="0">
      <formula>0</formula>
    </cfRule>
  </conditionalFormatting>
  <conditionalFormatting sqref="M44:BP44">
    <cfRule type="cellIs" priority="35" operator="greaterThan" aboveAverage="0" equalAverage="0" bottom="0" percent="0" rank="0" text="" dxfId="0">
      <formula>0</formula>
    </cfRule>
  </conditionalFormatting>
  <conditionalFormatting sqref="M45:BP45">
    <cfRule type="cellIs" priority="36" operator="greaterThan" aboveAverage="0" equalAverage="0" bottom="0" percent="0" rank="0" text="" dxfId="0">
      <formula>0</formula>
    </cfRule>
  </conditionalFormatting>
  <conditionalFormatting sqref="M46:BP46">
    <cfRule type="cellIs" priority="37" operator="greaterThan" aboveAverage="0" equalAverage="0" bottom="0" percent="0" rank="0" text="" dxfId="0">
      <formula>0</formula>
    </cfRule>
  </conditionalFormatting>
  <conditionalFormatting sqref="M47:BP47">
    <cfRule type="cellIs" priority="38" operator="greaterThan" aboveAverage="0" equalAverage="0" bottom="0" percent="0" rank="0" text="" dxfId="0">
      <formula>0</formula>
    </cfRule>
  </conditionalFormatting>
  <conditionalFormatting sqref="M48:BP48">
    <cfRule type="cellIs" priority="39" operator="greaterThan" aboveAverage="0" equalAverage="0" bottom="0" percent="0" rank="0" text="" dxfId="0">
      <formula>0</formula>
    </cfRule>
  </conditionalFormatting>
  <conditionalFormatting sqref="M49:BP49">
    <cfRule type="cellIs" priority="40" operator="greaterThan" aboveAverage="0" equalAverage="0" bottom="0" percent="0" rank="0" text="" dxfId="0">
      <formula>0</formula>
    </cfRule>
  </conditionalFormatting>
  <conditionalFormatting sqref="M50:BP50">
    <cfRule type="cellIs" priority="41" operator="greaterThan" aboveAverage="0" equalAverage="0" bottom="0" percent="0" rank="0" text="" dxfId="0">
      <formula>0</formula>
    </cfRule>
  </conditionalFormatting>
  <conditionalFormatting sqref="M51:BP51">
    <cfRule type="cellIs" priority="42" operator="greaterThan" aboveAverage="0" equalAverage="0" bottom="0" percent="0" rank="0" text="" dxfId="0">
      <formula>0</formula>
    </cfRule>
  </conditionalFormatting>
  <conditionalFormatting sqref="M52:BP52">
    <cfRule type="cellIs" priority="43" operator="greaterThan" aboveAverage="0" equalAverage="0" bottom="0" percent="0" rank="0" text="" dxfId="0">
      <formula>0</formula>
    </cfRule>
  </conditionalFormatting>
  <conditionalFormatting sqref="M53:BP53">
    <cfRule type="cellIs" priority="44" operator="greaterThan" aboveAverage="0" equalAverage="0" bottom="0" percent="0" rank="0" text="" dxfId="0">
      <formula>0</formula>
    </cfRule>
  </conditionalFormatting>
  <conditionalFormatting sqref="M54:BP54">
    <cfRule type="cellIs" priority="45" operator="greaterThan" aboveAverage="0" equalAverage="0" bottom="0" percent="0" rank="0" text="" dxfId="0">
      <formula>0</formula>
    </cfRule>
  </conditionalFormatting>
  <conditionalFormatting sqref="M55:BP55">
    <cfRule type="cellIs" priority="46" operator="greaterThan" aboveAverage="0" equalAverage="0" bottom="0" percent="0" rank="0" text="" dxfId="0">
      <formula>0</formula>
    </cfRule>
  </conditionalFormatting>
  <conditionalFormatting sqref="M56:BP56">
    <cfRule type="cellIs" priority="47" operator="greaterThan" aboveAverage="0" equalAverage="0" bottom="0" percent="0" rank="0" text="" dxfId="0">
      <formula>0</formula>
    </cfRule>
  </conditionalFormatting>
  <conditionalFormatting sqref="M57:BP57">
    <cfRule type="cellIs" priority="48" operator="greaterThan" aboveAverage="0" equalAverage="0" bottom="0" percent="0" rank="0" text="" dxfId="0">
      <formula>0</formula>
    </cfRule>
  </conditionalFormatting>
  <conditionalFormatting sqref="M58:BP58">
    <cfRule type="cellIs" priority="49" operator="greaterThan" aboveAverage="0" equalAverage="0" bottom="0" percent="0" rank="0" text="" dxfId="0">
      <formula>0</formula>
    </cfRule>
  </conditionalFormatting>
  <conditionalFormatting sqref="M59:BP59">
    <cfRule type="cellIs" priority="50" operator="greaterThan" aboveAverage="0" equalAverage="0" bottom="0" percent="0" rank="0" text="" dxfId="0">
      <formula>0</formula>
    </cfRule>
  </conditionalFormatting>
  <conditionalFormatting sqref="M60:BP60">
    <cfRule type="cellIs" priority="51" operator="greaterThan" aboveAverage="0" equalAverage="0" bottom="0" percent="0" rank="0" text="" dxfId="0">
      <formula>0</formula>
    </cfRule>
  </conditionalFormatting>
  <conditionalFormatting sqref="M61:BP61">
    <cfRule type="cellIs" priority="52" operator="greaterThan" aboveAverage="0" equalAverage="0" bottom="0" percent="0" rank="0" text="" dxfId="0">
      <formula>0</formula>
    </cfRule>
  </conditionalFormatting>
  <conditionalFormatting sqref="M62:BP62">
    <cfRule type="cellIs" priority="53" operator="greaterThan" aboveAverage="0" equalAverage="0" bottom="0" percent="0" rank="0" text="" dxfId="0">
      <formula>0</formula>
    </cfRule>
  </conditionalFormatting>
  <conditionalFormatting sqref="M63:BP63">
    <cfRule type="cellIs" priority="54" operator="greaterThan" aboveAverage="0" equalAverage="0" bottom="0" percent="0" rank="0" text="" dxfId="0">
      <formula>0</formula>
    </cfRule>
  </conditionalFormatting>
  <conditionalFormatting sqref="M64:BP64">
    <cfRule type="cellIs" priority="55" operator="greaterThan" aboveAverage="0" equalAverage="0" bottom="0" percent="0" rank="0" text="" dxfId="0">
      <formula>0</formula>
    </cfRule>
  </conditionalFormatting>
  <conditionalFormatting sqref="M65:BP65">
    <cfRule type="cellIs" priority="56" operator="greaterThan" aboveAverage="0" equalAverage="0" bottom="0" percent="0" rank="0" text="" dxfId="0">
      <formula>0</formula>
    </cfRule>
  </conditionalFormatting>
  <conditionalFormatting sqref="M66:BP66">
    <cfRule type="cellIs" priority="57" operator="greaterThan" aboveAverage="0" equalAverage="0" bottom="0" percent="0" rank="0" text="" dxfId="0">
      <formula>0</formula>
    </cfRule>
  </conditionalFormatting>
  <conditionalFormatting sqref="M67:BP67">
    <cfRule type="cellIs" priority="58" operator="greaterThan" aboveAverage="0" equalAverage="0" bottom="0" percent="0" rank="0" text="" dxfId="0">
      <formula>0</formula>
    </cfRule>
  </conditionalFormatting>
  <conditionalFormatting sqref="M68:BP68">
    <cfRule type="cellIs" priority="59" operator="greaterThan" aboveAverage="0" equalAverage="0" bottom="0" percent="0" rank="0" text="" dxfId="0">
      <formula>0</formula>
    </cfRule>
  </conditionalFormatting>
  <conditionalFormatting sqref="M69:BP69">
    <cfRule type="cellIs" priority="60" operator="greaterThan" aboveAverage="0" equalAverage="0" bottom="0" percent="0" rank="0" text="" dxfId="0">
      <formula>0</formula>
    </cfRule>
  </conditionalFormatting>
  <conditionalFormatting sqref="M70:BP70">
    <cfRule type="cellIs" priority="61" operator="greaterThan" aboveAverage="0" equalAverage="0" bottom="0" percent="0" rank="0" text="" dxfId="0">
      <formula>0</formula>
    </cfRule>
  </conditionalFormatting>
  <conditionalFormatting sqref="M71:BP71">
    <cfRule type="cellIs" priority="62" operator="greaterThan" aboveAverage="0" equalAverage="0" bottom="0" percent="0" rank="0" text="" dxfId="0">
      <formula>0</formula>
    </cfRule>
  </conditionalFormatting>
  <conditionalFormatting sqref="M72:BP72">
    <cfRule type="cellIs" priority="63" operator="greaterThan" aboveAverage="0" equalAverage="0" bottom="0" percent="0" rank="0" text="" dxfId="0">
      <formula>0</formula>
    </cfRule>
  </conditionalFormatting>
  <conditionalFormatting sqref="M73:BP73">
    <cfRule type="cellIs" priority="64" operator="greaterThan" aboveAverage="0" equalAverage="0" bottom="0" percent="0" rank="0" text="" dxfId="0">
      <formula>0</formula>
    </cfRule>
  </conditionalFormatting>
  <conditionalFormatting sqref="M74:BP74">
    <cfRule type="cellIs" priority="65" operator="greaterThan" aboveAverage="0" equalAverage="0" bottom="0" percent="0" rank="0" text="" dxfId="0">
      <formula>0</formula>
    </cfRule>
  </conditionalFormatting>
  <conditionalFormatting sqref="M75:BP75">
    <cfRule type="cellIs" priority="66" operator="greaterThan" aboveAverage="0" equalAverage="0" bottom="0" percent="0" rank="0" text="" dxfId="0">
      <formula>0</formula>
    </cfRule>
  </conditionalFormatting>
  <conditionalFormatting sqref="M76:BP76">
    <cfRule type="cellIs" priority="67" operator="greaterThan" aboveAverage="0" equalAverage="0" bottom="0" percent="0" rank="0" text="" dxfId="0">
      <formula>0</formula>
    </cfRule>
  </conditionalFormatting>
  <conditionalFormatting sqref="M77:BP77">
    <cfRule type="cellIs" priority="68" operator="greaterThan" aboveAverage="0" equalAverage="0" bottom="0" percent="0" rank="0" text="" dxfId="0">
      <formula>0</formula>
    </cfRule>
  </conditionalFormatting>
  <conditionalFormatting sqref="M78:BP78">
    <cfRule type="cellIs" priority="69" operator="greaterThan" aboveAverage="0" equalAverage="0" bottom="0" percent="0" rank="0" text="" dxfId="0">
      <formula>0</formula>
    </cfRule>
  </conditionalFormatting>
  <conditionalFormatting sqref="M79:BP79">
    <cfRule type="cellIs" priority="70" operator="greaterThan" aboveAverage="0" equalAverage="0" bottom="0" percent="0" rank="0" text="" dxfId="0">
      <formula>0</formula>
    </cfRule>
  </conditionalFormatting>
  <conditionalFormatting sqref="M80:BP80">
    <cfRule type="cellIs" priority="71" operator="greaterThan" aboveAverage="0" equalAverage="0" bottom="0" percent="0" rank="0" text="" dxfId="0">
      <formula>0</formula>
    </cfRule>
  </conditionalFormatting>
  <conditionalFormatting sqref="M81:BP81">
    <cfRule type="cellIs" priority="72" operator="greaterThan" aboveAverage="0" equalAverage="0" bottom="0" percent="0" rank="0" text="" dxfId="0">
      <formula>0</formula>
    </cfRule>
  </conditionalFormatting>
  <conditionalFormatting sqref="M82:BP82">
    <cfRule type="cellIs" priority="73" operator="greaterThan" aboveAverage="0" equalAverage="0" bottom="0" percent="0" rank="0" text="" dxfId="0">
      <formula>0</formula>
    </cfRule>
  </conditionalFormatting>
  <conditionalFormatting sqref="M83:BP83">
    <cfRule type="cellIs" priority="74" operator="greaterThan" aboveAverage="0" equalAverage="0" bottom="0" percent="0" rank="0" text="" dxfId="0">
      <formula>0</formula>
    </cfRule>
  </conditionalFormatting>
  <conditionalFormatting sqref="M84:BP84">
    <cfRule type="cellIs" priority="75" operator="greaterThan" aboveAverage="0" equalAverage="0" bottom="0" percent="0" rank="0" text="" dxfId="0">
      <formula>0</formula>
    </cfRule>
  </conditionalFormatting>
  <conditionalFormatting sqref="M85:BP85">
    <cfRule type="cellIs" priority="76" operator="greaterThan" aboveAverage="0" equalAverage="0" bottom="0" percent="0" rank="0" text="" dxfId="0">
      <formula>0</formula>
    </cfRule>
  </conditionalFormatting>
  <conditionalFormatting sqref="M86:BP86">
    <cfRule type="cellIs" priority="77" operator="greaterThan" aboveAverage="0" equalAverage="0" bottom="0" percent="0" rank="0" text="" dxfId="0">
      <formula>0</formula>
    </cfRule>
  </conditionalFormatting>
  <conditionalFormatting sqref="M87:BP87">
    <cfRule type="cellIs" priority="78" operator="greaterThan" aboveAverage="0" equalAverage="0" bottom="0" percent="0" rank="0" text="" dxfId="0">
      <formula>0</formula>
    </cfRule>
  </conditionalFormatting>
  <conditionalFormatting sqref="M88:BP88">
    <cfRule type="cellIs" priority="79" operator="greaterThan" aboveAverage="0" equalAverage="0" bottom="0" percent="0" rank="0" text="" dxfId="0">
      <formula>0</formula>
    </cfRule>
  </conditionalFormatting>
  <conditionalFormatting sqref="M89:BP89">
    <cfRule type="cellIs" priority="80" operator="greaterThan" aboveAverage="0" equalAverage="0" bottom="0" percent="0" rank="0" text="" dxfId="0">
      <formula>0</formula>
    </cfRule>
  </conditionalFormatting>
  <conditionalFormatting sqref="M90:BP90">
    <cfRule type="cellIs" priority="81" operator="greaterThan" aboveAverage="0" equalAverage="0" bottom="0" percent="0" rank="0" text="" dxfId="0">
      <formula>0</formula>
    </cfRule>
  </conditionalFormatting>
  <conditionalFormatting sqref="M91:BP91">
    <cfRule type="cellIs" priority="82" operator="greaterThan" aboveAverage="0" equalAverage="0" bottom="0" percent="0" rank="0" text="" dxfId="0">
      <formula>0</formula>
    </cfRule>
  </conditionalFormatting>
  <conditionalFormatting sqref="M92:BP92">
    <cfRule type="cellIs" priority="83" operator="greaterThan" aboveAverage="0" equalAverage="0" bottom="0" percent="0" rank="0" text="" dxfId="0">
      <formula>0</formula>
    </cfRule>
  </conditionalFormatting>
  <conditionalFormatting sqref="M93:BP93">
    <cfRule type="cellIs" priority="84" operator="greaterThan" aboveAverage="0" equalAverage="0" bottom="0" percent="0" rank="0" text="" dxfId="0">
      <formula>0</formula>
    </cfRule>
  </conditionalFormatting>
  <conditionalFormatting sqref="M94:BP94">
    <cfRule type="cellIs" priority="85" operator="greaterThan" aboveAverage="0" equalAverage="0" bottom="0" percent="0" rank="0" text="" dxfId="0">
      <formula>0</formula>
    </cfRule>
  </conditionalFormatting>
  <conditionalFormatting sqref="M95:BP95">
    <cfRule type="cellIs" priority="86" operator="greaterThan" aboveAverage="0" equalAverage="0" bottom="0" percent="0" rank="0" text="" dxfId="0">
      <formula>0</formula>
    </cfRule>
  </conditionalFormatting>
  <conditionalFormatting sqref="M96:BP96">
    <cfRule type="cellIs" priority="87" operator="greaterThan" aboveAverage="0" equalAverage="0" bottom="0" percent="0" rank="0" text="" dxfId="0">
      <formula>0</formula>
    </cfRule>
  </conditionalFormatting>
  <conditionalFormatting sqref="M97:BP97">
    <cfRule type="cellIs" priority="88" operator="greaterThan" aboveAverage="0" equalAverage="0" bottom="0" percent="0" rank="0" text="" dxfId="0">
      <formula>0</formula>
    </cfRule>
  </conditionalFormatting>
  <conditionalFormatting sqref="M98:BP98">
    <cfRule type="cellIs" priority="89" operator="greaterThan" aboveAverage="0" equalAverage="0" bottom="0" percent="0" rank="0" text="" dxfId="0">
      <formula>0</formula>
    </cfRule>
  </conditionalFormatting>
  <conditionalFormatting sqref="M99:BP99">
    <cfRule type="cellIs" priority="90" operator="greaterThan" aboveAverage="0" equalAverage="0" bottom="0" percent="0" rank="0" text="" dxfId="0">
      <formula>0</formula>
    </cfRule>
  </conditionalFormatting>
  <conditionalFormatting sqref="M100:BP100">
    <cfRule type="cellIs" priority="91" operator="greaterThan" aboveAverage="0" equalAverage="0" bottom="0" percent="0" rank="0" text="" dxfId="0">
      <formula>0</formula>
    </cfRule>
  </conditionalFormatting>
  <conditionalFormatting sqref="M101:BP101">
    <cfRule type="cellIs" priority="92" operator="greaterThan" aboveAverage="0" equalAverage="0" bottom="0" percent="0" rank="0" text="" dxfId="0">
      <formula>0</formula>
    </cfRule>
  </conditionalFormatting>
  <conditionalFormatting sqref="M102:BP102">
    <cfRule type="cellIs" priority="93" operator="greaterThan" aboveAverage="0" equalAverage="0" bottom="0" percent="0" rank="0" text="" dxfId="0">
      <formula>0</formula>
    </cfRule>
  </conditionalFormatting>
  <conditionalFormatting sqref="M103:BP103">
    <cfRule type="cellIs" priority="94" operator="greaterThan" aboveAverage="0" equalAverage="0" bottom="0" percent="0" rank="0" text="" dxfId="0">
      <formula>0</formula>
    </cfRule>
  </conditionalFormatting>
  <conditionalFormatting sqref="M104:BP104">
    <cfRule type="cellIs" priority="95" operator="greaterThan" aboveAverage="0" equalAverage="0" bottom="0" percent="0" rank="0" text="" dxfId="0">
      <formula>0</formula>
    </cfRule>
  </conditionalFormatting>
  <conditionalFormatting sqref="M105:BP105">
    <cfRule type="cellIs" priority="96" operator="greaterThan" aboveAverage="0" equalAverage="0" bottom="0" percent="0" rank="0" text="" dxfId="0">
      <formula>0</formula>
    </cfRule>
  </conditionalFormatting>
  <conditionalFormatting sqref="M106:BP106">
    <cfRule type="cellIs" priority="97" operator="greaterThan" aboveAverage="0" equalAverage="0" bottom="0" percent="0" rank="0" text="" dxfId="0">
      <formula>0</formula>
    </cfRule>
  </conditionalFormatting>
  <conditionalFormatting sqref="M107:BP107">
    <cfRule type="cellIs" priority="98" operator="greaterThan" aboveAverage="0" equalAverage="0" bottom="0" percent="0" rank="0" text="" dxfId="0">
      <formula>0</formula>
    </cfRule>
  </conditionalFormatting>
  <conditionalFormatting sqref="M108:BP108">
    <cfRule type="cellIs" priority="99" operator="greaterThan" aboveAverage="0" equalAverage="0" bottom="0" percent="0" rank="0" text="" dxfId="0">
      <formula>0</formula>
    </cfRule>
  </conditionalFormatting>
  <conditionalFormatting sqref="M109:BP109">
    <cfRule type="cellIs" priority="100" operator="greaterThan" aboveAverage="0" equalAverage="0" bottom="0" percent="0" rank="0" text="" dxfId="0">
      <formula>0</formula>
    </cfRule>
  </conditionalFormatting>
  <conditionalFormatting sqref="M110:BP110">
    <cfRule type="cellIs" priority="101" operator="greaterThan" aboveAverage="0" equalAverage="0" bottom="0" percent="0" rank="0" text="" dxfId="0">
      <formula>0</formula>
    </cfRule>
  </conditionalFormatting>
  <conditionalFormatting sqref="M111:BP111">
    <cfRule type="cellIs" priority="102" operator="greaterThan" aboveAverage="0" equalAverage="0" bottom="0" percent="0" rank="0" text="" dxfId="0">
      <formula>0</formula>
    </cfRule>
  </conditionalFormatting>
  <conditionalFormatting sqref="M112:BP112">
    <cfRule type="cellIs" priority="103" operator="greaterThan" aboveAverage="0" equalAverage="0" bottom="0" percent="0" rank="0" text="" dxfId="0">
      <formula>0</formula>
    </cfRule>
  </conditionalFormatting>
  <conditionalFormatting sqref="M113:BP113">
    <cfRule type="cellIs" priority="104" operator="greaterThan" aboveAverage="0" equalAverage="0" bottom="0" percent="0" rank="0" text="" dxfId="0">
      <formula>0</formula>
    </cfRule>
  </conditionalFormatting>
  <conditionalFormatting sqref="M114:BP114">
    <cfRule type="cellIs" priority="105" operator="greaterThan" aboveAverage="0" equalAverage="0" bottom="0" percent="0" rank="0" text="" dxfId="0">
      <formula>0</formula>
    </cfRule>
  </conditionalFormatting>
  <conditionalFormatting sqref="M115:BP115">
    <cfRule type="cellIs" priority="106" operator="greaterThan" aboveAverage="0" equalAverage="0" bottom="0" percent="0" rank="0" text="" dxfId="0">
      <formula>0</formula>
    </cfRule>
  </conditionalFormatting>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Template>PACI-CA</Template>
  <TotalTime>50364</TotalTime>
  <Application>LibreOffice/4.2.5.2$Windows_x86 LibreOffice_project/61cb170a04bb1f12e77c884eab9192be736ec5f5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2014-07-02T09:36:47Z</dcterms:created>
  <dc:language>es-MX</dc:language>
  <dcterms:modified xsi:type="dcterms:W3CDTF">2014-07-25T17:08:32Z</dcterms:modified>
  <cp:revision>28</cp:revision>
</cp:coreProperties>
</file>