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май" sheetId="1" r:id="rId1"/>
    <sheet name="Лист1" sheetId="2" r:id="rId2"/>
  </sheets>
  <definedNames>
    <definedName name="_xlnm.Print_Area" localSheetId="0">'май'!$A$1:$IE$45</definedName>
    <definedName name="_xlnm.Print_Titles" localSheetId="0">'май'!$A:$B</definedName>
    <definedName name="Excel_BuiltIn__FilterDatabase" localSheetId="0">'май'!$A$2:$IG$45</definedName>
    <definedName name="Excel_BuiltIn_Print_Titles" localSheetId="0">'май'!$A$1:$B$65469</definedName>
  </definedNames>
  <calcPr fullCalcOnLoad="1"/>
</workbook>
</file>

<file path=xl/sharedStrings.xml><?xml version="1.0" encoding="utf-8"?>
<sst xmlns="http://schemas.openxmlformats.org/spreadsheetml/2006/main" count="1" uniqueCount="1">
  <si>
    <t>Error here --- &gt;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</si>
</sst>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р_._-;\-* #,##0.00_р_._-;_-* \-??_р_._-;_-@_-"/>
    <numFmt numFmtId="166" formatCode="#,##0.00"/>
    <numFmt numFmtId="167" formatCode="#,##0.00_ ;\-#,##0.00\ "/>
    <numFmt numFmtId="168" formatCode="#,##0"/>
    <numFmt numFmtId="169" formatCode="#,##0.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2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3" fillId="0" borderId="0" xfId="0" applyFont="1" applyFill="1" applyAlignment="1" applyProtection="1">
      <alignment vertical="center"/>
      <protection hidden="1" locked="0"/>
    </xf>
    <xf numFmtId="164" fontId="3" fillId="3" borderId="0" xfId="0" applyFont="1" applyFill="1" applyAlignment="1" applyProtection="1">
      <alignment vertical="center"/>
      <protection hidden="1" locked="0"/>
    </xf>
    <xf numFmtId="164" fontId="3" fillId="2" borderId="0" xfId="0" applyFont="1" applyFill="1" applyAlignment="1" applyProtection="1">
      <alignment vertical="center"/>
      <protection hidden="1" locked="0"/>
    </xf>
    <xf numFmtId="164" fontId="3" fillId="4" borderId="0" xfId="0" applyFont="1" applyFill="1" applyAlignment="1" applyProtection="1">
      <alignment vertical="center"/>
      <protection hidden="1" locked="0"/>
    </xf>
    <xf numFmtId="164" fontId="3" fillId="5" borderId="0" xfId="0" applyFont="1" applyFill="1" applyAlignment="1" applyProtection="1">
      <alignment vertical="center"/>
      <protection hidden="1" locked="0"/>
    </xf>
    <xf numFmtId="164" fontId="3" fillId="6" borderId="0" xfId="0" applyFont="1" applyFill="1" applyAlignment="1" applyProtection="1">
      <alignment vertical="center"/>
      <protection hidden="1" locked="0"/>
    </xf>
    <xf numFmtId="164" fontId="3" fillId="7" borderId="0" xfId="0" applyFont="1" applyFill="1" applyAlignment="1" applyProtection="1">
      <alignment vertical="center"/>
      <protection hidden="1" locked="0"/>
    </xf>
    <xf numFmtId="164" fontId="4" fillId="0" borderId="0" xfId="0" applyFont="1" applyAlignment="1">
      <alignment vertical="center"/>
    </xf>
    <xf numFmtId="164" fontId="5" fillId="2" borderId="0" xfId="0" applyFont="1" applyFill="1" applyAlignment="1" applyProtection="1">
      <alignment vertical="center" wrapText="1"/>
      <protection hidden="1" locked="0"/>
    </xf>
    <xf numFmtId="164" fontId="5" fillId="2" borderId="0" xfId="0" applyFont="1" applyFill="1" applyAlignment="1" applyProtection="1">
      <alignment horizontal="center" vertical="center" wrapText="1"/>
      <protection hidden="1" locked="0"/>
    </xf>
    <xf numFmtId="166" fontId="3" fillId="8" borderId="1" xfId="0" applyNumberFormat="1" applyFont="1" applyFill="1" applyBorder="1" applyAlignment="1" applyProtection="1">
      <alignment vertical="center" wrapText="1"/>
      <protection hidden="1" locked="0"/>
    </xf>
    <xf numFmtId="167" fontId="3" fillId="2" borderId="1" xfId="0" applyNumberFormat="1" applyFont="1" applyFill="1" applyBorder="1" applyAlignment="1" applyProtection="1">
      <alignment horizontal="right" vertical="center"/>
      <protection hidden="1" locked="0"/>
    </xf>
    <xf numFmtId="166" fontId="4" fillId="2" borderId="1" xfId="0" applyNumberFormat="1" applyFont="1" applyFill="1" applyBorder="1" applyAlignment="1">
      <alignment horizontal="right" vertical="top" shrinkToFit="1"/>
    </xf>
    <xf numFmtId="166" fontId="3" fillId="2" borderId="1" xfId="0" applyNumberFormat="1" applyFont="1" applyFill="1" applyBorder="1" applyAlignment="1" applyProtection="1">
      <alignment horizontal="right" vertical="center"/>
      <protection hidden="1" locked="0"/>
    </xf>
    <xf numFmtId="166" fontId="4" fillId="2" borderId="1" xfId="0" applyNumberFormat="1" applyFont="1" applyFill="1" applyBorder="1" applyAlignment="1">
      <alignment horizontal="right" vertical="center" shrinkToFit="1"/>
    </xf>
    <xf numFmtId="166" fontId="3" fillId="2" borderId="1" xfId="0" applyNumberFormat="1" applyFont="1" applyFill="1" applyBorder="1" applyAlignment="1">
      <alignment horizontal="right" vertical="center" shrinkToFit="1"/>
    </xf>
    <xf numFmtId="167" fontId="3" fillId="9" borderId="1" xfId="0" applyNumberFormat="1" applyFont="1" applyFill="1" applyBorder="1" applyAlignment="1" applyProtection="1">
      <alignment horizontal="right" vertical="center"/>
      <protection hidden="1" locked="0"/>
    </xf>
    <xf numFmtId="167" fontId="3" fillId="0" borderId="1" xfId="0" applyNumberFormat="1" applyFont="1" applyFill="1" applyBorder="1" applyAlignment="1">
      <alignment horizontal="right" vertical="center"/>
    </xf>
    <xf numFmtId="167" fontId="3" fillId="10" borderId="1" xfId="0" applyNumberFormat="1" applyFont="1" applyFill="1" applyBorder="1" applyAlignment="1">
      <alignment horizontal="right" vertical="center"/>
    </xf>
    <xf numFmtId="167" fontId="3" fillId="2" borderId="1" xfId="0" applyNumberFormat="1" applyFont="1" applyFill="1" applyBorder="1" applyAlignment="1">
      <alignment horizontal="right" vertical="center"/>
    </xf>
    <xf numFmtId="167" fontId="3" fillId="6" borderId="1" xfId="0" applyNumberFormat="1" applyFont="1" applyFill="1" applyBorder="1" applyAlignment="1">
      <alignment horizontal="right" vertical="center"/>
    </xf>
    <xf numFmtId="167" fontId="3" fillId="11" borderId="1" xfId="0" applyNumberFormat="1" applyFont="1" applyFill="1" applyBorder="1" applyAlignment="1">
      <alignment horizontal="right" vertical="center"/>
    </xf>
    <xf numFmtId="167" fontId="3" fillId="12" borderId="1" xfId="0" applyNumberFormat="1" applyFont="1" applyFill="1" applyBorder="1" applyAlignment="1">
      <alignment horizontal="right" vertical="center"/>
    </xf>
    <xf numFmtId="167" fontId="3" fillId="6" borderId="1" xfId="0" applyNumberFormat="1" applyFont="1" applyFill="1" applyBorder="1" applyAlignment="1" applyProtection="1">
      <alignment horizontal="right" vertical="center"/>
      <protection hidden="1" locked="0"/>
    </xf>
    <xf numFmtId="168" fontId="3" fillId="0" borderId="1" xfId="22" applyNumberFormat="1" applyFont="1" applyBorder="1" applyAlignment="1">
      <alignment vertical="center" wrapText="1"/>
      <protection/>
    </xf>
    <xf numFmtId="166" fontId="3" fillId="0" borderId="1" xfId="22" applyNumberFormat="1" applyFont="1" applyBorder="1" applyAlignment="1">
      <alignment vertical="center" wrapText="1"/>
      <protection/>
    </xf>
    <xf numFmtId="169" fontId="3" fillId="2" borderId="1" xfId="0" applyNumberFormat="1" applyFont="1" applyFill="1" applyBorder="1" applyAlignment="1">
      <alignment/>
    </xf>
    <xf numFmtId="167" fontId="3" fillId="0" borderId="1" xfId="0" applyNumberFormat="1" applyFont="1" applyFill="1" applyBorder="1" applyAlignment="1" applyProtection="1">
      <alignment horizontal="right" vertical="center"/>
      <protection hidden="1" locked="0"/>
    </xf>
    <xf numFmtId="169" fontId="3" fillId="2" borderId="1" xfId="23" applyNumberFormat="1" applyFont="1" applyFill="1" applyBorder="1">
      <alignment/>
      <protection/>
    </xf>
    <xf numFmtId="169" fontId="3" fillId="2" borderId="1" xfId="22" applyNumberFormat="1" applyFont="1" applyFill="1" applyBorder="1">
      <alignment/>
      <protection/>
    </xf>
    <xf numFmtId="167" fontId="3" fillId="4" borderId="1" xfId="0" applyNumberFormat="1" applyFont="1" applyFill="1" applyBorder="1" applyAlignment="1" applyProtection="1">
      <alignment horizontal="right" vertical="center"/>
      <protection hidden="1" locked="0"/>
    </xf>
    <xf numFmtId="166" fontId="3" fillId="2" borderId="1" xfId="0" applyNumberFormat="1" applyFont="1" applyFill="1" applyBorder="1" applyAlignment="1">
      <alignment horizontal="right" vertical="center"/>
    </xf>
    <xf numFmtId="167" fontId="3" fillId="2" borderId="2" xfId="0" applyNumberFormat="1" applyFont="1" applyFill="1" applyBorder="1" applyAlignment="1" applyProtection="1">
      <alignment horizontal="right" vertical="center"/>
      <protection hidden="1" locked="0"/>
    </xf>
    <xf numFmtId="166" fontId="6" fillId="2" borderId="1" xfId="0" applyNumberFormat="1" applyFont="1" applyFill="1" applyBorder="1" applyAlignment="1">
      <alignment horizontal="right" vertical="center"/>
    </xf>
    <xf numFmtId="166" fontId="3" fillId="0" borderId="1" xfId="20" applyNumberFormat="1" applyFont="1" applyFill="1" applyBorder="1" applyAlignment="1">
      <alignment horizontal="right" vertical="center"/>
      <protection/>
    </xf>
    <xf numFmtId="166" fontId="3" fillId="10" borderId="1" xfId="0" applyNumberFormat="1" applyFont="1" applyFill="1" applyBorder="1" applyAlignment="1" applyProtection="1">
      <alignment horizontal="right" vertical="center"/>
      <protection hidden="1" locked="0"/>
    </xf>
    <xf numFmtId="167" fontId="3" fillId="12" borderId="1" xfId="0" applyNumberFormat="1" applyFont="1" applyFill="1" applyBorder="1" applyAlignment="1" applyProtection="1">
      <alignment horizontal="right" vertical="center"/>
      <protection hidden="1" locked="0"/>
    </xf>
    <xf numFmtId="166" fontId="3" fillId="5" borderId="1" xfId="0" applyNumberFormat="1" applyFont="1" applyFill="1" applyBorder="1" applyAlignment="1" applyProtection="1">
      <alignment horizontal="right" vertical="center"/>
      <protection hidden="1" locked="0"/>
    </xf>
    <xf numFmtId="166" fontId="3" fillId="0" borderId="1" xfId="0" applyNumberFormat="1" applyFont="1" applyFill="1" applyBorder="1" applyAlignment="1" applyProtection="1">
      <alignment horizontal="right" vertical="center"/>
      <protection hidden="1" locked="0"/>
    </xf>
    <xf numFmtId="166" fontId="3" fillId="6" borderId="1" xfId="0" applyNumberFormat="1" applyFont="1" applyFill="1" applyBorder="1" applyAlignment="1" applyProtection="1">
      <alignment horizontal="right" vertical="center"/>
      <protection hidden="1" locked="0"/>
    </xf>
    <xf numFmtId="166" fontId="3" fillId="7" borderId="1" xfId="0" applyNumberFormat="1" applyFont="1" applyFill="1" applyBorder="1" applyAlignment="1" applyProtection="1">
      <alignment horizontal="right" vertical="center"/>
      <protection hidden="1" locked="0"/>
    </xf>
    <xf numFmtId="167" fontId="3" fillId="7" borderId="1" xfId="0" applyNumberFormat="1" applyFont="1" applyFill="1" applyBorder="1" applyAlignment="1" applyProtection="1">
      <alignment horizontal="right" vertical="center"/>
      <protection hidden="1" locked="0"/>
    </xf>
    <xf numFmtId="164" fontId="0" fillId="0" borderId="1" xfId="0" applyBorder="1" applyAlignment="1">
      <alignment/>
    </xf>
    <xf numFmtId="166" fontId="3" fillId="7" borderId="1" xfId="0" applyNumberFormat="1" applyFont="1" applyFill="1" applyBorder="1" applyAlignment="1">
      <alignment horizontal="right" vertical="center" shrinkToFit="1"/>
    </xf>
    <xf numFmtId="168" fontId="3" fillId="2" borderId="1" xfId="22" applyNumberFormat="1" applyFont="1" applyFill="1" applyBorder="1" applyAlignment="1">
      <alignment vertical="center" wrapText="1"/>
      <protection/>
    </xf>
    <xf numFmtId="166" fontId="3" fillId="2" borderId="1" xfId="22" applyNumberFormat="1" applyFont="1" applyFill="1" applyBorder="1" applyAlignment="1">
      <alignment vertical="center" wrapText="1"/>
      <protection/>
    </xf>
    <xf numFmtId="164" fontId="3" fillId="0" borderId="1" xfId="0" applyFont="1" applyFill="1" applyBorder="1" applyAlignment="1" applyProtection="1">
      <alignment vertical="center"/>
      <protection hidden="1" locked="0"/>
    </xf>
    <xf numFmtId="166" fontId="7" fillId="8" borderId="1" xfId="0" applyNumberFormat="1" applyFont="1" applyFill="1" applyBorder="1" applyAlignment="1" applyProtection="1">
      <alignment horizontal="right" vertical="center" wrapText="1"/>
      <protection hidden="1" locked="0"/>
    </xf>
    <xf numFmtId="166" fontId="7" fillId="2" borderId="1" xfId="0" applyNumberFormat="1" applyFont="1" applyFill="1" applyBorder="1" applyAlignment="1" applyProtection="1">
      <alignment horizontal="right" vertical="center"/>
      <protection hidden="1" locked="0"/>
    </xf>
    <xf numFmtId="167" fontId="7" fillId="2" borderId="1" xfId="0" applyNumberFormat="1" applyFont="1" applyFill="1" applyBorder="1" applyAlignment="1" applyProtection="1">
      <alignment horizontal="right" vertical="center"/>
      <protection hidden="1" locked="0"/>
    </xf>
    <xf numFmtId="166" fontId="7" fillId="9" borderId="1" xfId="0" applyNumberFormat="1" applyFont="1" applyFill="1" applyBorder="1" applyAlignment="1" applyProtection="1">
      <alignment horizontal="right" vertical="center"/>
      <protection hidden="1" locked="0"/>
    </xf>
    <xf numFmtId="166" fontId="7" fillId="0" borderId="1" xfId="0" applyNumberFormat="1" applyFont="1" applyFill="1" applyBorder="1" applyAlignment="1" applyProtection="1">
      <alignment horizontal="right" vertical="center"/>
      <protection hidden="1" locked="0"/>
    </xf>
    <xf numFmtId="167" fontId="7" fillId="10" borderId="1" xfId="0" applyNumberFormat="1" applyFont="1" applyFill="1" applyBorder="1" applyAlignment="1" applyProtection="1">
      <alignment horizontal="right" vertical="center"/>
      <protection hidden="1" locked="0"/>
    </xf>
    <xf numFmtId="167" fontId="7" fillId="6" borderId="1" xfId="0" applyNumberFormat="1" applyFont="1" applyFill="1" applyBorder="1" applyAlignment="1" applyProtection="1">
      <alignment horizontal="right" vertical="center"/>
      <protection hidden="1" locked="0"/>
    </xf>
    <xf numFmtId="167" fontId="7" fillId="2" borderId="1" xfId="0" applyNumberFormat="1" applyFont="1" applyFill="1" applyBorder="1" applyAlignment="1">
      <alignment horizontal="right" vertical="center"/>
    </xf>
    <xf numFmtId="167" fontId="7" fillId="11" borderId="1" xfId="0" applyNumberFormat="1" applyFont="1" applyFill="1" applyBorder="1" applyAlignment="1" applyProtection="1">
      <alignment horizontal="right" vertical="center"/>
      <protection hidden="1" locked="0"/>
    </xf>
    <xf numFmtId="167" fontId="7" fillId="12" borderId="1" xfId="0" applyNumberFormat="1" applyFont="1" applyFill="1" applyBorder="1" applyAlignment="1" applyProtection="1">
      <alignment horizontal="right" vertical="center"/>
      <protection hidden="1" locked="0"/>
    </xf>
    <xf numFmtId="167" fontId="7" fillId="0" borderId="1" xfId="0" applyNumberFormat="1" applyFont="1" applyFill="1" applyBorder="1" applyAlignment="1" applyProtection="1">
      <alignment horizontal="right" vertical="center"/>
      <protection hidden="1" locked="0"/>
    </xf>
    <xf numFmtId="166" fontId="7" fillId="4" borderId="1" xfId="0" applyNumberFormat="1" applyFont="1" applyFill="1" applyBorder="1" applyAlignment="1" applyProtection="1">
      <alignment horizontal="right" vertical="center"/>
      <protection hidden="1" locked="0"/>
    </xf>
    <xf numFmtId="166" fontId="7" fillId="2" borderId="2" xfId="0" applyNumberFormat="1" applyFont="1" applyFill="1" applyBorder="1" applyAlignment="1" applyProtection="1">
      <alignment horizontal="right" vertical="center"/>
      <protection hidden="1" locked="0"/>
    </xf>
    <xf numFmtId="166" fontId="7" fillId="10" borderId="1" xfId="0" applyNumberFormat="1" applyFont="1" applyFill="1" applyBorder="1" applyAlignment="1" applyProtection="1">
      <alignment horizontal="right" vertical="center"/>
      <protection hidden="1" locked="0"/>
    </xf>
    <xf numFmtId="166" fontId="7" fillId="12" borderId="1" xfId="0" applyNumberFormat="1" applyFont="1" applyFill="1" applyBorder="1" applyAlignment="1" applyProtection="1">
      <alignment horizontal="right" vertical="center"/>
      <protection hidden="1" locked="0"/>
    </xf>
    <xf numFmtId="167" fontId="7" fillId="5" borderId="1" xfId="0" applyNumberFormat="1" applyFont="1" applyFill="1" applyBorder="1" applyAlignment="1" applyProtection="1">
      <alignment horizontal="right" vertical="center"/>
      <protection hidden="1" locked="0"/>
    </xf>
    <xf numFmtId="167" fontId="7" fillId="7" borderId="1" xfId="0" applyNumberFormat="1" applyFont="1" applyFill="1" applyBorder="1" applyAlignment="1" applyProtection="1">
      <alignment horizontal="right" vertical="center"/>
      <protection hidden="1" locked="0"/>
    </xf>
    <xf numFmtId="166" fontId="7" fillId="6" borderId="1" xfId="0" applyNumberFormat="1" applyFont="1" applyFill="1" applyBorder="1" applyAlignment="1" applyProtection="1">
      <alignment horizontal="right" vertical="center"/>
      <protection hidden="1" locked="0"/>
    </xf>
    <xf numFmtId="166" fontId="7" fillId="7" borderId="1" xfId="0" applyNumberFormat="1" applyFont="1" applyFill="1" applyBorder="1" applyAlignment="1" applyProtection="1">
      <alignment horizontal="right" vertical="center"/>
      <protection hidden="1" locked="0"/>
    </xf>
    <xf numFmtId="164" fontId="7" fillId="2" borderId="1" xfId="0" applyFont="1" applyFill="1" applyBorder="1" applyAlignment="1" applyProtection="1">
      <alignment vertical="center"/>
      <protection hidden="1" locked="0"/>
    </xf>
    <xf numFmtId="166" fontId="7" fillId="7" borderId="1" xfId="0" applyNumberFormat="1" applyFont="1" applyFill="1" applyBorder="1" applyAlignment="1">
      <alignment horizontal="right" vertical="center" shrinkToFit="1"/>
    </xf>
    <xf numFmtId="164" fontId="7" fillId="2" borderId="0" xfId="0" applyFont="1" applyFill="1" applyAlignment="1" applyProtection="1">
      <alignment vertical="center"/>
      <protection hidden="1" locked="0"/>
    </xf>
    <xf numFmtId="167" fontId="3" fillId="11" borderId="1" xfId="0" applyNumberFormat="1" applyFont="1" applyFill="1" applyBorder="1" applyAlignment="1" applyProtection="1">
      <alignment horizontal="right" vertical="center"/>
      <protection hidden="1" locked="0"/>
    </xf>
    <xf numFmtId="166" fontId="3" fillId="2" borderId="1" xfId="20" applyNumberFormat="1" applyFont="1" applyFill="1" applyBorder="1" applyAlignment="1">
      <alignment horizontal="right" vertical="center"/>
      <protection/>
    </xf>
    <xf numFmtId="164" fontId="3" fillId="2" borderId="1" xfId="0" applyFont="1" applyFill="1" applyBorder="1" applyAlignment="1" applyProtection="1">
      <alignment vertical="center"/>
      <protection hidden="1" locked="0"/>
    </xf>
    <xf numFmtId="166" fontId="7" fillId="2" borderId="1" xfId="0" applyNumberFormat="1" applyFont="1" applyFill="1" applyBorder="1" applyAlignment="1">
      <alignment horizontal="right" vertical="center" shrinkToFit="1"/>
    </xf>
    <xf numFmtId="167" fontId="7" fillId="9" borderId="1" xfId="0" applyNumberFormat="1" applyFont="1" applyFill="1" applyBorder="1" applyAlignment="1" applyProtection="1">
      <alignment horizontal="right" vertical="center"/>
      <protection hidden="1" locked="0"/>
    </xf>
    <xf numFmtId="167" fontId="7" fillId="2" borderId="3" xfId="0" applyNumberFormat="1" applyFont="1" applyFill="1" applyBorder="1" applyAlignment="1" applyProtection="1">
      <alignment horizontal="right" vertical="center"/>
      <protection hidden="1" locked="0"/>
    </xf>
    <xf numFmtId="164" fontId="7" fillId="0" borderId="1" xfId="0" applyFont="1" applyFill="1" applyBorder="1" applyAlignment="1" applyProtection="1">
      <alignment vertical="center"/>
      <protection hidden="1" locked="0"/>
    </xf>
    <xf numFmtId="164" fontId="7" fillId="0" borderId="0" xfId="0" applyFont="1" applyFill="1" applyAlignment="1" applyProtection="1">
      <alignment vertical="center"/>
      <protection hidden="1" locked="0"/>
    </xf>
    <xf numFmtId="166" fontId="7" fillId="13" borderId="1" xfId="0" applyNumberFormat="1" applyFont="1" applyFill="1" applyBorder="1" applyAlignment="1" applyProtection="1">
      <alignment vertical="center" wrapText="1"/>
      <protection hidden="1" locked="0"/>
    </xf>
    <xf numFmtId="166" fontId="7" fillId="13" borderId="1" xfId="0" applyNumberFormat="1" applyFont="1" applyFill="1" applyBorder="1" applyAlignment="1" applyProtection="1">
      <alignment vertical="center"/>
      <protection hidden="1" locked="0"/>
    </xf>
    <xf numFmtId="164" fontId="7" fillId="13" borderId="1" xfId="0" applyFont="1" applyFill="1" applyBorder="1" applyAlignment="1" applyProtection="1">
      <alignment vertical="center"/>
      <protection hidden="1" locked="0"/>
    </xf>
    <xf numFmtId="167" fontId="7" fillId="13" borderId="1" xfId="0" applyNumberFormat="1" applyFont="1" applyFill="1" applyBorder="1" applyAlignment="1" applyProtection="1">
      <alignment horizontal="right" vertical="center"/>
      <protection hidden="1" locked="0"/>
    </xf>
    <xf numFmtId="166" fontId="7" fillId="13" borderId="1" xfId="20" applyNumberFormat="1" applyFont="1" applyFill="1" applyBorder="1" applyAlignment="1">
      <alignment vertical="center" shrinkToFit="1"/>
      <protection/>
    </xf>
    <xf numFmtId="167" fontId="7" fillId="13" borderId="1" xfId="0" applyNumberFormat="1" applyFont="1" applyFill="1" applyBorder="1" applyAlignment="1">
      <alignment horizontal="right" vertical="center"/>
    </xf>
    <xf numFmtId="167" fontId="3" fillId="13" borderId="1" xfId="0" applyNumberFormat="1" applyFont="1" applyFill="1" applyBorder="1" applyAlignment="1" applyProtection="1">
      <alignment horizontal="right" vertical="center"/>
      <protection hidden="1" locked="0"/>
    </xf>
    <xf numFmtId="166" fontId="7" fillId="13" borderId="1" xfId="0" applyNumberFormat="1" applyFont="1" applyFill="1" applyBorder="1" applyAlignment="1" applyProtection="1">
      <alignment horizontal="right" vertical="center"/>
      <protection hidden="1" locked="0"/>
    </xf>
    <xf numFmtId="166" fontId="3" fillId="13" borderId="1" xfId="0" applyNumberFormat="1" applyFont="1" applyFill="1" applyBorder="1" applyAlignment="1" applyProtection="1">
      <alignment horizontal="right" vertical="center"/>
      <protection hidden="1" locked="0"/>
    </xf>
    <xf numFmtId="166" fontId="3" fillId="13" borderId="1" xfId="0" applyNumberFormat="1" applyFont="1" applyFill="1" applyBorder="1" applyAlignment="1">
      <alignment horizontal="right" vertical="center" shrinkToFit="1"/>
    </xf>
    <xf numFmtId="164" fontId="7" fillId="13" borderId="0" xfId="0" applyFont="1" applyFill="1" applyAlignment="1" applyProtection="1">
      <alignment vertical="center"/>
      <protection hidden="1" locked="0"/>
    </xf>
    <xf numFmtId="166" fontId="8" fillId="2" borderId="1" xfId="0" applyNumberFormat="1" applyFont="1" applyFill="1" applyBorder="1" applyAlignment="1">
      <alignment vertical="center"/>
    </xf>
    <xf numFmtId="166" fontId="8" fillId="2" borderId="4" xfId="0" applyNumberFormat="1" applyFont="1" applyFill="1" applyBorder="1" applyAlignment="1">
      <alignment vertical="center"/>
    </xf>
    <xf numFmtId="166" fontId="7" fillId="2" borderId="4" xfId="0" applyNumberFormat="1" applyFont="1" applyFill="1" applyBorder="1" applyAlignment="1" applyProtection="1">
      <alignment horizontal="right" vertical="center"/>
      <protection hidden="1" locked="0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  <cellStyle name="Обычный 5" xfId="23"/>
    <cellStyle name="Обычный 6" xfId="24"/>
    <cellStyle name="Обычный_Лист2_1" xfId="25"/>
    <cellStyle name="Обычный_Приложения 8, 9, 10 (1)" xfId="26"/>
    <cellStyle name="Финансовый 2" xfId="27"/>
    <cellStyle name="Финансовый 3" xfId="28"/>
    <cellStyle name="Финансовый_Лист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view="pageBreakPreview" zoomScale="75" zoomScaleSheetLayoutView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40" sqref="B40"/>
    </sheetView>
  </sheetViews>
  <sheetFormatPr defaultColWidth="1.1484375" defaultRowHeight="15"/>
  <cols>
    <col min="1" max="1" width="3.28125" style="1" customWidth="1"/>
    <col min="2" max="2" width="27.7109375" style="1" customWidth="1"/>
    <col min="3" max="3" width="0" style="2" hidden="1" customWidth="1"/>
    <col min="4" max="23" width="0" style="3" hidden="1" customWidth="1"/>
    <col min="24" max="24" width="0" style="1" hidden="1" customWidth="1"/>
    <col min="25" max="53" width="0" style="3" hidden="1" customWidth="1"/>
    <col min="54" max="54" width="0" style="4" hidden="1" customWidth="1"/>
    <col min="55" max="55" width="0" style="3" hidden="1" customWidth="1"/>
    <col min="56" max="56" width="0" style="4" hidden="1" customWidth="1"/>
    <col min="57" max="57" width="0" style="3" hidden="1" customWidth="1"/>
    <col min="58" max="61" width="0" style="4" hidden="1" customWidth="1"/>
    <col min="62" max="66" width="0" style="1" hidden="1" customWidth="1"/>
    <col min="67" max="67" width="0" style="3" hidden="1" customWidth="1"/>
    <col min="68" max="68" width="0" style="1" hidden="1" customWidth="1"/>
    <col min="69" max="71" width="0" style="3" hidden="1" customWidth="1"/>
    <col min="72" max="80" width="0" style="1" hidden="1" customWidth="1"/>
    <col min="81" max="88" width="0" style="3" hidden="1" customWidth="1"/>
    <col min="89" max="99" width="0" style="1" hidden="1" customWidth="1"/>
    <col min="100" max="101" width="0" style="3" hidden="1" customWidth="1"/>
    <col min="102" max="106" width="0" style="4" hidden="1" customWidth="1"/>
    <col min="107" max="107" width="0" style="3" hidden="1" customWidth="1"/>
    <col min="108" max="108" width="0" style="4" hidden="1" customWidth="1"/>
    <col min="109" max="115" width="0" style="3" hidden="1" customWidth="1"/>
    <col min="116" max="117" width="0" style="4" hidden="1" customWidth="1"/>
    <col min="118" max="121" width="0" style="3" hidden="1" customWidth="1"/>
    <col min="122" max="129" width="0" style="4" hidden="1" customWidth="1"/>
    <col min="130" max="130" width="0" style="3" hidden="1" customWidth="1"/>
    <col min="131" max="131" width="0" style="4" hidden="1" customWidth="1"/>
    <col min="132" max="139" width="0" style="3" hidden="1" customWidth="1"/>
    <col min="140" max="140" width="0" style="5" hidden="1" customWidth="1"/>
    <col min="141" max="141" width="0" style="1" hidden="1" customWidth="1"/>
    <col min="142" max="142" width="20.00390625" style="5" customWidth="1"/>
    <col min="143" max="143" width="18.57421875" style="6" customWidth="1"/>
    <col min="144" max="144" width="25.8515625" style="3" customWidth="1"/>
    <col min="145" max="145" width="26.00390625" style="3" customWidth="1"/>
    <col min="146" max="146" width="22.57421875" style="3" customWidth="1"/>
    <col min="147" max="147" width="23.00390625" style="3" customWidth="1"/>
    <col min="148" max="148" width="23.57421875" style="7" customWidth="1"/>
    <col min="149" max="149" width="25.8515625" style="7" customWidth="1"/>
    <col min="150" max="150" width="24.00390625" style="7" customWidth="1"/>
    <col min="151" max="151" width="22.421875" style="7" customWidth="1"/>
    <col min="152" max="152" width="23.28125" style="6" customWidth="1"/>
    <col min="153" max="159" width="24.57421875" style="3" customWidth="1"/>
    <col min="160" max="160" width="24.421875" style="3" customWidth="1"/>
    <col min="161" max="166" width="26.140625" style="7" customWidth="1"/>
    <col min="167" max="167" width="22.421875" style="7" customWidth="1"/>
    <col min="168" max="170" width="24.140625" style="7" customWidth="1"/>
    <col min="171" max="171" width="25.7109375" style="7" customWidth="1"/>
    <col min="172" max="173" width="24.140625" style="7" customWidth="1"/>
    <col min="174" max="175" width="26.8515625" style="7" customWidth="1"/>
    <col min="176" max="176" width="28.140625" style="7" customWidth="1"/>
    <col min="177" max="178" width="26.57421875" style="7" customWidth="1"/>
    <col min="179" max="181" width="26.140625" style="7" customWidth="1"/>
    <col min="182" max="182" width="29.00390625" style="7" customWidth="1"/>
    <col min="183" max="183" width="25.7109375" style="7" customWidth="1"/>
    <col min="184" max="186" width="27.57421875" style="7" customWidth="1"/>
    <col min="187" max="187" width="28.00390625" style="0" customWidth="1"/>
    <col min="188" max="188" width="23.00390625" style="6" customWidth="1"/>
    <col min="189" max="189" width="23.00390625" style="3" customWidth="1"/>
    <col min="190" max="190" width="23.7109375" style="3" customWidth="1"/>
    <col min="191" max="191" width="27.00390625" style="3" customWidth="1"/>
    <col min="192" max="192" width="25.421875" style="3" customWidth="1"/>
    <col min="193" max="193" width="0" style="3" hidden="1" customWidth="1"/>
    <col min="194" max="195" width="24.57421875" style="7" customWidth="1"/>
    <col min="196" max="196" width="23.00390625" style="7" customWidth="1"/>
    <col min="197" max="197" width="23.7109375" style="7" customWidth="1"/>
    <col min="198" max="201" width="24.140625" style="7" customWidth="1"/>
    <col min="202" max="202" width="26.7109375" style="7" customWidth="1"/>
    <col min="203" max="204" width="24.140625" style="7" customWidth="1"/>
    <col min="205" max="205" width="32.00390625" style="7" customWidth="1"/>
    <col min="206" max="206" width="24.8515625" style="7" customWidth="1"/>
    <col min="207" max="207" width="26.00390625" style="7" customWidth="1"/>
    <col min="208" max="208" width="28.421875" style="7" customWidth="1"/>
    <col min="209" max="209" width="26.00390625" style="7" customWidth="1"/>
    <col min="210" max="210" width="24.8515625" style="7" customWidth="1"/>
    <col min="211" max="211" width="27.140625" style="7" customWidth="1"/>
    <col min="212" max="212" width="28.7109375" style="7" customWidth="1"/>
    <col min="213" max="215" width="27.140625" style="7" customWidth="1"/>
    <col min="216" max="216" width="26.8515625" style="7" customWidth="1"/>
    <col min="217" max="217" width="27.7109375" style="7" customWidth="1"/>
    <col min="218" max="218" width="27.8515625" style="7" customWidth="1"/>
    <col min="219" max="228" width="26.00390625" style="7" customWidth="1"/>
    <col min="229" max="232" width="24.8515625" style="3" customWidth="1"/>
    <col min="233" max="233" width="29.00390625" style="3" customWidth="1"/>
    <col min="234" max="234" width="20.28125" style="6" customWidth="1"/>
    <col min="235" max="235" width="26.57421875" style="3" customWidth="1"/>
    <col min="236" max="237" width="25.00390625" style="3" customWidth="1"/>
    <col min="238" max="238" width="25.28125" style="3" customWidth="1"/>
    <col min="239" max="239" width="26.140625" style="3" customWidth="1"/>
    <col min="240" max="240" width="9.140625" style="8" customWidth="1"/>
    <col min="241" max="16384" width="9.140625" style="3" customWidth="1"/>
  </cols>
  <sheetData>
    <row r="1" spans="1:256" ht="19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8.7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39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</row>
    <row r="4" spans="1:256" ht="15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12" customFormat="1" ht="18" customHeight="1">
      <c r="A5"/>
      <c r="B5"/>
      <c r="C5" s="11">
        <f>D5+F5+H5+J5+M5+S5</f>
        <v>196619500</v>
      </c>
      <c r="D5" s="12">
        <f>SUM(E5)</f>
        <v>700</v>
      </c>
      <c r="E5" s="13">
        <v>700</v>
      </c>
      <c r="F5" s="12">
        <f>G5</f>
        <v>1340500</v>
      </c>
      <c r="G5" s="13">
        <v>1340500</v>
      </c>
      <c r="J5" s="14">
        <f>SUM(K5:L5)</f>
        <v>179565000</v>
      </c>
      <c r="K5" s="14"/>
      <c r="L5" s="15">
        <v>179565000</v>
      </c>
      <c r="M5" s="14">
        <f>SUM(N5:R5)</f>
        <v>12853800</v>
      </c>
      <c r="N5" s="14"/>
      <c r="O5" s="14">
        <v>12853800</v>
      </c>
      <c r="P5" s="14"/>
      <c r="Q5" s="14"/>
      <c r="R5" s="14"/>
      <c r="S5" s="16">
        <f>SUM(T5:V5)</f>
        <v>2859500</v>
      </c>
      <c r="T5" s="16"/>
      <c r="U5" s="13">
        <v>2656000</v>
      </c>
      <c r="V5" s="13">
        <v>203500</v>
      </c>
      <c r="W5" s="16"/>
      <c r="X5" s="17">
        <f>Y5+Z5</f>
        <v>0</v>
      </c>
      <c r="Y5" s="12">
        <f>Z5</f>
        <v>0</v>
      </c>
      <c r="Z5" s="18"/>
      <c r="AA5" s="19">
        <f>AB5</f>
        <v>0</v>
      </c>
      <c r="AB5" s="20">
        <v>0</v>
      </c>
      <c r="AC5" s="21">
        <f>AF5+AD5+AH5</f>
        <v>7950620</v>
      </c>
      <c r="AD5" s="20">
        <f>AE5</f>
        <v>166800</v>
      </c>
      <c r="AE5" s="20">
        <v>166800</v>
      </c>
      <c r="AF5" s="20">
        <f>AG5</f>
        <v>1121114</v>
      </c>
      <c r="AG5" s="20">
        <v>1121114</v>
      </c>
      <c r="AH5" s="20">
        <f>SUM(AI5:AO5)</f>
        <v>6662706</v>
      </c>
      <c r="AI5" s="20">
        <v>4697950</v>
      </c>
      <c r="AJ5" s="20">
        <v>1010050</v>
      </c>
      <c r="AK5" s="20">
        <v>888106</v>
      </c>
      <c r="AL5" s="20">
        <v>0</v>
      </c>
      <c r="AM5" s="20">
        <v>0</v>
      </c>
      <c r="AN5" s="20">
        <v>66600</v>
      </c>
      <c r="AO5" s="20">
        <v>0</v>
      </c>
      <c r="AP5" s="22"/>
      <c r="AQ5" s="20"/>
      <c r="AR5" s="23">
        <f>AS5+AT5</f>
        <v>423500</v>
      </c>
      <c r="AS5" s="20">
        <v>371100</v>
      </c>
      <c r="AT5" s="20">
        <v>52400</v>
      </c>
      <c r="AU5" s="24">
        <f>AV5+BA5+BH5+BJ5+BQ5+BX5</f>
        <v>255640680</v>
      </c>
      <c r="AV5" s="12">
        <f>AW5+AX5+AY5+AZ5</f>
        <v>61807500</v>
      </c>
      <c r="AW5" s="25">
        <v>48797000</v>
      </c>
      <c r="AX5" s="26">
        <v>10500</v>
      </c>
      <c r="AY5" s="27">
        <v>0</v>
      </c>
      <c r="AZ5" s="26">
        <v>13000000</v>
      </c>
      <c r="BA5" s="12">
        <f>BE5+BB5+BF5+BG5</f>
        <v>180783100</v>
      </c>
      <c r="BB5" s="24">
        <f>BC5+BD5</f>
        <v>3222600</v>
      </c>
      <c r="BC5" s="21">
        <v>3222600</v>
      </c>
      <c r="BD5" s="24"/>
      <c r="BE5" s="12">
        <v>2047800</v>
      </c>
      <c r="BF5" s="28">
        <v>172186300</v>
      </c>
      <c r="BG5" s="28">
        <v>3326400</v>
      </c>
      <c r="BH5" s="28">
        <f>BI5</f>
        <v>7366100</v>
      </c>
      <c r="BI5" s="29">
        <v>7366100</v>
      </c>
      <c r="BJ5" s="28">
        <f>SUM(BK5:BP5)</f>
        <v>659086</v>
      </c>
      <c r="BK5" s="28">
        <v>116000</v>
      </c>
      <c r="BL5" s="29">
        <v>413686</v>
      </c>
      <c r="BM5" s="28">
        <v>100200</v>
      </c>
      <c r="BN5" s="28">
        <v>22100</v>
      </c>
      <c r="BO5" s="20">
        <v>7100</v>
      </c>
      <c r="BP5" s="28"/>
      <c r="BQ5" s="20">
        <f>SUM(BR5:BW5)</f>
        <v>5024894</v>
      </c>
      <c r="BR5" s="29">
        <v>2951800</v>
      </c>
      <c r="BS5" s="20">
        <v>2029994</v>
      </c>
      <c r="BT5" s="18">
        <v>0</v>
      </c>
      <c r="BU5" s="29">
        <v>43100</v>
      </c>
      <c r="BV5" s="18">
        <v>0</v>
      </c>
      <c r="BW5" s="18">
        <v>0</v>
      </c>
      <c r="BX5" s="18">
        <f>BY5+BZ5+CA5+CB5</f>
        <v>0</v>
      </c>
      <c r="BY5" s="18"/>
      <c r="BZ5" s="18"/>
      <c r="CA5" s="30">
        <v>0</v>
      </c>
      <c r="CB5" s="30">
        <v>0</v>
      </c>
      <c r="CC5" s="31">
        <f>CD5+CF5+CJ5+CL5+CS5+CV5+CZ5+DD5+DI5+DL5+DN5+DR5+DU5+DZ5+CH5</f>
        <v>10866839</v>
      </c>
      <c r="CD5" s="12">
        <f>CE5</f>
        <v>0</v>
      </c>
      <c r="CE5" s="32">
        <v>0</v>
      </c>
      <c r="CF5" s="33">
        <f>CG5</f>
        <v>0</v>
      </c>
      <c r="CG5" s="12">
        <v>0</v>
      </c>
      <c r="CH5" s="12">
        <f>CI5</f>
        <v>0</v>
      </c>
      <c r="CJ5" s="12">
        <f>CK5</f>
        <v>2498500</v>
      </c>
      <c r="CK5" s="34">
        <v>2498500</v>
      </c>
      <c r="CL5" s="12">
        <f>SUM(CM5:CR5)</f>
        <v>0</v>
      </c>
      <c r="CP5" s="28">
        <v>0</v>
      </c>
      <c r="CQ5" s="28">
        <v>0</v>
      </c>
      <c r="CR5" s="14"/>
      <c r="CS5" s="28">
        <f>CT5+CU5</f>
        <v>1600</v>
      </c>
      <c r="CT5" s="28">
        <v>1600</v>
      </c>
      <c r="CU5" s="28"/>
      <c r="CV5" s="12">
        <f>SUM(CW5:CY5)</f>
        <v>0</v>
      </c>
      <c r="CZ5" s="12">
        <f>SUM(DA5:DC5)</f>
        <v>5010539</v>
      </c>
      <c r="DC5" s="12">
        <v>5010539</v>
      </c>
      <c r="DD5" s="12">
        <f>SUM(DE5:DH5)</f>
        <v>0</v>
      </c>
      <c r="DI5" s="12">
        <f>DJ5+DK5</f>
        <v>0</v>
      </c>
      <c r="DL5" s="12">
        <f>DM5</f>
        <v>0</v>
      </c>
      <c r="DN5" s="12">
        <f>DO5+DP5+DQ5</f>
        <v>0</v>
      </c>
      <c r="DR5" s="12">
        <f>SUM(DS5:DT5)</f>
        <v>3356200</v>
      </c>
      <c r="DT5" s="35">
        <v>3356200</v>
      </c>
      <c r="DU5" s="35">
        <f>DV5+DY5+DW5+DX5</f>
        <v>0</v>
      </c>
      <c r="DV5" s="35"/>
      <c r="DW5" s="35"/>
      <c r="DX5" s="35"/>
      <c r="DY5" s="35"/>
      <c r="DZ5" s="14"/>
      <c r="EA5" s="14"/>
      <c r="EB5" s="36">
        <f>EC5+ED5+EE5+EF5</f>
        <v>8200</v>
      </c>
      <c r="EC5" s="14">
        <v>8200</v>
      </c>
      <c r="ED5" s="14"/>
      <c r="EG5" s="37">
        <f>EH5+EI5</f>
        <v>0</v>
      </c>
      <c r="EJ5" s="38">
        <f>C5+X5+AA5+AC5+AP5+AR5+AU5+CC5+EB5+EG5</f>
        <v>471509339</v>
      </c>
      <c r="EK5" s="39">
        <f>EL5-EJ5</f>
        <v>0</v>
      </c>
      <c r="EL5" s="38">
        <f>EM5+EV5+GF5+HZ5</f>
        <v>471509339</v>
      </c>
      <c r="EM5" s="40">
        <f>EN5+EO5+EP5+EQ5+ER5</f>
        <v>192418800</v>
      </c>
      <c r="EN5" s="14"/>
      <c r="EO5" s="14">
        <f>L5</f>
        <v>179565000</v>
      </c>
      <c r="EP5" s="14">
        <f>O5</f>
        <v>12853800</v>
      </c>
      <c r="EQ5" s="14"/>
      <c r="ER5" s="41">
        <f>SUM(ES5:EU5)</f>
        <v>0</v>
      </c>
      <c r="ES5" s="41">
        <f>P5</f>
        <v>0</v>
      </c>
      <c r="ET5" s="41">
        <f>Q5</f>
        <v>0</v>
      </c>
      <c r="EU5" s="41"/>
      <c r="EV5" s="40">
        <f>EW5+EX5+EY5+EZ5+FA5+FB5+FC5+FD5+FE5</f>
        <v>30780639</v>
      </c>
      <c r="EW5" s="14">
        <f>DT5</f>
        <v>3356200</v>
      </c>
      <c r="EX5" s="14">
        <f>CW5</f>
        <v>0</v>
      </c>
      <c r="EY5" s="14">
        <f>DS5</f>
        <v>0</v>
      </c>
      <c r="EZ5" s="14">
        <f>CM5</f>
        <v>0</v>
      </c>
      <c r="FA5" s="14"/>
      <c r="FB5" s="14">
        <f>DW5</f>
        <v>0</v>
      </c>
      <c r="FC5" s="14">
        <f>DX5</f>
        <v>0</v>
      </c>
      <c r="FD5" s="14">
        <f>AZ5</f>
        <v>13000000</v>
      </c>
      <c r="FE5" s="41">
        <f>SUM(FF5:GE5)</f>
        <v>14424439</v>
      </c>
      <c r="FF5" s="41">
        <f>DE5</f>
        <v>0</v>
      </c>
      <c r="FG5" s="41">
        <f>DJ5</f>
        <v>0</v>
      </c>
      <c r="FH5" s="41">
        <f>DV5</f>
        <v>0</v>
      </c>
      <c r="FI5" s="41">
        <f>DO5</f>
        <v>0</v>
      </c>
      <c r="FJ5" s="41">
        <f>Z5</f>
        <v>0</v>
      </c>
      <c r="FK5" s="42"/>
      <c r="FL5" s="42">
        <f>AB5</f>
        <v>0</v>
      </c>
      <c r="FM5" s="42">
        <f>CN5</f>
        <v>0</v>
      </c>
      <c r="FN5" s="42">
        <f>CO5</f>
        <v>0</v>
      </c>
      <c r="FO5" s="42">
        <f>BE5</f>
        <v>2047800</v>
      </c>
      <c r="FP5" s="42">
        <f>BI5</f>
        <v>7366100</v>
      </c>
      <c r="FQ5" s="42">
        <f>BP5</f>
        <v>0</v>
      </c>
      <c r="FR5" s="41">
        <f>CG5</f>
        <v>0</v>
      </c>
      <c r="FS5" s="41">
        <f>CI5</f>
        <v>0</v>
      </c>
      <c r="FT5" s="42">
        <f>CP5</f>
        <v>0</v>
      </c>
      <c r="FU5" s="42">
        <f>CQ5</f>
        <v>0</v>
      </c>
      <c r="FV5" s="42"/>
      <c r="FW5" s="42"/>
      <c r="FX5" s="42">
        <f>CY5</f>
        <v>0</v>
      </c>
      <c r="FY5" s="42">
        <f>DC5</f>
        <v>5010539</v>
      </c>
      <c r="FZ5" s="41">
        <f>DB5+DM5+DP5</f>
        <v>0</v>
      </c>
      <c r="GA5" s="41"/>
      <c r="GB5" s="41">
        <f>EH5</f>
        <v>0</v>
      </c>
      <c r="GC5" s="41">
        <f>EI5</f>
        <v>0</v>
      </c>
      <c r="GD5" s="41">
        <f>AY5</f>
        <v>0</v>
      </c>
      <c r="GE5" s="43"/>
      <c r="GF5" s="40">
        <f>GG5+GH5+GI5+GL5+HU5+HY5+HV5+HW5+HX5</f>
        <v>248309900</v>
      </c>
      <c r="GG5" s="14">
        <f>EF5</f>
        <v>0</v>
      </c>
      <c r="GH5" s="16">
        <f>G5</f>
        <v>1340500</v>
      </c>
      <c r="GI5" s="16">
        <f>GJ5+GK5</f>
        <v>3222600</v>
      </c>
      <c r="GJ5" s="16">
        <f>BC5</f>
        <v>3222600</v>
      </c>
      <c r="GK5" s="16">
        <f>BD5</f>
        <v>0</v>
      </c>
      <c r="GL5" s="41">
        <f>SUM(GM5:HT5)</f>
        <v>232168900</v>
      </c>
      <c r="GM5" s="41">
        <f>AG5</f>
        <v>1121114</v>
      </c>
      <c r="GN5" s="44">
        <f>E5</f>
        <v>700</v>
      </c>
      <c r="GO5" s="42">
        <f>U5</f>
        <v>2656000</v>
      </c>
      <c r="GP5" s="42">
        <f>V5</f>
        <v>203500</v>
      </c>
      <c r="GQ5" s="42">
        <f>AE5</f>
        <v>166800</v>
      </c>
      <c r="GR5" s="42">
        <f>AS5</f>
        <v>371100</v>
      </c>
      <c r="GS5" s="42">
        <f>AT5</f>
        <v>52400</v>
      </c>
      <c r="GT5" s="42">
        <f>AW5+BF5</f>
        <v>220983300</v>
      </c>
      <c r="GU5" s="42">
        <f>AX5</f>
        <v>10500</v>
      </c>
      <c r="GV5" s="42">
        <f>BG5</f>
        <v>3326400</v>
      </c>
      <c r="GW5" s="42">
        <f>BK5</f>
        <v>116000</v>
      </c>
      <c r="GX5" s="42">
        <f>BL5</f>
        <v>413686</v>
      </c>
      <c r="GY5" s="42">
        <f>BM5</f>
        <v>100200</v>
      </c>
      <c r="GZ5" s="42">
        <f>BN5</f>
        <v>22100</v>
      </c>
      <c r="HA5" s="42">
        <f>BO5</f>
        <v>7100</v>
      </c>
      <c r="HB5" s="42">
        <f>BT5</f>
        <v>0</v>
      </c>
      <c r="HC5" s="42">
        <f>BU5</f>
        <v>43100</v>
      </c>
      <c r="HD5" s="42">
        <f>BV5</f>
        <v>0</v>
      </c>
      <c r="HE5" s="42">
        <f>BW5</f>
        <v>0</v>
      </c>
      <c r="HF5" s="42">
        <f>BY5</f>
        <v>0</v>
      </c>
      <c r="HG5" s="42">
        <f>BZ5</f>
        <v>0</v>
      </c>
      <c r="HH5" s="44">
        <f>CE5</f>
        <v>0</v>
      </c>
      <c r="HI5" s="44">
        <f>CK5</f>
        <v>2498500</v>
      </c>
      <c r="HJ5" s="44">
        <f>CT5</f>
        <v>1600</v>
      </c>
      <c r="HK5" s="44"/>
      <c r="HL5" s="44">
        <f>EC5</f>
        <v>8200</v>
      </c>
      <c r="HM5" s="44">
        <f>ED5</f>
        <v>0</v>
      </c>
      <c r="HN5" s="44">
        <f>EE5</f>
        <v>0</v>
      </c>
      <c r="HO5" s="44">
        <f>AL5</f>
        <v>0</v>
      </c>
      <c r="HP5" s="44">
        <f>AM5</f>
        <v>0</v>
      </c>
      <c r="HQ5" s="44">
        <f>AN5</f>
        <v>66600</v>
      </c>
      <c r="HR5" s="44">
        <f>AO5</f>
        <v>0</v>
      </c>
      <c r="HS5" s="44">
        <f>CA5</f>
        <v>0</v>
      </c>
      <c r="HT5" s="44">
        <f>CB5</f>
        <v>0</v>
      </c>
      <c r="HU5" s="16">
        <f>BS5</f>
        <v>2029994</v>
      </c>
      <c r="HV5" s="16">
        <f>AI5</f>
        <v>4697950</v>
      </c>
      <c r="HW5" s="16">
        <f>AJ5</f>
        <v>1010050</v>
      </c>
      <c r="HX5" s="16">
        <f>AK5</f>
        <v>888106</v>
      </c>
      <c r="HY5" s="16">
        <f>BR5</f>
        <v>2951800</v>
      </c>
      <c r="HZ5" s="40">
        <f>IA5+IB5</f>
        <v>0</v>
      </c>
      <c r="IA5" s="16"/>
      <c r="IB5" s="12">
        <f>ID5+IE5</f>
        <v>0</v>
      </c>
      <c r="ID5" s="12">
        <f>DG5</f>
        <v>0</v>
      </c>
      <c r="IE5" s="16">
        <f>T5</f>
        <v>0</v>
      </c>
      <c r="IF5" s="8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2" customFormat="1" ht="12.75">
      <c r="A6"/>
      <c r="B6"/>
      <c r="C6" s="11">
        <f>D6+F6+H6+J6+M6+S6</f>
        <v>47017000</v>
      </c>
      <c r="D6" s="12">
        <f>SUM(E6)</f>
        <v>600</v>
      </c>
      <c r="E6" s="13">
        <v>600</v>
      </c>
      <c r="F6" s="12">
        <f>G6</f>
        <v>1164000</v>
      </c>
      <c r="G6" s="13">
        <v>1164000</v>
      </c>
      <c r="J6" s="14">
        <f>SUM(K6:L6)</f>
        <v>38927000</v>
      </c>
      <c r="K6" s="14"/>
      <c r="L6" s="15">
        <v>38927000</v>
      </c>
      <c r="M6" s="14">
        <f>SUM(N6:R6)</f>
        <v>5259600</v>
      </c>
      <c r="N6" s="14"/>
      <c r="O6" s="14">
        <f>3259600+2000000</f>
        <v>5259600</v>
      </c>
      <c r="P6" s="14"/>
      <c r="Q6" s="14"/>
      <c r="R6" s="14"/>
      <c r="S6" s="16">
        <f>SUM(T6:V6)</f>
        <v>1665800</v>
      </c>
      <c r="T6" s="16"/>
      <c r="U6" s="13">
        <v>1478000</v>
      </c>
      <c r="V6" s="13">
        <v>187800</v>
      </c>
      <c r="W6" s="16"/>
      <c r="X6" s="17">
        <f>Y6+Z6</f>
        <v>0</v>
      </c>
      <c r="Y6" s="12">
        <f>Z6</f>
        <v>0</v>
      </c>
      <c r="Z6" s="18"/>
      <c r="AA6" s="19">
        <f>AB6</f>
        <v>0</v>
      </c>
      <c r="AB6" s="20">
        <v>0</v>
      </c>
      <c r="AC6" s="21">
        <f>AF6+AD6+AH6</f>
        <v>4102730</v>
      </c>
      <c r="AD6" s="20">
        <f>AE6</f>
        <v>157500</v>
      </c>
      <c r="AE6" s="20">
        <v>157500</v>
      </c>
      <c r="AF6" s="20">
        <f>AG6</f>
        <v>582400</v>
      </c>
      <c r="AG6" s="20">
        <v>582400</v>
      </c>
      <c r="AH6" s="20">
        <f>SUM(AI6:AO6)</f>
        <v>3362830</v>
      </c>
      <c r="AI6" s="20">
        <v>2795565</v>
      </c>
      <c r="AJ6" s="20">
        <v>209550</v>
      </c>
      <c r="AK6" s="20">
        <v>191465</v>
      </c>
      <c r="AL6" s="20">
        <v>0</v>
      </c>
      <c r="AM6" s="20">
        <v>0</v>
      </c>
      <c r="AN6" s="20">
        <v>61050</v>
      </c>
      <c r="AO6" s="20">
        <v>105200</v>
      </c>
      <c r="AP6" s="22"/>
      <c r="AQ6" s="20"/>
      <c r="AR6" s="23">
        <f>AS6+AT6</f>
        <v>383500</v>
      </c>
      <c r="AS6" s="20">
        <v>334700</v>
      </c>
      <c r="AT6" s="20">
        <v>48800</v>
      </c>
      <c r="AU6" s="24">
        <f>AV6+BA6+BH6+BJ6+BQ6+BX6</f>
        <v>137911970</v>
      </c>
      <c r="AV6" s="12">
        <f>AW6+AX6+AY6+AZ6</f>
        <v>25682000</v>
      </c>
      <c r="AW6" s="25">
        <v>25682000</v>
      </c>
      <c r="AX6" s="26">
        <v>0</v>
      </c>
      <c r="AY6" s="27">
        <v>0</v>
      </c>
      <c r="AZ6" s="26">
        <v>0</v>
      </c>
      <c r="BA6" s="12">
        <f>BE6+BB6+BF6+BG6</f>
        <v>106304400</v>
      </c>
      <c r="BB6" s="24">
        <f>BC6+BD6</f>
        <v>2502300</v>
      </c>
      <c r="BC6" s="21">
        <v>2502300</v>
      </c>
      <c r="BD6" s="24"/>
      <c r="BF6" s="28">
        <v>101551700</v>
      </c>
      <c r="BG6" s="28">
        <v>2250400</v>
      </c>
      <c r="BH6" s="28">
        <f>BI6</f>
        <v>3913100</v>
      </c>
      <c r="BI6" s="29">
        <v>3913100</v>
      </c>
      <c r="BJ6" s="28">
        <f>SUM(BK6:BP6)</f>
        <v>309300</v>
      </c>
      <c r="BK6" s="28">
        <v>46400</v>
      </c>
      <c r="BL6" s="29">
        <v>185000</v>
      </c>
      <c r="BM6" s="28">
        <v>64000</v>
      </c>
      <c r="BN6" s="28">
        <v>8400</v>
      </c>
      <c r="BO6" s="20">
        <v>5500</v>
      </c>
      <c r="BP6" s="28"/>
      <c r="BQ6" s="20">
        <f>SUM(BR6:BW6)</f>
        <v>1703170</v>
      </c>
      <c r="BR6" s="29">
        <v>719800</v>
      </c>
      <c r="BS6" s="20">
        <v>935720</v>
      </c>
      <c r="BT6" s="18">
        <v>0</v>
      </c>
      <c r="BU6" s="29">
        <v>7000</v>
      </c>
      <c r="BV6" s="18">
        <v>5550</v>
      </c>
      <c r="BW6" s="18">
        <v>35100</v>
      </c>
      <c r="BX6" s="18">
        <f>BY6+BZ6+CA6+CB6</f>
        <v>0</v>
      </c>
      <c r="BY6" s="18"/>
      <c r="BZ6" s="18"/>
      <c r="CA6" s="30">
        <v>0</v>
      </c>
      <c r="CB6" s="30">
        <v>0</v>
      </c>
      <c r="CC6" s="31">
        <f>CD6+CF6+CJ6+CL6+CS6+CV6+CZ6+DD6+DI6+DL6+DN6+DR6+DU6+DZ6+CH6</f>
        <v>5757726.1</v>
      </c>
      <c r="CD6" s="12">
        <f>CE6</f>
        <v>0</v>
      </c>
      <c r="CE6" s="32">
        <v>0</v>
      </c>
      <c r="CF6" s="33">
        <f>CG6</f>
        <v>0</v>
      </c>
      <c r="CG6" s="12">
        <v>0</v>
      </c>
      <c r="CH6" s="12">
        <f>CI6</f>
        <v>0</v>
      </c>
      <c r="CJ6" s="12">
        <f>CK6</f>
        <v>1589800</v>
      </c>
      <c r="CK6" s="34">
        <v>1589800</v>
      </c>
      <c r="CL6" s="12">
        <f>SUM(CM6:CR6)</f>
        <v>0</v>
      </c>
      <c r="CP6" s="28">
        <v>0</v>
      </c>
      <c r="CQ6" s="28">
        <v>0</v>
      </c>
      <c r="CR6" s="14"/>
      <c r="CS6" s="28">
        <f>CT6+CU6</f>
        <v>200</v>
      </c>
      <c r="CT6" s="28">
        <v>200</v>
      </c>
      <c r="CU6" s="28"/>
      <c r="CV6" s="12">
        <f>SUM(CW6:CY6)</f>
        <v>0</v>
      </c>
      <c r="CZ6" s="12">
        <f>SUM(DA6:DC6)</f>
        <v>3362988</v>
      </c>
      <c r="DC6" s="12">
        <v>3362988</v>
      </c>
      <c r="DD6" s="12">
        <f>SUM(DE6:DH6)</f>
        <v>0</v>
      </c>
      <c r="DI6" s="12">
        <f>DJ6+DK6</f>
        <v>0</v>
      </c>
      <c r="DL6" s="12">
        <f>DM6</f>
        <v>0</v>
      </c>
      <c r="DN6" s="12">
        <f>DO6+DP6+DQ6</f>
        <v>0</v>
      </c>
      <c r="DR6" s="12">
        <f>SUM(DS6:DT6)</f>
        <v>804738.1</v>
      </c>
      <c r="DT6" s="35">
        <v>804738.1</v>
      </c>
      <c r="DU6" s="35">
        <f>DV6+DY6+DW6+DX6</f>
        <v>0</v>
      </c>
      <c r="DV6" s="35"/>
      <c r="DW6" s="35"/>
      <c r="DX6" s="35"/>
      <c r="DY6" s="35"/>
      <c r="DZ6" s="14"/>
      <c r="EA6" s="14"/>
      <c r="EB6" s="36">
        <f>EC6+ED6+EE6+EF6</f>
        <v>4800</v>
      </c>
      <c r="EC6" s="14">
        <v>4800</v>
      </c>
      <c r="ED6" s="14"/>
      <c r="EG6" s="37">
        <f>EH6+EI6</f>
        <v>608332.62</v>
      </c>
      <c r="EI6" s="12">
        <v>608332.62</v>
      </c>
      <c r="EJ6" s="38">
        <f>C6+X6+AA6+AC6+AP6+AR6+AU6+CC6+EB6+EG6</f>
        <v>195786058.72</v>
      </c>
      <c r="EK6" s="39">
        <f>EL6-EJ6</f>
        <v>0</v>
      </c>
      <c r="EL6" s="38">
        <f>EM6+EV6+GF6+HZ6</f>
        <v>195786058.72</v>
      </c>
      <c r="EM6" s="40">
        <f>EN6+EO6+EP6+EQ6+ER6</f>
        <v>44186600</v>
      </c>
      <c r="EN6" s="14"/>
      <c r="EO6" s="14">
        <f>L6</f>
        <v>38927000</v>
      </c>
      <c r="EP6" s="14">
        <f>O6</f>
        <v>5259600</v>
      </c>
      <c r="EQ6" s="14"/>
      <c r="ER6" s="41">
        <f>SUM(ES6:EU6)</f>
        <v>0</v>
      </c>
      <c r="ES6" s="41">
        <f>P6</f>
        <v>0</v>
      </c>
      <c r="ET6" s="41">
        <f>Q6</f>
        <v>0</v>
      </c>
      <c r="EU6" s="41"/>
      <c r="EV6" s="40">
        <f>EW6+EX6+EY6+EZ6+FA6+FB6+FC6+FD6+FE6</f>
        <v>8689158.72</v>
      </c>
      <c r="EW6" s="14">
        <f>DT6</f>
        <v>804738.1</v>
      </c>
      <c r="EX6" s="14">
        <f>CW6</f>
        <v>0</v>
      </c>
      <c r="EY6" s="14">
        <f>DS6</f>
        <v>0</v>
      </c>
      <c r="EZ6" s="14">
        <f>CM6</f>
        <v>0</v>
      </c>
      <c r="FA6" s="14"/>
      <c r="FB6" s="14">
        <f>DW6</f>
        <v>0</v>
      </c>
      <c r="FC6" s="14">
        <f>DX6</f>
        <v>0</v>
      </c>
      <c r="FD6" s="14">
        <f>AZ6</f>
        <v>0</v>
      </c>
      <c r="FE6" s="41">
        <f>SUM(FF6:GE6)</f>
        <v>7884420.62</v>
      </c>
      <c r="FF6" s="41">
        <f>DE6</f>
        <v>0</v>
      </c>
      <c r="FG6" s="41">
        <f>DJ6</f>
        <v>0</v>
      </c>
      <c r="FH6" s="41">
        <f>DV6</f>
        <v>0</v>
      </c>
      <c r="FI6" s="41">
        <f>DO6</f>
        <v>0</v>
      </c>
      <c r="FJ6" s="41">
        <f>Z6</f>
        <v>0</v>
      </c>
      <c r="FK6" s="42"/>
      <c r="FL6" s="42">
        <f>AB6</f>
        <v>0</v>
      </c>
      <c r="FM6" s="42">
        <f>CN6</f>
        <v>0</v>
      </c>
      <c r="FN6" s="42">
        <f>CO6</f>
        <v>0</v>
      </c>
      <c r="FO6" s="42">
        <f>BE6</f>
        <v>0</v>
      </c>
      <c r="FP6" s="42">
        <f>BI6</f>
        <v>3913100</v>
      </c>
      <c r="FQ6" s="42">
        <f>BP6</f>
        <v>0</v>
      </c>
      <c r="FR6" s="41">
        <f>CG6</f>
        <v>0</v>
      </c>
      <c r="FS6" s="41">
        <f>CI6</f>
        <v>0</v>
      </c>
      <c r="FT6" s="42">
        <f>CP6</f>
        <v>0</v>
      </c>
      <c r="FU6" s="42">
        <f>CQ6</f>
        <v>0</v>
      </c>
      <c r="FV6" s="42"/>
      <c r="FW6" s="42"/>
      <c r="FX6" s="42">
        <f>CY6</f>
        <v>0</v>
      </c>
      <c r="FY6" s="42">
        <f>DC6</f>
        <v>3362988</v>
      </c>
      <c r="FZ6" s="41">
        <f>DB6+DM6+DP6</f>
        <v>0</v>
      </c>
      <c r="GA6" s="41"/>
      <c r="GB6" s="41">
        <f>EH6</f>
        <v>0</v>
      </c>
      <c r="GC6" s="41">
        <f>EI6</f>
        <v>608332.62</v>
      </c>
      <c r="GD6" s="41">
        <f>AY6</f>
        <v>0</v>
      </c>
      <c r="GE6" s="43"/>
      <c r="GF6" s="40">
        <f>GG6+GH6+GI6+GL6+HU6+HY6+HV6+HW6+HX6</f>
        <v>142910300</v>
      </c>
      <c r="GG6" s="14">
        <f>EF6</f>
        <v>0</v>
      </c>
      <c r="GH6" s="16">
        <f>G6</f>
        <v>1164000</v>
      </c>
      <c r="GI6" s="16">
        <f>GJ6+GK6</f>
        <v>2502300</v>
      </c>
      <c r="GJ6" s="16">
        <f>BC6</f>
        <v>2502300</v>
      </c>
      <c r="GK6" s="16">
        <f>BD6</f>
        <v>0</v>
      </c>
      <c r="GL6" s="41">
        <f>SUM(GM6:HT6)</f>
        <v>134391900</v>
      </c>
      <c r="GM6" s="41">
        <f>AG6</f>
        <v>582400</v>
      </c>
      <c r="GN6" s="44">
        <f>E6</f>
        <v>600</v>
      </c>
      <c r="GO6" s="42">
        <f>U6</f>
        <v>1478000</v>
      </c>
      <c r="GP6" s="42">
        <f>V6</f>
        <v>187800</v>
      </c>
      <c r="GQ6" s="42">
        <f>AE6</f>
        <v>157500</v>
      </c>
      <c r="GR6" s="42">
        <f>AS6</f>
        <v>334700</v>
      </c>
      <c r="GS6" s="42">
        <f>AT6</f>
        <v>48800</v>
      </c>
      <c r="GT6" s="42">
        <f>AW6+BF6</f>
        <v>127233700</v>
      </c>
      <c r="GU6" s="42">
        <f>AX6</f>
        <v>0</v>
      </c>
      <c r="GV6" s="42">
        <f>BG6</f>
        <v>2250400</v>
      </c>
      <c r="GW6" s="42">
        <f>BK6</f>
        <v>46400</v>
      </c>
      <c r="GX6" s="42">
        <f>BL6</f>
        <v>185000</v>
      </c>
      <c r="GY6" s="42">
        <f>BM6</f>
        <v>64000</v>
      </c>
      <c r="GZ6" s="42">
        <f>BN6</f>
        <v>8400</v>
      </c>
      <c r="HA6" s="42">
        <f>BO6</f>
        <v>5500</v>
      </c>
      <c r="HB6" s="42">
        <f>BT6</f>
        <v>0</v>
      </c>
      <c r="HC6" s="42">
        <f>BU6</f>
        <v>7000</v>
      </c>
      <c r="HD6" s="42">
        <f>BV6</f>
        <v>5550</v>
      </c>
      <c r="HE6" s="42">
        <f>BW6</f>
        <v>35100</v>
      </c>
      <c r="HF6" s="42">
        <f>BY6</f>
        <v>0</v>
      </c>
      <c r="HG6" s="42">
        <f>BZ6</f>
        <v>0</v>
      </c>
      <c r="HH6" s="44">
        <f>CE6</f>
        <v>0</v>
      </c>
      <c r="HI6" s="44">
        <f>CK6</f>
        <v>1589800</v>
      </c>
      <c r="HJ6" s="44">
        <f>CT6</f>
        <v>200</v>
      </c>
      <c r="HK6" s="44"/>
      <c r="HL6" s="44">
        <f>EC6</f>
        <v>4800</v>
      </c>
      <c r="HM6" s="44">
        <f>ED6</f>
        <v>0</v>
      </c>
      <c r="HN6" s="44">
        <f>EE6</f>
        <v>0</v>
      </c>
      <c r="HO6" s="44">
        <f>AL6</f>
        <v>0</v>
      </c>
      <c r="HP6" s="44">
        <f>AM6</f>
        <v>0</v>
      </c>
      <c r="HQ6" s="44">
        <f>AN6</f>
        <v>61050</v>
      </c>
      <c r="HR6" s="44">
        <f>AO6</f>
        <v>105200</v>
      </c>
      <c r="HS6" s="44">
        <f>CA6</f>
        <v>0</v>
      </c>
      <c r="HT6" s="44">
        <f>CB6</f>
        <v>0</v>
      </c>
      <c r="HU6" s="16">
        <f>BS6</f>
        <v>935720</v>
      </c>
      <c r="HV6" s="16">
        <f>AI6</f>
        <v>2795565</v>
      </c>
      <c r="HW6" s="16">
        <f>AJ6</f>
        <v>209550</v>
      </c>
      <c r="HX6" s="16">
        <f>AK6</f>
        <v>191465</v>
      </c>
      <c r="HY6" s="16">
        <f>BR6</f>
        <v>719800</v>
      </c>
      <c r="HZ6" s="40">
        <f>IA6+IB6</f>
        <v>0</v>
      </c>
      <c r="IA6" s="16"/>
      <c r="IB6" s="12">
        <f>ID6+IE6</f>
        <v>0</v>
      </c>
      <c r="ID6" s="12">
        <f>DG6</f>
        <v>0</v>
      </c>
      <c r="IE6" s="16">
        <f>T6</f>
        <v>0</v>
      </c>
      <c r="IF6" s="8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2" customFormat="1" ht="15" customHeight="1">
      <c r="A7"/>
      <c r="B7"/>
      <c r="C7" s="11">
        <f>D7+F7+H7+J7+M7+S7</f>
        <v>27325200</v>
      </c>
      <c r="D7" s="12">
        <f>SUM(E7)</f>
        <v>700</v>
      </c>
      <c r="E7" s="13">
        <v>700</v>
      </c>
      <c r="F7" s="12">
        <f>G7</f>
        <v>953000</v>
      </c>
      <c r="G7" s="13">
        <v>953000</v>
      </c>
      <c r="J7" s="14">
        <f>SUM(K7:L7)</f>
        <v>22079000</v>
      </c>
      <c r="K7" s="14"/>
      <c r="L7" s="15">
        <v>22079000</v>
      </c>
      <c r="M7" s="14">
        <f>SUM(N7:R7)</f>
        <v>2858000</v>
      </c>
      <c r="N7" s="14"/>
      <c r="O7" s="14">
        <v>2858000</v>
      </c>
      <c r="P7" s="14"/>
      <c r="Q7" s="14"/>
      <c r="R7" s="14"/>
      <c r="S7" s="16">
        <f>SUM(T7:V7)</f>
        <v>1434500</v>
      </c>
      <c r="T7" s="16"/>
      <c r="U7" s="13">
        <v>1231000</v>
      </c>
      <c r="V7" s="13">
        <v>203500</v>
      </c>
      <c r="W7" s="16"/>
      <c r="X7" s="17">
        <f>Y7+Z7</f>
        <v>0</v>
      </c>
      <c r="Y7" s="12">
        <f>Z7</f>
        <v>0</v>
      </c>
      <c r="Z7" s="18"/>
      <c r="AA7" s="19">
        <f>AB7</f>
        <v>0</v>
      </c>
      <c r="AB7" s="20">
        <v>0</v>
      </c>
      <c r="AC7" s="21">
        <f>AF7+AD7+AH7</f>
        <v>3406522</v>
      </c>
      <c r="AD7" s="20">
        <f>AE7</f>
        <v>157500</v>
      </c>
      <c r="AE7" s="20">
        <v>157500</v>
      </c>
      <c r="AF7" s="20">
        <f>AG7</f>
        <v>462378</v>
      </c>
      <c r="AG7" s="20">
        <v>462378</v>
      </c>
      <c r="AH7" s="20">
        <f>SUM(AI7:AO7)</f>
        <v>2786644</v>
      </c>
      <c r="AI7" s="20">
        <v>2720044</v>
      </c>
      <c r="AJ7" s="20">
        <v>0</v>
      </c>
      <c r="AK7" s="20">
        <v>0</v>
      </c>
      <c r="AL7" s="20">
        <v>0</v>
      </c>
      <c r="AM7" s="20">
        <v>0</v>
      </c>
      <c r="AN7" s="20">
        <v>66600</v>
      </c>
      <c r="AO7" s="20">
        <v>0</v>
      </c>
      <c r="AP7" s="22"/>
      <c r="AQ7" s="20"/>
      <c r="AR7" s="23">
        <f>AS7+AT7</f>
        <v>387100</v>
      </c>
      <c r="AS7" s="20">
        <v>334700</v>
      </c>
      <c r="AT7" s="20">
        <v>52400</v>
      </c>
      <c r="AU7" s="24">
        <f>AV7+BA7+BH7+BJ7+BQ7+BX7</f>
        <v>122021978</v>
      </c>
      <c r="AV7" s="12">
        <f>AW7+AX7+AY7+AZ7</f>
        <v>9952000</v>
      </c>
      <c r="AW7" s="25">
        <v>9952000</v>
      </c>
      <c r="AX7" s="26">
        <v>0</v>
      </c>
      <c r="AY7" s="27">
        <v>0</v>
      </c>
      <c r="AZ7" s="26">
        <v>0</v>
      </c>
      <c r="BA7" s="12">
        <f>BE7+BB7+BF7+BG7</f>
        <v>109613100</v>
      </c>
      <c r="BB7" s="24">
        <f>BC7+BD7</f>
        <v>1937000</v>
      </c>
      <c r="BC7" s="21">
        <v>1937000</v>
      </c>
      <c r="BD7" s="24"/>
      <c r="BF7" s="28">
        <v>105231700</v>
      </c>
      <c r="BG7" s="28">
        <v>2444400</v>
      </c>
      <c r="BH7" s="28">
        <f>BI7</f>
        <v>1176000</v>
      </c>
      <c r="BI7" s="29">
        <v>1176000</v>
      </c>
      <c r="BJ7" s="28">
        <f>SUM(BK7:BP7)</f>
        <v>213822</v>
      </c>
      <c r="BK7" s="28">
        <v>23200</v>
      </c>
      <c r="BL7" s="29">
        <v>113322</v>
      </c>
      <c r="BM7" s="28">
        <v>73000</v>
      </c>
      <c r="BN7" s="28">
        <v>0</v>
      </c>
      <c r="BO7" s="20">
        <v>4300</v>
      </c>
      <c r="BP7" s="28"/>
      <c r="BQ7" s="20">
        <f>SUM(BR7:BW7)</f>
        <v>1067056</v>
      </c>
      <c r="BR7" s="29">
        <v>316500</v>
      </c>
      <c r="BS7" s="20">
        <v>750556</v>
      </c>
      <c r="BT7" s="18">
        <v>0</v>
      </c>
      <c r="BU7" s="29">
        <v>0</v>
      </c>
      <c r="BV7" s="18">
        <v>0</v>
      </c>
      <c r="BW7" s="18">
        <v>0</v>
      </c>
      <c r="BX7" s="20">
        <f>BY7+BZ7+CA7+CB7</f>
        <v>0</v>
      </c>
      <c r="BY7" s="20"/>
      <c r="BZ7" s="20"/>
      <c r="CA7" s="30">
        <v>0</v>
      </c>
      <c r="CB7" s="30">
        <v>0</v>
      </c>
      <c r="CC7" s="31">
        <f>CD7+CF7+CJ7+CL7+CS7+CV7+CZ7+DD7+DI7+DL7+DN7+DR7+DU7+DZ7+CH7</f>
        <v>3136725</v>
      </c>
      <c r="CD7" s="12">
        <f>CE7</f>
        <v>0</v>
      </c>
      <c r="CE7" s="32">
        <v>0</v>
      </c>
      <c r="CF7" s="33">
        <f>CG7</f>
        <v>0</v>
      </c>
      <c r="CG7" s="12">
        <v>0</v>
      </c>
      <c r="CH7" s="12">
        <f>CI7</f>
        <v>0</v>
      </c>
      <c r="CJ7" s="12">
        <f>CK7</f>
        <v>91000</v>
      </c>
      <c r="CK7" s="34">
        <v>91000</v>
      </c>
      <c r="CL7" s="12">
        <f>SUM(CM7:CR7)</f>
        <v>2000000</v>
      </c>
      <c r="CP7" s="28">
        <v>0</v>
      </c>
      <c r="CQ7" s="28">
        <v>2000000</v>
      </c>
      <c r="CR7" s="14"/>
      <c r="CS7" s="28">
        <f>CT7+CU7</f>
        <v>0</v>
      </c>
      <c r="CT7" s="28">
        <v>0</v>
      </c>
      <c r="CU7" s="28"/>
      <c r="CV7" s="12">
        <f>SUM(CW7:CY7)</f>
        <v>0</v>
      </c>
      <c r="CZ7" s="12">
        <f>SUM(DA7:DC7)</f>
        <v>830525</v>
      </c>
      <c r="DC7" s="12">
        <v>830525</v>
      </c>
      <c r="DD7" s="12">
        <f>SUM(DE7:DH7)</f>
        <v>0</v>
      </c>
      <c r="DI7" s="12">
        <f>DJ7+DK7</f>
        <v>0</v>
      </c>
      <c r="DL7" s="12">
        <f>DM7</f>
        <v>0</v>
      </c>
      <c r="DN7" s="12">
        <f>DO7+DP7+DQ7</f>
        <v>0</v>
      </c>
      <c r="DR7" s="12">
        <f>SUM(DS7:DT7)</f>
        <v>215200</v>
      </c>
      <c r="DT7" s="35">
        <v>215200</v>
      </c>
      <c r="DU7" s="35">
        <f>DV7+DY7+DW7+DX7</f>
        <v>0</v>
      </c>
      <c r="DV7" s="35"/>
      <c r="DW7" s="35"/>
      <c r="DX7" s="35"/>
      <c r="DY7" s="35"/>
      <c r="DZ7" s="14"/>
      <c r="EA7" s="14"/>
      <c r="EB7" s="36">
        <f>EC7+ED7+EE7+EF7</f>
        <v>297400</v>
      </c>
      <c r="EC7" s="14">
        <v>3300</v>
      </c>
      <c r="ED7" s="14">
        <v>294100</v>
      </c>
      <c r="EG7" s="37">
        <f>EH7+EI7</f>
        <v>0</v>
      </c>
      <c r="EJ7" s="38">
        <f>C7+X7+AA7+AC7+AP7+AR7+AU7+CC7+EB7+EG7</f>
        <v>156574925</v>
      </c>
      <c r="EK7" s="39">
        <f>EL7-EJ7</f>
        <v>0</v>
      </c>
      <c r="EL7" s="38">
        <f>EM7+EV7+GF7+HZ7</f>
        <v>156574925</v>
      </c>
      <c r="EM7" s="40">
        <f>EN7+EO7+EP7+EQ7+ER7</f>
        <v>24937000</v>
      </c>
      <c r="EN7" s="14"/>
      <c r="EO7" s="14">
        <f>L7</f>
        <v>22079000</v>
      </c>
      <c r="EP7" s="14">
        <f>O7</f>
        <v>2858000</v>
      </c>
      <c r="EQ7" s="14"/>
      <c r="ER7" s="41">
        <f>SUM(ES7:EU7)</f>
        <v>0</v>
      </c>
      <c r="ES7" s="41">
        <f>P7</f>
        <v>0</v>
      </c>
      <c r="ET7" s="41">
        <f>Q7</f>
        <v>0</v>
      </c>
      <c r="EU7" s="41"/>
      <c r="EV7" s="40">
        <f>EW7+EX7+EY7+EZ7+FA7+FB7+FC7+FD7+FE7</f>
        <v>4221725</v>
      </c>
      <c r="EW7" s="14">
        <f>DT7</f>
        <v>215200</v>
      </c>
      <c r="EX7" s="14">
        <f>CW7</f>
        <v>0</v>
      </c>
      <c r="EY7" s="14">
        <f>DS7</f>
        <v>0</v>
      </c>
      <c r="EZ7" s="14">
        <f>CM7</f>
        <v>0</v>
      </c>
      <c r="FA7" s="14"/>
      <c r="FB7" s="14">
        <f>DW7</f>
        <v>0</v>
      </c>
      <c r="FC7" s="14">
        <f>DX7</f>
        <v>0</v>
      </c>
      <c r="FD7" s="14">
        <f>AZ7</f>
        <v>0</v>
      </c>
      <c r="FE7" s="41">
        <f>SUM(FF7:GE7)</f>
        <v>4006525</v>
      </c>
      <c r="FF7" s="41">
        <f>DE7</f>
        <v>0</v>
      </c>
      <c r="FG7" s="41">
        <f>DJ7</f>
        <v>0</v>
      </c>
      <c r="FH7" s="41">
        <f>DV7</f>
        <v>0</v>
      </c>
      <c r="FI7" s="41">
        <f>DO7</f>
        <v>0</v>
      </c>
      <c r="FJ7" s="41">
        <f>Z7</f>
        <v>0</v>
      </c>
      <c r="FK7" s="42"/>
      <c r="FL7" s="42">
        <f>AB7</f>
        <v>0</v>
      </c>
      <c r="FM7" s="42">
        <f>CN7</f>
        <v>0</v>
      </c>
      <c r="FN7" s="42">
        <f>CO7</f>
        <v>0</v>
      </c>
      <c r="FO7" s="42">
        <f>BE7</f>
        <v>0</v>
      </c>
      <c r="FP7" s="42">
        <f>BI7</f>
        <v>1176000</v>
      </c>
      <c r="FQ7" s="42">
        <f>BP7</f>
        <v>0</v>
      </c>
      <c r="FR7" s="41">
        <f>CG7</f>
        <v>0</v>
      </c>
      <c r="FS7" s="41">
        <f>CI7</f>
        <v>0</v>
      </c>
      <c r="FT7" s="42">
        <f>CP7</f>
        <v>0</v>
      </c>
      <c r="FU7" s="42">
        <f>CQ7</f>
        <v>2000000</v>
      </c>
      <c r="FV7" s="42"/>
      <c r="FW7" s="42"/>
      <c r="FX7" s="42">
        <f>CY7</f>
        <v>0</v>
      </c>
      <c r="FY7" s="42">
        <f>DC7</f>
        <v>830525</v>
      </c>
      <c r="FZ7" s="41">
        <f>DB7+DM7+DP7</f>
        <v>0</v>
      </c>
      <c r="GA7" s="41"/>
      <c r="GB7" s="41">
        <f>EH7</f>
        <v>0</v>
      </c>
      <c r="GC7" s="41">
        <f>EI7</f>
        <v>0</v>
      </c>
      <c r="GD7" s="41">
        <f>AY7</f>
        <v>0</v>
      </c>
      <c r="GE7" s="43"/>
      <c r="GF7" s="40">
        <f>GG7+GH7+GI7+GL7+HU7+HY7+HV7+HW7+HX7</f>
        <v>127416200</v>
      </c>
      <c r="GG7" s="14">
        <f>EF7</f>
        <v>0</v>
      </c>
      <c r="GH7" s="16">
        <f>G7</f>
        <v>953000</v>
      </c>
      <c r="GI7" s="16">
        <f>GJ7+GK7</f>
        <v>1937000</v>
      </c>
      <c r="GJ7" s="16">
        <f>BC7</f>
        <v>1937000</v>
      </c>
      <c r="GK7" s="16">
        <f>BD7</f>
        <v>0</v>
      </c>
      <c r="GL7" s="41">
        <f>SUM(GM7:HT7)</f>
        <v>120739100</v>
      </c>
      <c r="GM7" s="41">
        <f>AG7</f>
        <v>462378</v>
      </c>
      <c r="GN7" s="44">
        <f>E7</f>
        <v>700</v>
      </c>
      <c r="GO7" s="42">
        <f>U7</f>
        <v>1231000</v>
      </c>
      <c r="GP7" s="42">
        <f>V7</f>
        <v>203500</v>
      </c>
      <c r="GQ7" s="42">
        <f>AE7</f>
        <v>157500</v>
      </c>
      <c r="GR7" s="42">
        <f>AS7</f>
        <v>334700</v>
      </c>
      <c r="GS7" s="42">
        <f>AT7</f>
        <v>52400</v>
      </c>
      <c r="GT7" s="42">
        <f>AW7+BF7</f>
        <v>115183700</v>
      </c>
      <c r="GU7" s="42">
        <f>AX7</f>
        <v>0</v>
      </c>
      <c r="GV7" s="42">
        <f>BG7</f>
        <v>2444400</v>
      </c>
      <c r="GW7" s="42">
        <f>BK7</f>
        <v>23200</v>
      </c>
      <c r="GX7" s="42">
        <f>BL7</f>
        <v>113322</v>
      </c>
      <c r="GY7" s="42">
        <f>BM7</f>
        <v>73000</v>
      </c>
      <c r="GZ7" s="42">
        <f>BN7</f>
        <v>0</v>
      </c>
      <c r="HA7" s="42">
        <f>BO7</f>
        <v>4300</v>
      </c>
      <c r="HB7" s="42">
        <f>BT7</f>
        <v>0</v>
      </c>
      <c r="HC7" s="42">
        <f>BU7</f>
        <v>0</v>
      </c>
      <c r="HD7" s="42">
        <f>BV7</f>
        <v>0</v>
      </c>
      <c r="HE7" s="42">
        <f>BW7</f>
        <v>0</v>
      </c>
      <c r="HF7" s="42">
        <f>BY7</f>
        <v>0</v>
      </c>
      <c r="HG7" s="42">
        <f>BZ7</f>
        <v>0</v>
      </c>
      <c r="HH7" s="44">
        <f>CE7</f>
        <v>0</v>
      </c>
      <c r="HI7" s="44">
        <f>CK7</f>
        <v>91000</v>
      </c>
      <c r="HJ7" s="44">
        <f>CT7</f>
        <v>0</v>
      </c>
      <c r="HK7" s="44"/>
      <c r="HL7" s="44">
        <f>EC7</f>
        <v>3300</v>
      </c>
      <c r="HM7" s="44">
        <f>ED7</f>
        <v>294100</v>
      </c>
      <c r="HN7" s="44">
        <f>EE7</f>
        <v>0</v>
      </c>
      <c r="HO7" s="44">
        <f>AL7</f>
        <v>0</v>
      </c>
      <c r="HP7" s="44">
        <f>AM7</f>
        <v>0</v>
      </c>
      <c r="HQ7" s="44">
        <f>AN7</f>
        <v>66600</v>
      </c>
      <c r="HR7" s="44">
        <f>AO7</f>
        <v>0</v>
      </c>
      <c r="HS7" s="44">
        <f>CA7</f>
        <v>0</v>
      </c>
      <c r="HT7" s="44">
        <f>CB7</f>
        <v>0</v>
      </c>
      <c r="HU7" s="16">
        <f>BS7</f>
        <v>750556</v>
      </c>
      <c r="HV7" s="16">
        <f>AI7</f>
        <v>2720044</v>
      </c>
      <c r="HW7" s="16">
        <f>AJ7</f>
        <v>0</v>
      </c>
      <c r="HX7" s="16">
        <f>AK7</f>
        <v>0</v>
      </c>
      <c r="HY7" s="16">
        <f>BR7</f>
        <v>316500</v>
      </c>
      <c r="HZ7" s="40">
        <f>IA7+IB7</f>
        <v>0</v>
      </c>
      <c r="IA7" s="16"/>
      <c r="IB7" s="12">
        <f>ID7+IE7</f>
        <v>0</v>
      </c>
      <c r="ID7" s="12">
        <f>DG7</f>
        <v>0</v>
      </c>
      <c r="IE7" s="16">
        <f>T7</f>
        <v>0</v>
      </c>
      <c r="IF7" s="8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2" customFormat="1" ht="14.25" customHeight="1">
      <c r="A8"/>
      <c r="B8"/>
      <c r="C8" s="11">
        <f>D8+F8+H8+J8+M8+S8</f>
        <v>69972700</v>
      </c>
      <c r="D8" s="12">
        <f>SUM(E8)</f>
        <v>500</v>
      </c>
      <c r="E8" s="13">
        <v>500</v>
      </c>
      <c r="F8" s="12">
        <f>G8</f>
        <v>653600</v>
      </c>
      <c r="G8" s="13">
        <v>653600</v>
      </c>
      <c r="J8" s="14">
        <f>SUM(K8:L8)</f>
        <v>40858000</v>
      </c>
      <c r="K8" s="14"/>
      <c r="L8" s="15">
        <v>40858000</v>
      </c>
      <c r="M8" s="14">
        <f>SUM(N8:R8)</f>
        <v>25400000</v>
      </c>
      <c r="N8" s="14"/>
      <c r="O8" s="14">
        <f>14400000+11000000</f>
        <v>25400000</v>
      </c>
      <c r="P8" s="14"/>
      <c r="Q8" s="14"/>
      <c r="R8" s="14"/>
      <c r="S8" s="16">
        <f>SUM(T8:V8)</f>
        <v>3060600</v>
      </c>
      <c r="T8" s="16"/>
      <c r="U8" s="13">
        <v>2904000</v>
      </c>
      <c r="V8" s="13">
        <v>156600</v>
      </c>
      <c r="W8" s="16"/>
      <c r="X8" s="17">
        <f>Y8+Z8</f>
        <v>0</v>
      </c>
      <c r="Y8" s="12">
        <f>Z8</f>
        <v>0</v>
      </c>
      <c r="Z8" s="18"/>
      <c r="AA8" s="19">
        <f>AB8</f>
        <v>0</v>
      </c>
      <c r="AB8" s="20">
        <v>0</v>
      </c>
      <c r="AC8" s="21">
        <f>AF8+AD8+AH8</f>
        <v>7857435.5</v>
      </c>
      <c r="AD8" s="20">
        <f>AE8</f>
        <v>333500</v>
      </c>
      <c r="AE8" s="20">
        <v>333500</v>
      </c>
      <c r="AF8" s="20">
        <f>AG8</f>
        <v>809711</v>
      </c>
      <c r="AG8" s="20">
        <v>809711</v>
      </c>
      <c r="AH8" s="20">
        <f>SUM(AI8:AO8)</f>
        <v>6714224.5</v>
      </c>
      <c r="AI8" s="20">
        <v>5878905</v>
      </c>
      <c r="AJ8" s="20">
        <v>423900</v>
      </c>
      <c r="AK8" s="20">
        <v>361470</v>
      </c>
      <c r="AL8" s="20">
        <v>0</v>
      </c>
      <c r="AM8" s="20">
        <v>0</v>
      </c>
      <c r="AN8" s="20">
        <v>49949.5</v>
      </c>
      <c r="AO8" s="20">
        <v>0</v>
      </c>
      <c r="AP8" s="22"/>
      <c r="AQ8" s="20"/>
      <c r="AR8" s="23">
        <f>AS8+AT8</f>
        <v>376000</v>
      </c>
      <c r="AS8" s="20">
        <v>334700</v>
      </c>
      <c r="AT8" s="20">
        <v>41300</v>
      </c>
      <c r="AU8" s="24">
        <f>AV8+BA8+BH8+BJ8+BQ8+BX8</f>
        <v>214315915.5</v>
      </c>
      <c r="AV8" s="12">
        <f>AW8+AX8+AY8+AZ8</f>
        <v>51068000</v>
      </c>
      <c r="AW8" s="45">
        <v>51044000</v>
      </c>
      <c r="AX8" s="46">
        <v>24000</v>
      </c>
      <c r="AY8" s="27">
        <v>0</v>
      </c>
      <c r="AZ8" s="46">
        <v>0</v>
      </c>
      <c r="BA8" s="12">
        <f>BE8+BB8+BF8+BG8</f>
        <v>156396300</v>
      </c>
      <c r="BB8" s="24">
        <f>BC8+BD8</f>
        <v>3712400</v>
      </c>
      <c r="BC8" s="21">
        <v>3712400</v>
      </c>
      <c r="BD8" s="24"/>
      <c r="BF8" s="12">
        <v>147643900</v>
      </c>
      <c r="BG8" s="28">
        <v>5040000</v>
      </c>
      <c r="BH8" s="28">
        <f>BI8</f>
        <v>1058400</v>
      </c>
      <c r="BI8" s="29">
        <v>1058400</v>
      </c>
      <c r="BJ8" s="28">
        <f>SUM(BK8:BP8)</f>
        <v>636189</v>
      </c>
      <c r="BK8" s="12">
        <v>127600</v>
      </c>
      <c r="BL8" s="29">
        <v>341489</v>
      </c>
      <c r="BM8" s="12">
        <v>154600</v>
      </c>
      <c r="BN8" s="12">
        <v>4300</v>
      </c>
      <c r="BO8" s="20">
        <v>8200</v>
      </c>
      <c r="BP8" s="28"/>
      <c r="BQ8" s="20">
        <f>SUM(BR8:BW8)</f>
        <v>3860475.5</v>
      </c>
      <c r="BR8" s="29">
        <v>2274300</v>
      </c>
      <c r="BS8" s="20">
        <v>1569525</v>
      </c>
      <c r="BT8" s="18">
        <v>0</v>
      </c>
      <c r="BU8" s="29">
        <v>0</v>
      </c>
      <c r="BV8" s="18">
        <v>16650.5</v>
      </c>
      <c r="BW8" s="18">
        <v>0</v>
      </c>
      <c r="BX8" s="20">
        <f>BY8+BZ8+CA8+CB8</f>
        <v>1296551</v>
      </c>
      <c r="BY8" s="20"/>
      <c r="BZ8" s="20"/>
      <c r="CA8" s="30">
        <v>1296000</v>
      </c>
      <c r="CB8" s="30">
        <v>551</v>
      </c>
      <c r="CC8" s="31">
        <f>CD8+CF8+CJ8+CL8+CS8+CV8+CZ8+DD8+DI8+DL8+DN8+DR8+DU8+DZ8+CH8</f>
        <v>12445857</v>
      </c>
      <c r="CD8" s="12">
        <f>CE8</f>
        <v>0</v>
      </c>
      <c r="CE8" s="32">
        <v>0</v>
      </c>
      <c r="CF8" s="33">
        <f>CG8</f>
        <v>0</v>
      </c>
      <c r="CG8" s="12">
        <v>0</v>
      </c>
      <c r="CH8" s="12">
        <f>CI8</f>
        <v>0</v>
      </c>
      <c r="CJ8" s="12">
        <f>CK8</f>
        <v>3998500</v>
      </c>
      <c r="CK8" s="34">
        <v>3998500</v>
      </c>
      <c r="CL8" s="12">
        <f>SUM(CM8:CR8)</f>
        <v>985100</v>
      </c>
      <c r="CN8" s="12">
        <v>985100</v>
      </c>
      <c r="CP8" s="28">
        <v>0</v>
      </c>
      <c r="CQ8" s="28">
        <v>0</v>
      </c>
      <c r="CR8" s="14"/>
      <c r="CS8" s="28">
        <f>CT8+CU8</f>
        <v>1500</v>
      </c>
      <c r="CT8" s="28">
        <v>1500</v>
      </c>
      <c r="CU8" s="28"/>
      <c r="CV8" s="12">
        <f>SUM(CW8:CY8)</f>
        <v>0</v>
      </c>
      <c r="CZ8" s="12">
        <f>SUM(DA8:DC8)</f>
        <v>7141157</v>
      </c>
      <c r="DC8" s="12">
        <v>7141157</v>
      </c>
      <c r="DD8" s="12">
        <f>SUM(DE8:DH8)</f>
        <v>0</v>
      </c>
      <c r="DI8" s="12">
        <f>DJ8+DK8</f>
        <v>0</v>
      </c>
      <c r="DL8" s="12">
        <f>DM8</f>
        <v>0</v>
      </c>
      <c r="DN8" s="12">
        <f>DO8+DP8+DQ8</f>
        <v>0</v>
      </c>
      <c r="DR8" s="12">
        <f>SUM(DS8:DT8)</f>
        <v>319600</v>
      </c>
      <c r="DT8" s="35">
        <v>319600</v>
      </c>
      <c r="DU8" s="35">
        <f>DV8+DY8+DW8+DX8</f>
        <v>0</v>
      </c>
      <c r="DV8" s="35"/>
      <c r="DW8" s="35"/>
      <c r="DX8" s="35"/>
      <c r="DY8" s="35"/>
      <c r="DZ8" s="14"/>
      <c r="EA8" s="14"/>
      <c r="EB8" s="36">
        <f>EC8+ED8+EE8+EF8</f>
        <v>14400</v>
      </c>
      <c r="EC8" s="14">
        <v>14400</v>
      </c>
      <c r="ED8" s="14"/>
      <c r="EG8" s="37">
        <f>EH8+EI8</f>
        <v>0</v>
      </c>
      <c r="EJ8" s="38">
        <f>C8+X8+AA8+AC8+AP8+AR8+AU8+CC8+EB8+EG8</f>
        <v>304982308</v>
      </c>
      <c r="EK8" s="39">
        <f>EL8-EJ8</f>
        <v>0</v>
      </c>
      <c r="EL8" s="38">
        <f>EM8+EV8+GF8+HZ8</f>
        <v>304982308</v>
      </c>
      <c r="EM8" s="40">
        <f>EN8+EO8+EP8+EQ8+ER8</f>
        <v>66258000</v>
      </c>
      <c r="EN8" s="14"/>
      <c r="EO8" s="14">
        <f>L8</f>
        <v>40858000</v>
      </c>
      <c r="EP8" s="14">
        <f>O8</f>
        <v>25400000</v>
      </c>
      <c r="EQ8" s="14"/>
      <c r="ER8" s="41">
        <f>SUM(ES8:EU8)</f>
        <v>0</v>
      </c>
      <c r="ES8" s="41">
        <f>P8</f>
        <v>0</v>
      </c>
      <c r="ET8" s="41">
        <f>Q8</f>
        <v>0</v>
      </c>
      <c r="EU8" s="41"/>
      <c r="EV8" s="40">
        <f>EW8+EX8+EY8+EZ8+FA8+FB8+FC8+FD8+FE8</f>
        <v>9504257</v>
      </c>
      <c r="EW8" s="14">
        <f>DT8</f>
        <v>319600</v>
      </c>
      <c r="EX8" s="14">
        <f>CW8</f>
        <v>0</v>
      </c>
      <c r="EY8" s="14">
        <f>DS8</f>
        <v>0</v>
      </c>
      <c r="EZ8" s="14">
        <f>CM8</f>
        <v>0</v>
      </c>
      <c r="FA8" s="14"/>
      <c r="FB8" s="14">
        <f>DW8</f>
        <v>0</v>
      </c>
      <c r="FC8" s="14">
        <f>DX8</f>
        <v>0</v>
      </c>
      <c r="FD8" s="14">
        <f>AZ8</f>
        <v>0</v>
      </c>
      <c r="FE8" s="41">
        <f>SUM(FF8:GE8)</f>
        <v>9184657</v>
      </c>
      <c r="FF8" s="41">
        <f>DE8</f>
        <v>0</v>
      </c>
      <c r="FG8" s="41">
        <f>DJ8</f>
        <v>0</v>
      </c>
      <c r="FH8" s="41">
        <f>DV8</f>
        <v>0</v>
      </c>
      <c r="FI8" s="41">
        <f>DO8</f>
        <v>0</v>
      </c>
      <c r="FJ8" s="41">
        <f>Z8</f>
        <v>0</v>
      </c>
      <c r="FK8" s="42"/>
      <c r="FL8" s="42">
        <f>AB8</f>
        <v>0</v>
      </c>
      <c r="FM8" s="42">
        <f>CN8</f>
        <v>985100</v>
      </c>
      <c r="FN8" s="42">
        <f>CO8</f>
        <v>0</v>
      </c>
      <c r="FO8" s="42">
        <f>BE8</f>
        <v>0</v>
      </c>
      <c r="FP8" s="42">
        <f>BI8</f>
        <v>1058400</v>
      </c>
      <c r="FQ8" s="42">
        <f>BP8</f>
        <v>0</v>
      </c>
      <c r="FR8" s="41">
        <f>CG8</f>
        <v>0</v>
      </c>
      <c r="FS8" s="41">
        <f>CI8</f>
        <v>0</v>
      </c>
      <c r="FT8" s="42">
        <f>CP8</f>
        <v>0</v>
      </c>
      <c r="FU8" s="42">
        <f>CQ8</f>
        <v>0</v>
      </c>
      <c r="FV8" s="42"/>
      <c r="FW8" s="42"/>
      <c r="FX8" s="42">
        <f>CY8</f>
        <v>0</v>
      </c>
      <c r="FY8" s="42">
        <f>DC8</f>
        <v>7141157</v>
      </c>
      <c r="FZ8" s="41">
        <f>DB8+DM8+DP8</f>
        <v>0</v>
      </c>
      <c r="GA8" s="41"/>
      <c r="GB8" s="41">
        <f>EH8</f>
        <v>0</v>
      </c>
      <c r="GC8" s="41">
        <f>EI8</f>
        <v>0</v>
      </c>
      <c r="GD8" s="41">
        <f>AY8</f>
        <v>0</v>
      </c>
      <c r="GE8" s="43"/>
      <c r="GF8" s="40">
        <f>GG8+GH8+GI8+GL8+HU8+HY8+HV8+HW8+HX8</f>
        <v>229220051</v>
      </c>
      <c r="GG8" s="14">
        <f>EF8</f>
        <v>0</v>
      </c>
      <c r="GH8" s="16">
        <f>G8</f>
        <v>653600</v>
      </c>
      <c r="GI8" s="16">
        <f>GJ8+GK8</f>
        <v>3712400</v>
      </c>
      <c r="GJ8" s="16">
        <f>BC8</f>
        <v>3712400</v>
      </c>
      <c r="GK8" s="16">
        <f>BD8</f>
        <v>0</v>
      </c>
      <c r="GL8" s="41">
        <f>SUM(GM8:HT8)</f>
        <v>214345951</v>
      </c>
      <c r="GM8" s="41">
        <f>AG8</f>
        <v>809711</v>
      </c>
      <c r="GN8" s="44">
        <f>E8</f>
        <v>500</v>
      </c>
      <c r="GO8" s="42">
        <f>U8</f>
        <v>2904000</v>
      </c>
      <c r="GP8" s="42">
        <f>V8</f>
        <v>156600</v>
      </c>
      <c r="GQ8" s="42">
        <f>AE8</f>
        <v>333500</v>
      </c>
      <c r="GR8" s="42">
        <f>AS8</f>
        <v>334700</v>
      </c>
      <c r="GS8" s="42">
        <f>AT8</f>
        <v>41300</v>
      </c>
      <c r="GT8" s="42">
        <f>AW8+BF8</f>
        <v>198687900</v>
      </c>
      <c r="GU8" s="42">
        <f>AX8</f>
        <v>24000</v>
      </c>
      <c r="GV8" s="42">
        <f>BG8</f>
        <v>5040000</v>
      </c>
      <c r="GW8" s="42">
        <f>BK8</f>
        <v>127600</v>
      </c>
      <c r="GX8" s="42">
        <f>BL8</f>
        <v>341489</v>
      </c>
      <c r="GY8" s="42">
        <f>BM8</f>
        <v>154600</v>
      </c>
      <c r="GZ8" s="42">
        <f>BN8</f>
        <v>4300</v>
      </c>
      <c r="HA8" s="42">
        <f>BO8</f>
        <v>8200</v>
      </c>
      <c r="HB8" s="42">
        <f>BT8</f>
        <v>0</v>
      </c>
      <c r="HC8" s="42">
        <f>BU8</f>
        <v>0</v>
      </c>
      <c r="HD8" s="42">
        <f>BV8</f>
        <v>16650.5</v>
      </c>
      <c r="HE8" s="42">
        <f>BW8</f>
        <v>0</v>
      </c>
      <c r="HF8" s="42">
        <f>BY8</f>
        <v>0</v>
      </c>
      <c r="HG8" s="42">
        <f>BZ8</f>
        <v>0</v>
      </c>
      <c r="HH8" s="44">
        <f>CE8</f>
        <v>0</v>
      </c>
      <c r="HI8" s="44">
        <f>CK8</f>
        <v>3998500</v>
      </c>
      <c r="HJ8" s="44">
        <f>CT8</f>
        <v>1500</v>
      </c>
      <c r="HK8" s="44"/>
      <c r="HL8" s="44">
        <f>EC8</f>
        <v>14400</v>
      </c>
      <c r="HM8" s="44">
        <f>ED8</f>
        <v>0</v>
      </c>
      <c r="HN8" s="44">
        <f>EE8</f>
        <v>0</v>
      </c>
      <c r="HO8" s="44">
        <f>AL8</f>
        <v>0</v>
      </c>
      <c r="HP8" s="44">
        <f>AM8</f>
        <v>0</v>
      </c>
      <c r="HQ8" s="44">
        <f>AN8</f>
        <v>49949.5</v>
      </c>
      <c r="HR8" s="44">
        <f>AO8</f>
        <v>0</v>
      </c>
      <c r="HS8" s="44">
        <f>CA8</f>
        <v>1296000</v>
      </c>
      <c r="HT8" s="44">
        <f>CB8</f>
        <v>551</v>
      </c>
      <c r="HU8" s="16">
        <f>BS8</f>
        <v>1569525</v>
      </c>
      <c r="HV8" s="16">
        <f>AI8</f>
        <v>5878905</v>
      </c>
      <c r="HW8" s="16">
        <f>AJ8</f>
        <v>423900</v>
      </c>
      <c r="HX8" s="16">
        <f>AK8</f>
        <v>361470</v>
      </c>
      <c r="HY8" s="16">
        <f>BR8</f>
        <v>2274300</v>
      </c>
      <c r="HZ8" s="40">
        <f>IA8+IB8</f>
        <v>0</v>
      </c>
      <c r="IA8" s="16"/>
      <c r="IB8" s="12">
        <f>ID8+IE8</f>
        <v>0</v>
      </c>
      <c r="ID8" s="12">
        <f>DG8</f>
        <v>0</v>
      </c>
      <c r="IE8" s="16">
        <f>T8</f>
        <v>0</v>
      </c>
      <c r="IF8" s="8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2" customFormat="1" ht="12.75">
      <c r="A9"/>
      <c r="B9"/>
      <c r="C9" s="11">
        <f>D9+F9+H9+J9+M9+S9</f>
        <v>92221900</v>
      </c>
      <c r="D9" s="12">
        <f>SUM(E9)</f>
        <v>900</v>
      </c>
      <c r="E9" s="13">
        <v>900</v>
      </c>
      <c r="F9" s="12">
        <f>G9</f>
        <v>1795400</v>
      </c>
      <c r="G9" s="13">
        <v>1795400</v>
      </c>
      <c r="J9" s="14">
        <f>SUM(K9:L9)</f>
        <v>42943000</v>
      </c>
      <c r="K9" s="14"/>
      <c r="L9" s="15">
        <v>42943000</v>
      </c>
      <c r="M9" s="14">
        <f>SUM(N9:R9)</f>
        <v>39818600</v>
      </c>
      <c r="N9" s="14"/>
      <c r="O9" s="14">
        <v>39818600</v>
      </c>
      <c r="P9" s="14"/>
      <c r="Q9" s="14"/>
      <c r="R9" s="14"/>
      <c r="S9" s="16">
        <f>SUM(T9:V9)</f>
        <v>7664000</v>
      </c>
      <c r="T9" s="16"/>
      <c r="U9" s="13">
        <v>7398000</v>
      </c>
      <c r="V9" s="13">
        <v>266000</v>
      </c>
      <c r="W9" s="16"/>
      <c r="X9" s="17">
        <f>Y9+Z9</f>
        <v>0</v>
      </c>
      <c r="Y9" s="12">
        <f>Z9</f>
        <v>0</v>
      </c>
      <c r="Z9" s="18"/>
      <c r="AA9" s="19">
        <f>AB9</f>
        <v>0</v>
      </c>
      <c r="AB9" s="20">
        <v>0</v>
      </c>
      <c r="AC9" s="21">
        <f>AF9+AD9+AH9</f>
        <v>18799186</v>
      </c>
      <c r="AD9" s="20">
        <f>AE9</f>
        <v>352100</v>
      </c>
      <c r="AE9" s="20">
        <v>352100</v>
      </c>
      <c r="AF9" s="20">
        <f>AG9</f>
        <v>2564400</v>
      </c>
      <c r="AG9" s="20">
        <v>2564400</v>
      </c>
      <c r="AH9" s="20">
        <f>SUM(AI9:AO9)</f>
        <v>15882686</v>
      </c>
      <c r="AI9" s="20">
        <v>11994027</v>
      </c>
      <c r="AJ9" s="20">
        <v>1531920</v>
      </c>
      <c r="AK9" s="20">
        <v>1102801</v>
      </c>
      <c r="AL9" s="20">
        <v>58200</v>
      </c>
      <c r="AM9" s="20">
        <v>46800</v>
      </c>
      <c r="AN9" s="20">
        <v>260075</v>
      </c>
      <c r="AO9" s="20">
        <v>888863</v>
      </c>
      <c r="AP9" s="22"/>
      <c r="AQ9" s="20"/>
      <c r="AR9" s="23">
        <f>AS9+AT9</f>
        <v>809500</v>
      </c>
      <c r="AS9" s="20">
        <v>742400</v>
      </c>
      <c r="AT9" s="20">
        <v>67100</v>
      </c>
      <c r="AU9" s="24">
        <f>AV9+BA9+BH9+BJ9+BQ9+BX9</f>
        <v>471339214</v>
      </c>
      <c r="AV9" s="12">
        <f>AW9+AX9+AY9+AZ9</f>
        <v>129949600</v>
      </c>
      <c r="AW9" s="25">
        <v>80900000</v>
      </c>
      <c r="AX9" s="26">
        <v>49600</v>
      </c>
      <c r="AY9" s="27">
        <v>49000000</v>
      </c>
      <c r="AZ9" s="26">
        <v>0</v>
      </c>
      <c r="BA9" s="12">
        <f>BE9+BB9+BF9+BG9</f>
        <v>324731800</v>
      </c>
      <c r="BB9" s="24">
        <f>BC9+BD9</f>
        <v>8133700</v>
      </c>
      <c r="BC9" s="21">
        <v>8133700</v>
      </c>
      <c r="BD9" s="24"/>
      <c r="BE9" s="12">
        <v>1462700</v>
      </c>
      <c r="BF9" s="28">
        <v>307575400</v>
      </c>
      <c r="BG9" s="28">
        <v>7560000</v>
      </c>
      <c r="BH9" s="28">
        <f>BI9</f>
        <v>4167600</v>
      </c>
      <c r="BI9" s="29">
        <v>4167600</v>
      </c>
      <c r="BJ9" s="28">
        <f>SUM(BK9:BP9)</f>
        <v>1329900</v>
      </c>
      <c r="BK9" s="28">
        <v>185600</v>
      </c>
      <c r="BL9" s="29">
        <v>889000</v>
      </c>
      <c r="BM9" s="28">
        <v>227200</v>
      </c>
      <c r="BN9" s="28">
        <v>10200</v>
      </c>
      <c r="BO9" s="20">
        <v>17900</v>
      </c>
      <c r="BP9" s="28"/>
      <c r="BQ9" s="20">
        <f>SUM(BR9:BW9)</f>
        <v>11160314</v>
      </c>
      <c r="BR9" s="29">
        <v>6886600</v>
      </c>
      <c r="BS9" s="20">
        <v>3962552</v>
      </c>
      <c r="BT9" s="18">
        <v>0</v>
      </c>
      <c r="BU9" s="29">
        <v>0</v>
      </c>
      <c r="BV9" s="18">
        <v>6325</v>
      </c>
      <c r="BW9" s="18">
        <v>304837</v>
      </c>
      <c r="BX9" s="20">
        <f>BY9+BZ9+CA9+CB9</f>
        <v>0</v>
      </c>
      <c r="BY9" s="20"/>
      <c r="BZ9" s="20"/>
      <c r="CA9" s="30">
        <v>0</v>
      </c>
      <c r="CB9" s="30">
        <v>0</v>
      </c>
      <c r="CC9" s="31">
        <f>CD9+CF9+CJ9+CL9+CS9+CV9+CZ9+DD9+DI9+DL9+DN9+DR9+DU9+DZ9+CH9</f>
        <v>25801545</v>
      </c>
      <c r="CD9" s="12">
        <f>CE9</f>
        <v>0</v>
      </c>
      <c r="CE9" s="32">
        <v>0</v>
      </c>
      <c r="CF9" s="33">
        <f>CG9</f>
        <v>0</v>
      </c>
      <c r="CG9" s="12">
        <v>0</v>
      </c>
      <c r="CH9" s="12">
        <f>CI9</f>
        <v>0</v>
      </c>
      <c r="CJ9" s="12">
        <f>CK9</f>
        <v>3997300</v>
      </c>
      <c r="CK9" s="34">
        <v>3997300</v>
      </c>
      <c r="CL9" s="12">
        <f>SUM(CM9:CR9)</f>
        <v>1090900</v>
      </c>
      <c r="CN9" s="12">
        <v>1090900</v>
      </c>
      <c r="CP9" s="28">
        <v>0</v>
      </c>
      <c r="CQ9" s="28">
        <v>0</v>
      </c>
      <c r="CR9" s="14"/>
      <c r="CS9" s="28">
        <f>CT9+CU9</f>
        <v>2700</v>
      </c>
      <c r="CT9" s="28">
        <v>2700</v>
      </c>
      <c r="CU9" s="28"/>
      <c r="CV9" s="12">
        <f>SUM(CW9:CY9)</f>
        <v>0</v>
      </c>
      <c r="CZ9" s="12">
        <f>SUM(DA9:DC9)</f>
        <v>4109104</v>
      </c>
      <c r="DC9" s="12">
        <v>4109104</v>
      </c>
      <c r="DD9" s="12">
        <f>SUM(DE9:DH9)</f>
        <v>0</v>
      </c>
      <c r="DI9" s="12">
        <f>DJ9+DK9</f>
        <v>0</v>
      </c>
      <c r="DL9" s="12">
        <f>DM9</f>
        <v>0</v>
      </c>
      <c r="DN9" s="12">
        <f>DO9+DP9+DQ9</f>
        <v>0</v>
      </c>
      <c r="DR9" s="12">
        <f>SUM(DS9:DT9)</f>
        <v>295700</v>
      </c>
      <c r="DT9" s="35">
        <v>295700</v>
      </c>
      <c r="DU9" s="35">
        <f>DV9+DY9+DW9+DX9</f>
        <v>16305841</v>
      </c>
      <c r="DV9" s="35">
        <v>11200000</v>
      </c>
      <c r="DW9" s="35"/>
      <c r="DX9" s="35">
        <v>5105841</v>
      </c>
      <c r="DY9" s="35"/>
      <c r="DZ9" s="14"/>
      <c r="EA9" s="14"/>
      <c r="EB9" s="36">
        <f>EC9+ED9+EE9+EF9</f>
        <v>118700</v>
      </c>
      <c r="EC9" s="14">
        <v>118700</v>
      </c>
      <c r="ED9" s="14"/>
      <c r="EG9" s="37">
        <f>EH9+EI9</f>
        <v>0</v>
      </c>
      <c r="EJ9" s="38">
        <f>C9+X9+AA9+AC9+AP9+AR9+AU9+CC9+EB9+EG9</f>
        <v>609090045</v>
      </c>
      <c r="EK9" s="39">
        <f>EL9-EJ9</f>
        <v>0</v>
      </c>
      <c r="EL9" s="38">
        <f>EM9+EV9+GF9+HZ9</f>
        <v>609090045</v>
      </c>
      <c r="EM9" s="40">
        <f>EN9+EO9+EP9+EQ9+ER9</f>
        <v>82761600</v>
      </c>
      <c r="EN9" s="14"/>
      <c r="EO9" s="14">
        <f>L9</f>
        <v>42943000</v>
      </c>
      <c r="EP9" s="14">
        <f>O9</f>
        <v>39818600</v>
      </c>
      <c r="EQ9" s="14"/>
      <c r="ER9" s="41">
        <f>SUM(ES9:EU9)</f>
        <v>0</v>
      </c>
      <c r="ES9" s="41">
        <f>P9</f>
        <v>0</v>
      </c>
      <c r="ET9" s="41">
        <f>Q9</f>
        <v>0</v>
      </c>
      <c r="EU9" s="41"/>
      <c r="EV9" s="40">
        <f>EW9+EX9+EY9+EZ9+FA9+FB9+FC9+FD9+FE9</f>
        <v>76431845</v>
      </c>
      <c r="EW9" s="14">
        <f>DT9</f>
        <v>295700</v>
      </c>
      <c r="EX9" s="14">
        <f>CW9</f>
        <v>0</v>
      </c>
      <c r="EY9" s="14">
        <f>DS9</f>
        <v>0</v>
      </c>
      <c r="EZ9" s="14">
        <f>CM9</f>
        <v>0</v>
      </c>
      <c r="FA9" s="14"/>
      <c r="FB9" s="14">
        <f>DW9</f>
        <v>0</v>
      </c>
      <c r="FC9" s="14">
        <f>DX9</f>
        <v>5105841</v>
      </c>
      <c r="FD9" s="14">
        <f>AZ9</f>
        <v>0</v>
      </c>
      <c r="FE9" s="41">
        <f>SUM(FF9:GE9)</f>
        <v>71030304</v>
      </c>
      <c r="FF9" s="41">
        <f>DE9</f>
        <v>0</v>
      </c>
      <c r="FG9" s="41">
        <f>DJ9</f>
        <v>0</v>
      </c>
      <c r="FH9" s="41">
        <f>DV9</f>
        <v>11200000</v>
      </c>
      <c r="FI9" s="41">
        <f>DO9</f>
        <v>0</v>
      </c>
      <c r="FJ9" s="41">
        <f>Z9</f>
        <v>0</v>
      </c>
      <c r="FK9" s="42"/>
      <c r="FL9" s="42">
        <f>AB9</f>
        <v>0</v>
      </c>
      <c r="FM9" s="42">
        <f>CN9</f>
        <v>1090900</v>
      </c>
      <c r="FN9" s="42">
        <f>CO9</f>
        <v>0</v>
      </c>
      <c r="FO9" s="42">
        <f>BE9</f>
        <v>1462700</v>
      </c>
      <c r="FP9" s="42">
        <f>BI9</f>
        <v>4167600</v>
      </c>
      <c r="FQ9" s="42">
        <f>BP9</f>
        <v>0</v>
      </c>
      <c r="FR9" s="41">
        <f>CG9</f>
        <v>0</v>
      </c>
      <c r="FS9" s="41">
        <f>CI9</f>
        <v>0</v>
      </c>
      <c r="FT9" s="42">
        <f>CP9</f>
        <v>0</v>
      </c>
      <c r="FU9" s="42">
        <f>CQ9</f>
        <v>0</v>
      </c>
      <c r="FV9" s="42"/>
      <c r="FW9" s="42"/>
      <c r="FX9" s="42">
        <f>CY9</f>
        <v>0</v>
      </c>
      <c r="FY9" s="42">
        <f>DC9</f>
        <v>4109104</v>
      </c>
      <c r="FZ9" s="41">
        <f>DB9+DM9+DP9</f>
        <v>0</v>
      </c>
      <c r="GA9" s="41"/>
      <c r="GB9" s="41">
        <f>EH9</f>
        <v>0</v>
      </c>
      <c r="GC9" s="41">
        <f>EI9</f>
        <v>0</v>
      </c>
      <c r="GD9" s="41">
        <f>AY9</f>
        <v>49000000</v>
      </c>
      <c r="GE9" s="43"/>
      <c r="GF9" s="40">
        <f>GG9+GH9+GI9+GL9+HU9+HY9+HV9+HW9+HX9</f>
        <v>449896600</v>
      </c>
      <c r="GG9" s="14">
        <f>EF9</f>
        <v>0</v>
      </c>
      <c r="GH9" s="16">
        <f>G9</f>
        <v>1795400</v>
      </c>
      <c r="GI9" s="16">
        <f>GJ9+GK9</f>
        <v>8133700</v>
      </c>
      <c r="GJ9" s="16">
        <f>BC9</f>
        <v>8133700</v>
      </c>
      <c r="GK9" s="16">
        <f>BD9</f>
        <v>0</v>
      </c>
      <c r="GL9" s="41">
        <f>SUM(GM9:HT9)</f>
        <v>414489600</v>
      </c>
      <c r="GM9" s="41">
        <f>AG9</f>
        <v>2564400</v>
      </c>
      <c r="GN9" s="44">
        <f>E9</f>
        <v>900</v>
      </c>
      <c r="GO9" s="42">
        <f>U9</f>
        <v>7398000</v>
      </c>
      <c r="GP9" s="42">
        <f>V9</f>
        <v>266000</v>
      </c>
      <c r="GQ9" s="42">
        <f>AE9</f>
        <v>352100</v>
      </c>
      <c r="GR9" s="42">
        <f>AS9</f>
        <v>742400</v>
      </c>
      <c r="GS9" s="42">
        <f>AT9</f>
        <v>67100</v>
      </c>
      <c r="GT9" s="42">
        <f>AW9+BF9</f>
        <v>388475400</v>
      </c>
      <c r="GU9" s="42">
        <f>AX9</f>
        <v>49600</v>
      </c>
      <c r="GV9" s="42">
        <f>BG9</f>
        <v>7560000</v>
      </c>
      <c r="GW9" s="42">
        <f>BK9</f>
        <v>185600</v>
      </c>
      <c r="GX9" s="42">
        <f>BL9</f>
        <v>889000</v>
      </c>
      <c r="GY9" s="42">
        <f>BM9</f>
        <v>227200</v>
      </c>
      <c r="GZ9" s="42">
        <f>BN9</f>
        <v>10200</v>
      </c>
      <c r="HA9" s="42">
        <f>BO9</f>
        <v>17900</v>
      </c>
      <c r="HB9" s="42">
        <f>BT9</f>
        <v>0</v>
      </c>
      <c r="HC9" s="42">
        <f>BU9</f>
        <v>0</v>
      </c>
      <c r="HD9" s="42">
        <f>BV9</f>
        <v>6325</v>
      </c>
      <c r="HE9" s="42">
        <f>BW9</f>
        <v>304837</v>
      </c>
      <c r="HF9" s="42">
        <f>BY9</f>
        <v>0</v>
      </c>
      <c r="HG9" s="42">
        <f>BZ9</f>
        <v>0</v>
      </c>
      <c r="HH9" s="44">
        <f>CE9</f>
        <v>0</v>
      </c>
      <c r="HI9" s="44">
        <f>CK9</f>
        <v>3997300</v>
      </c>
      <c r="HJ9" s="44">
        <f>CT9</f>
        <v>2700</v>
      </c>
      <c r="HK9" s="44"/>
      <c r="HL9" s="44">
        <f>EC9</f>
        <v>118700</v>
      </c>
      <c r="HM9" s="44">
        <f>ED9</f>
        <v>0</v>
      </c>
      <c r="HN9" s="44">
        <f>EE9</f>
        <v>0</v>
      </c>
      <c r="HO9" s="44">
        <f>AL9</f>
        <v>58200</v>
      </c>
      <c r="HP9" s="44">
        <f>AM9</f>
        <v>46800</v>
      </c>
      <c r="HQ9" s="44">
        <f>AN9</f>
        <v>260075</v>
      </c>
      <c r="HR9" s="44">
        <f>AO9</f>
        <v>888863</v>
      </c>
      <c r="HS9" s="44">
        <f>CA9</f>
        <v>0</v>
      </c>
      <c r="HT9" s="44">
        <f>CB9</f>
        <v>0</v>
      </c>
      <c r="HU9" s="16">
        <f>BS9</f>
        <v>3962552</v>
      </c>
      <c r="HV9" s="16">
        <f>AI9</f>
        <v>11994027</v>
      </c>
      <c r="HW9" s="16">
        <f>AJ9</f>
        <v>1531920</v>
      </c>
      <c r="HX9" s="16">
        <f>AK9</f>
        <v>1102801</v>
      </c>
      <c r="HY9" s="16">
        <f>BR9</f>
        <v>6886600</v>
      </c>
      <c r="HZ9" s="40">
        <f>IA9+IB9</f>
        <v>0</v>
      </c>
      <c r="IA9" s="16"/>
      <c r="IB9" s="12">
        <f>ID9+IE9</f>
        <v>0</v>
      </c>
      <c r="ID9" s="12">
        <f>DG9</f>
        <v>0</v>
      </c>
      <c r="IE9" s="16">
        <f>T9</f>
        <v>0</v>
      </c>
      <c r="IF9" s="8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2" customFormat="1" ht="15" customHeight="1">
      <c r="A10"/>
      <c r="B10"/>
      <c r="C10" s="11">
        <f>D10+F10+H10+J10+M10+S10</f>
        <v>23985300</v>
      </c>
      <c r="D10" s="12">
        <f>SUM(E10)</f>
        <v>500</v>
      </c>
      <c r="E10" s="13">
        <v>500</v>
      </c>
      <c r="F10" s="12">
        <f>G10</f>
        <v>761000</v>
      </c>
      <c r="G10" s="13">
        <v>761000</v>
      </c>
      <c r="J10" s="14">
        <f>SUM(K10:L10)</f>
        <v>18188000</v>
      </c>
      <c r="K10" s="14"/>
      <c r="L10" s="15">
        <v>18188000</v>
      </c>
      <c r="M10" s="14">
        <f>SUM(N10:R10)</f>
        <v>3511000</v>
      </c>
      <c r="N10" s="14"/>
      <c r="O10" s="14">
        <f>1200000+2311000</f>
        <v>3511000</v>
      </c>
      <c r="P10" s="14"/>
      <c r="Q10" s="14"/>
      <c r="R10" s="14"/>
      <c r="S10" s="16">
        <f>SUM(T10:V10)</f>
        <v>1524800</v>
      </c>
      <c r="T10" s="16"/>
      <c r="U10" s="13">
        <v>1384000</v>
      </c>
      <c r="V10" s="13">
        <v>140800</v>
      </c>
      <c r="W10" s="16"/>
      <c r="X10" s="17">
        <f>Y10+Z10</f>
        <v>0</v>
      </c>
      <c r="Y10" s="12">
        <f>Z10</f>
        <v>0</v>
      </c>
      <c r="Z10" s="18"/>
      <c r="AA10" s="19">
        <f>AB10</f>
        <v>0</v>
      </c>
      <c r="AB10" s="20">
        <v>0</v>
      </c>
      <c r="AC10" s="21">
        <f>AF10+AD10+AH10</f>
        <v>2661935</v>
      </c>
      <c r="AD10" s="20">
        <f>AE10</f>
        <v>157500</v>
      </c>
      <c r="AE10" s="20">
        <v>157500</v>
      </c>
      <c r="AF10" s="20">
        <f>AG10</f>
        <v>647246</v>
      </c>
      <c r="AG10" s="20">
        <v>647246</v>
      </c>
      <c r="AH10" s="20">
        <f>SUM(AI10:AO10)</f>
        <v>1857189</v>
      </c>
      <c r="AI10" s="20">
        <v>1118491</v>
      </c>
      <c r="AJ10" s="20">
        <v>374713</v>
      </c>
      <c r="AK10" s="20">
        <v>297385</v>
      </c>
      <c r="AL10" s="20">
        <v>0</v>
      </c>
      <c r="AM10" s="20">
        <v>0</v>
      </c>
      <c r="AN10" s="20">
        <v>66600</v>
      </c>
      <c r="AO10" s="20">
        <v>0</v>
      </c>
      <c r="AP10" s="22"/>
      <c r="AQ10" s="20"/>
      <c r="AR10" s="23">
        <f>AS10+AT10</f>
        <v>372400</v>
      </c>
      <c r="AS10" s="20">
        <v>334700</v>
      </c>
      <c r="AT10" s="20">
        <v>37700</v>
      </c>
      <c r="AU10" s="24">
        <f>AV10+BA10+BH10+BJ10+BQ10+BX10</f>
        <v>127737965</v>
      </c>
      <c r="AV10" s="12">
        <f>AW10+AX10+AY10+AZ10</f>
        <v>22472000</v>
      </c>
      <c r="AW10" s="25">
        <v>22472000</v>
      </c>
      <c r="AX10" s="26">
        <v>0</v>
      </c>
      <c r="AY10" s="27">
        <v>0</v>
      </c>
      <c r="AZ10" s="26">
        <v>0</v>
      </c>
      <c r="BA10" s="12">
        <f>BE10+BB10+BF10+BG10</f>
        <v>101797900</v>
      </c>
      <c r="BB10" s="24">
        <f>BC10+BD10</f>
        <v>2580200</v>
      </c>
      <c r="BC10" s="21">
        <v>2580200</v>
      </c>
      <c r="BD10" s="24"/>
      <c r="BF10" s="28">
        <v>96445700</v>
      </c>
      <c r="BG10" s="28">
        <v>2772000</v>
      </c>
      <c r="BH10" s="28">
        <f>BI10</f>
        <v>1764000</v>
      </c>
      <c r="BI10" s="29">
        <v>1764000</v>
      </c>
      <c r="BJ10" s="28">
        <f>SUM(BK10:BP10)</f>
        <v>254354</v>
      </c>
      <c r="BK10" s="28">
        <v>46400</v>
      </c>
      <c r="BL10" s="29">
        <v>120154</v>
      </c>
      <c r="BM10" s="28">
        <v>82100</v>
      </c>
      <c r="BN10" s="28">
        <v>0</v>
      </c>
      <c r="BO10" s="20">
        <v>5700</v>
      </c>
      <c r="BP10" s="28"/>
      <c r="BQ10" s="20">
        <f>SUM(BR10:BW10)</f>
        <v>1449711</v>
      </c>
      <c r="BR10" s="29">
        <v>712900</v>
      </c>
      <c r="BS10" s="20">
        <v>736811</v>
      </c>
      <c r="BT10" s="18">
        <v>0</v>
      </c>
      <c r="BU10" s="29">
        <v>0</v>
      </c>
      <c r="BV10" s="18">
        <v>0</v>
      </c>
      <c r="BW10" s="18">
        <v>0</v>
      </c>
      <c r="BX10" s="20">
        <f>BY10+BZ10+CA10+CB10</f>
        <v>0</v>
      </c>
      <c r="BY10" s="20"/>
      <c r="BZ10" s="20"/>
      <c r="CA10" s="30">
        <v>0</v>
      </c>
      <c r="CB10" s="30">
        <v>0</v>
      </c>
      <c r="CC10" s="31">
        <f>CD10+CF10+CJ10+CL10+CS10+CV10+CZ10+DD10+DI10+DL10+DN10+DR10+DU10+DZ10+CH10</f>
        <v>946988</v>
      </c>
      <c r="CD10" s="12">
        <f>CE10</f>
        <v>0</v>
      </c>
      <c r="CE10" s="32">
        <v>0</v>
      </c>
      <c r="CF10" s="33">
        <f>CG10</f>
        <v>0</v>
      </c>
      <c r="CG10" s="12">
        <v>0</v>
      </c>
      <c r="CH10" s="12">
        <f>CI10</f>
        <v>0</v>
      </c>
      <c r="CJ10" s="12">
        <f>CK10</f>
        <v>10000</v>
      </c>
      <c r="CK10" s="34">
        <v>10000</v>
      </c>
      <c r="CL10" s="12">
        <f>SUM(CM10:CR10)</f>
        <v>200000</v>
      </c>
      <c r="CP10" s="28">
        <v>0</v>
      </c>
      <c r="CQ10" s="28">
        <v>200000</v>
      </c>
      <c r="CR10" s="14"/>
      <c r="CS10" s="28">
        <f>CT10+CU10</f>
        <v>0</v>
      </c>
      <c r="CT10" s="28">
        <v>0</v>
      </c>
      <c r="CU10" s="28"/>
      <c r="CV10" s="12">
        <f>SUM(CW10:CY10)</f>
        <v>0</v>
      </c>
      <c r="CZ10" s="12">
        <f>SUM(DA10:DC10)</f>
        <v>736988</v>
      </c>
      <c r="DC10" s="12">
        <v>736988</v>
      </c>
      <c r="DD10" s="12">
        <f>SUM(DE10:DH10)</f>
        <v>0</v>
      </c>
      <c r="DI10" s="12">
        <f>DJ10+DK10</f>
        <v>0</v>
      </c>
      <c r="DL10" s="12">
        <f>DM10</f>
        <v>0</v>
      </c>
      <c r="DN10" s="12">
        <f>DO10+DP10+DQ10</f>
        <v>0</v>
      </c>
      <c r="DR10" s="12">
        <f>SUM(DS10:DT10)</f>
        <v>0</v>
      </c>
      <c r="DT10" s="35">
        <v>0</v>
      </c>
      <c r="DU10" s="35">
        <f>DV10+DY10+DW10+DX10</f>
        <v>0</v>
      </c>
      <c r="DV10" s="35"/>
      <c r="DW10" s="35"/>
      <c r="DX10" s="35"/>
      <c r="DY10" s="35"/>
      <c r="DZ10" s="14"/>
      <c r="EA10" s="14"/>
      <c r="EB10" s="36">
        <f>EC10+ED10+EE10+EF10</f>
        <v>22800</v>
      </c>
      <c r="EC10" s="14">
        <v>3300</v>
      </c>
      <c r="ED10" s="14"/>
      <c r="EE10" s="12">
        <v>19500</v>
      </c>
      <c r="EG10" s="37">
        <f>EH10+EI10</f>
        <v>0</v>
      </c>
      <c r="EJ10" s="38">
        <f>C10+X10+AA10+AC10+AP10+AR10+AU10+CC10+EB10+EG10</f>
        <v>155727388</v>
      </c>
      <c r="EK10" s="39">
        <f>EL10-EJ10</f>
        <v>0</v>
      </c>
      <c r="EL10" s="38">
        <f>EM10+EV10+GF10+HZ10</f>
        <v>155727388</v>
      </c>
      <c r="EM10" s="40">
        <f>EN10+EO10+EP10+EQ10+ER10</f>
        <v>21699000</v>
      </c>
      <c r="EN10" s="14"/>
      <c r="EO10" s="14">
        <f>L10</f>
        <v>18188000</v>
      </c>
      <c r="EP10" s="14">
        <f>O10</f>
        <v>3511000</v>
      </c>
      <c r="EQ10" s="14"/>
      <c r="ER10" s="41">
        <f>SUM(ES10:EU10)</f>
        <v>0</v>
      </c>
      <c r="ES10" s="41">
        <f>P10</f>
        <v>0</v>
      </c>
      <c r="ET10" s="41">
        <f>Q10</f>
        <v>0</v>
      </c>
      <c r="EU10" s="41"/>
      <c r="EV10" s="40">
        <f>EW10+EX10+EY10+EZ10+FA10+FB10+FC10+FD10+FE10</f>
        <v>2700988</v>
      </c>
      <c r="EW10" s="14">
        <f>DT10</f>
        <v>0</v>
      </c>
      <c r="EX10" s="14">
        <f>CW10</f>
        <v>0</v>
      </c>
      <c r="EY10" s="14">
        <f>DS10</f>
        <v>0</v>
      </c>
      <c r="EZ10" s="14">
        <f>CM10</f>
        <v>0</v>
      </c>
      <c r="FA10" s="14"/>
      <c r="FB10" s="14">
        <f>DW10</f>
        <v>0</v>
      </c>
      <c r="FC10" s="14">
        <f>DX10</f>
        <v>0</v>
      </c>
      <c r="FD10" s="14">
        <f>AZ10</f>
        <v>0</v>
      </c>
      <c r="FE10" s="41">
        <f>SUM(FF10:GE10)</f>
        <v>2700988</v>
      </c>
      <c r="FF10" s="41">
        <f>DE10</f>
        <v>0</v>
      </c>
      <c r="FG10" s="41">
        <f>DJ10</f>
        <v>0</v>
      </c>
      <c r="FH10" s="41">
        <f>DV10</f>
        <v>0</v>
      </c>
      <c r="FI10" s="41">
        <f>DO10</f>
        <v>0</v>
      </c>
      <c r="FJ10" s="41">
        <f>Z10</f>
        <v>0</v>
      </c>
      <c r="FK10" s="42"/>
      <c r="FL10" s="42">
        <f>AB10</f>
        <v>0</v>
      </c>
      <c r="FM10" s="42">
        <f>CN10</f>
        <v>0</v>
      </c>
      <c r="FN10" s="42">
        <f>CO10</f>
        <v>0</v>
      </c>
      <c r="FO10" s="42">
        <f>BE10</f>
        <v>0</v>
      </c>
      <c r="FP10" s="42">
        <f>BI10</f>
        <v>1764000</v>
      </c>
      <c r="FQ10" s="42">
        <f>BP10</f>
        <v>0</v>
      </c>
      <c r="FR10" s="41">
        <f>CG10</f>
        <v>0</v>
      </c>
      <c r="FS10" s="41">
        <f>CI10</f>
        <v>0</v>
      </c>
      <c r="FT10" s="42">
        <f>CP10</f>
        <v>0</v>
      </c>
      <c r="FU10" s="42">
        <f>CQ10</f>
        <v>200000</v>
      </c>
      <c r="FV10" s="42"/>
      <c r="FW10" s="42"/>
      <c r="FX10" s="42">
        <f>CY10</f>
        <v>0</v>
      </c>
      <c r="FY10" s="42">
        <f>DC10</f>
        <v>736988</v>
      </c>
      <c r="FZ10" s="41">
        <f>DB10+DM10+DP10</f>
        <v>0</v>
      </c>
      <c r="GA10" s="41"/>
      <c r="GB10" s="41">
        <f>EH10</f>
        <v>0</v>
      </c>
      <c r="GC10" s="41">
        <f>EI10</f>
        <v>0</v>
      </c>
      <c r="GD10" s="41">
        <f>AY10</f>
        <v>0</v>
      </c>
      <c r="GE10" s="43"/>
      <c r="GF10" s="40">
        <f>GG10+GH10+GI10+GL10+HU10+HY10+HV10+HW10+HX10</f>
        <v>131327400</v>
      </c>
      <c r="GG10" s="14">
        <f>EF10</f>
        <v>0</v>
      </c>
      <c r="GH10" s="16">
        <f>G10</f>
        <v>761000</v>
      </c>
      <c r="GI10" s="16">
        <f>GJ10+GK10</f>
        <v>2580200</v>
      </c>
      <c r="GJ10" s="16">
        <f>BC10</f>
        <v>2580200</v>
      </c>
      <c r="GK10" s="16">
        <f>BD10</f>
        <v>0</v>
      </c>
      <c r="GL10" s="41">
        <f>SUM(GM10:HT10)</f>
        <v>124745900</v>
      </c>
      <c r="GM10" s="41">
        <f>AG10</f>
        <v>647246</v>
      </c>
      <c r="GN10" s="44">
        <f>E10</f>
        <v>500</v>
      </c>
      <c r="GO10" s="42">
        <f>U10</f>
        <v>1384000</v>
      </c>
      <c r="GP10" s="42">
        <f>V10</f>
        <v>140800</v>
      </c>
      <c r="GQ10" s="42">
        <f>AE10</f>
        <v>157500</v>
      </c>
      <c r="GR10" s="42">
        <f>AS10</f>
        <v>334700</v>
      </c>
      <c r="GS10" s="42">
        <f>AT10</f>
        <v>37700</v>
      </c>
      <c r="GT10" s="42">
        <f>AW10+BF10</f>
        <v>118917700</v>
      </c>
      <c r="GU10" s="42">
        <f>AX10</f>
        <v>0</v>
      </c>
      <c r="GV10" s="42">
        <f>BG10</f>
        <v>2772000</v>
      </c>
      <c r="GW10" s="42">
        <f>BK10</f>
        <v>46400</v>
      </c>
      <c r="GX10" s="42">
        <f>BL10</f>
        <v>120154</v>
      </c>
      <c r="GY10" s="42">
        <f>BM10</f>
        <v>82100</v>
      </c>
      <c r="GZ10" s="42">
        <f>BN10</f>
        <v>0</v>
      </c>
      <c r="HA10" s="42">
        <f>BO10</f>
        <v>5700</v>
      </c>
      <c r="HB10" s="42">
        <f>BT10</f>
        <v>0</v>
      </c>
      <c r="HC10" s="42">
        <f>BU10</f>
        <v>0</v>
      </c>
      <c r="HD10" s="42">
        <f>BV10</f>
        <v>0</v>
      </c>
      <c r="HE10" s="42">
        <f>BW10</f>
        <v>0</v>
      </c>
      <c r="HF10" s="42">
        <f>BY10</f>
        <v>0</v>
      </c>
      <c r="HG10" s="42">
        <f>BZ10</f>
        <v>0</v>
      </c>
      <c r="HH10" s="44">
        <f>CE10</f>
        <v>0</v>
      </c>
      <c r="HI10" s="44">
        <f>CK10</f>
        <v>10000</v>
      </c>
      <c r="HJ10" s="44">
        <f>CT10</f>
        <v>0</v>
      </c>
      <c r="HK10" s="44"/>
      <c r="HL10" s="44">
        <f>EC10</f>
        <v>3300</v>
      </c>
      <c r="HM10" s="44">
        <f>ED10</f>
        <v>0</v>
      </c>
      <c r="HN10" s="44">
        <f>EE10</f>
        <v>19500</v>
      </c>
      <c r="HO10" s="44">
        <f>AL10</f>
        <v>0</v>
      </c>
      <c r="HP10" s="44">
        <f>AM10</f>
        <v>0</v>
      </c>
      <c r="HQ10" s="44">
        <f>AN10</f>
        <v>66600</v>
      </c>
      <c r="HR10" s="44">
        <f>AO10</f>
        <v>0</v>
      </c>
      <c r="HS10" s="44">
        <f>CA10</f>
        <v>0</v>
      </c>
      <c r="HT10" s="44">
        <f>CB10</f>
        <v>0</v>
      </c>
      <c r="HU10" s="16">
        <f>BS10</f>
        <v>736811</v>
      </c>
      <c r="HV10" s="16">
        <f>AI10</f>
        <v>1118491</v>
      </c>
      <c r="HW10" s="16">
        <f>AJ10</f>
        <v>374713</v>
      </c>
      <c r="HX10" s="16">
        <f>AK10</f>
        <v>297385</v>
      </c>
      <c r="HY10" s="16">
        <f>BR10</f>
        <v>712900</v>
      </c>
      <c r="HZ10" s="40">
        <f>IA10+IB10</f>
        <v>0</v>
      </c>
      <c r="IA10" s="16"/>
      <c r="IB10" s="12">
        <f>ID10+IE10</f>
        <v>0</v>
      </c>
      <c r="ID10" s="12">
        <f>DG10</f>
        <v>0</v>
      </c>
      <c r="IE10" s="16">
        <f>T10</f>
        <v>0</v>
      </c>
      <c r="IF10" s="8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2" customFormat="1" ht="13.5" customHeight="1">
      <c r="A11"/>
      <c r="B11"/>
      <c r="C11" s="11">
        <f>D11+F11+H11+J11+M11+S11</f>
        <v>130057000</v>
      </c>
      <c r="D11" s="12">
        <f>SUM(E11)</f>
        <v>500</v>
      </c>
      <c r="E11" s="13">
        <v>500</v>
      </c>
      <c r="F11" s="12">
        <f>G11</f>
        <v>1046900</v>
      </c>
      <c r="G11" s="13">
        <v>1046900</v>
      </c>
      <c r="J11" s="14">
        <f>SUM(K11:L11)</f>
        <v>126632000</v>
      </c>
      <c r="K11" s="14"/>
      <c r="L11" s="15">
        <v>126632000</v>
      </c>
      <c r="M11" s="14">
        <f>SUM(N11:R11)</f>
        <v>0</v>
      </c>
      <c r="N11" s="14"/>
      <c r="O11" s="14">
        <v>0</v>
      </c>
      <c r="P11" s="14"/>
      <c r="Q11" s="14"/>
      <c r="R11" s="14"/>
      <c r="S11" s="16">
        <f>SUM(T11:V11)</f>
        <v>2377600</v>
      </c>
      <c r="T11" s="16"/>
      <c r="U11" s="13">
        <v>2221000</v>
      </c>
      <c r="V11" s="13">
        <v>156600</v>
      </c>
      <c r="W11" s="16"/>
      <c r="X11" s="17">
        <f>Y11+Z11</f>
        <v>0</v>
      </c>
      <c r="Y11" s="12">
        <f>Z11</f>
        <v>0</v>
      </c>
      <c r="Z11" s="18"/>
      <c r="AA11" s="19">
        <f>AB11</f>
        <v>0</v>
      </c>
      <c r="AB11" s="20">
        <v>0</v>
      </c>
      <c r="AC11" s="21">
        <f>AF11+AD11+AH11</f>
        <v>12567005</v>
      </c>
      <c r="AD11" s="20">
        <f>AE11</f>
        <v>166800</v>
      </c>
      <c r="AE11" s="20">
        <v>166800</v>
      </c>
      <c r="AF11" s="20">
        <f>AG11</f>
        <v>761200</v>
      </c>
      <c r="AG11" s="20">
        <v>761200</v>
      </c>
      <c r="AH11" s="20">
        <f>SUM(AI11:AO11)</f>
        <v>11639005</v>
      </c>
      <c r="AI11" s="20">
        <v>5952650</v>
      </c>
      <c r="AJ11" s="20">
        <v>2801150</v>
      </c>
      <c r="AK11" s="20">
        <v>2729805</v>
      </c>
      <c r="AL11" s="20">
        <v>0</v>
      </c>
      <c r="AM11" s="20">
        <v>0</v>
      </c>
      <c r="AN11" s="20">
        <v>155400</v>
      </c>
      <c r="AO11" s="20">
        <v>0</v>
      </c>
      <c r="AP11" s="22"/>
      <c r="AQ11" s="20"/>
      <c r="AR11" s="23">
        <f>AS11+AT11</f>
        <v>412400</v>
      </c>
      <c r="AS11" s="20">
        <v>371100</v>
      </c>
      <c r="AT11" s="20">
        <v>41300</v>
      </c>
      <c r="AU11" s="24">
        <f>AV11+BA11+BH11+BJ11+BQ11+BX11</f>
        <v>241034305</v>
      </c>
      <c r="AV11" s="12">
        <f>AW11+AX11+AY11+AZ11</f>
        <v>43363380</v>
      </c>
      <c r="AW11" s="25">
        <v>42376000</v>
      </c>
      <c r="AX11" s="26">
        <v>75600</v>
      </c>
      <c r="AY11" s="27">
        <v>0</v>
      </c>
      <c r="AZ11" s="26">
        <v>911780</v>
      </c>
      <c r="BA11" s="12">
        <f>BE11+BB11+BF11+BG11</f>
        <v>187393300</v>
      </c>
      <c r="BB11" s="24">
        <f>BC11+BD11</f>
        <v>4629300</v>
      </c>
      <c r="BC11" s="21">
        <v>4629300</v>
      </c>
      <c r="BD11" s="24"/>
      <c r="BF11" s="28">
        <v>177724000</v>
      </c>
      <c r="BG11" s="28">
        <v>5040000</v>
      </c>
      <c r="BH11" s="28">
        <f>BI11</f>
        <v>3682200</v>
      </c>
      <c r="BI11" s="29">
        <v>3682200</v>
      </c>
      <c r="BJ11" s="28">
        <f>SUM(BK11:BP11)</f>
        <v>681100</v>
      </c>
      <c r="BK11" s="28">
        <v>104500</v>
      </c>
      <c r="BL11" s="29">
        <v>390000</v>
      </c>
      <c r="BM11" s="28">
        <v>154600</v>
      </c>
      <c r="BN11" s="28">
        <v>21800</v>
      </c>
      <c r="BO11" s="20">
        <v>10200</v>
      </c>
      <c r="BP11" s="28"/>
      <c r="BQ11" s="20">
        <f>SUM(BR11:BW11)</f>
        <v>5374095</v>
      </c>
      <c r="BR11" s="29">
        <v>1681500</v>
      </c>
      <c r="BS11" s="20">
        <v>3601995</v>
      </c>
      <c r="BT11" s="18">
        <v>0</v>
      </c>
      <c r="BU11" s="29">
        <v>46200</v>
      </c>
      <c r="BV11" s="18">
        <v>44400</v>
      </c>
      <c r="BW11" s="18">
        <v>0</v>
      </c>
      <c r="BX11" s="18">
        <f>BY11+BZ11+CA11+CB11</f>
        <v>540230</v>
      </c>
      <c r="BY11" s="18"/>
      <c r="BZ11" s="18"/>
      <c r="CA11" s="30">
        <v>540000</v>
      </c>
      <c r="CB11" s="30">
        <v>230</v>
      </c>
      <c r="CC11" s="31">
        <f>CD11+CF11+CJ11+CL11+CS11+CV11+CZ11+DD11+DI11+DL11+DN11+DR11+DU11+DZ11+CH11</f>
        <v>6508213</v>
      </c>
      <c r="CD11" s="12">
        <f>CE11</f>
        <v>0</v>
      </c>
      <c r="CE11" s="32">
        <v>0</v>
      </c>
      <c r="CF11" s="33">
        <f>CG11</f>
        <v>0</v>
      </c>
      <c r="CG11" s="12">
        <v>0</v>
      </c>
      <c r="CH11" s="12">
        <f>CI11</f>
        <v>0</v>
      </c>
      <c r="CJ11" s="12">
        <f>CK11</f>
        <v>280900</v>
      </c>
      <c r="CK11" s="34">
        <v>280900</v>
      </c>
      <c r="CL11" s="12">
        <f>SUM(CM11:CR11)</f>
        <v>4583200</v>
      </c>
      <c r="CP11" s="28">
        <v>0</v>
      </c>
      <c r="CQ11" s="28">
        <v>4583200</v>
      </c>
      <c r="CR11" s="14"/>
      <c r="CS11" s="28">
        <f>CT11+CU11</f>
        <v>0</v>
      </c>
      <c r="CT11" s="28">
        <v>0</v>
      </c>
      <c r="CU11" s="47"/>
      <c r="CV11" s="12">
        <f>SUM(CW11:CY11)</f>
        <v>0</v>
      </c>
      <c r="CZ11" s="12">
        <f>SUM(DA11:DC11)</f>
        <v>1311312</v>
      </c>
      <c r="DC11" s="12">
        <v>1311312</v>
      </c>
      <c r="DD11" s="12">
        <f>SUM(DE11:DH11)</f>
        <v>0</v>
      </c>
      <c r="DI11" s="12">
        <f>DJ11+DK11</f>
        <v>0</v>
      </c>
      <c r="DL11" s="12">
        <f>DM11</f>
        <v>0</v>
      </c>
      <c r="DN11" s="12">
        <f>DO11+DP11+DQ11</f>
        <v>0</v>
      </c>
      <c r="DR11" s="12">
        <f>SUM(DS11:DT11)</f>
        <v>332801</v>
      </c>
      <c r="DT11" s="35">
        <v>332801</v>
      </c>
      <c r="DU11" s="35">
        <f>DV11+DY11+DW11+DX11</f>
        <v>0</v>
      </c>
      <c r="DV11" s="35"/>
      <c r="DW11" s="35"/>
      <c r="DX11" s="35"/>
      <c r="DY11" s="35"/>
      <c r="DZ11" s="14"/>
      <c r="EA11" s="14"/>
      <c r="EB11" s="36">
        <f>EC11+ED11+EE11+EF11</f>
        <v>16700</v>
      </c>
      <c r="EC11" s="14">
        <v>16700</v>
      </c>
      <c r="ED11" s="14"/>
      <c r="EG11" s="37">
        <f>EH11+EI11</f>
        <v>0</v>
      </c>
      <c r="EJ11" s="38">
        <f>C11+X11+AA11+AC11+AP11+AR11+AU11+CC11+EB11+EG11</f>
        <v>390595623</v>
      </c>
      <c r="EK11" s="39">
        <f>EL11-EJ11</f>
        <v>0</v>
      </c>
      <c r="EL11" s="38">
        <f>EM11+EV11+GF11+HZ11</f>
        <v>390595623</v>
      </c>
      <c r="EM11" s="40">
        <f>EN11+EO11+EP11+EQ11+ER11</f>
        <v>126632000</v>
      </c>
      <c r="EN11" s="14"/>
      <c r="EO11" s="14">
        <f>L11</f>
        <v>126632000</v>
      </c>
      <c r="EP11" s="14">
        <f>O11</f>
        <v>0</v>
      </c>
      <c r="EQ11" s="14"/>
      <c r="ER11" s="41">
        <f>SUM(ES11:EU11)</f>
        <v>0</v>
      </c>
      <c r="ES11" s="41">
        <f>P11</f>
        <v>0</v>
      </c>
      <c r="ET11" s="41">
        <f>Q11</f>
        <v>0</v>
      </c>
      <c r="EU11" s="41"/>
      <c r="EV11" s="40">
        <f>EW11+EX11+EY11+EZ11+FA11+FB11+FC11+FD11+FE11</f>
        <v>10821293</v>
      </c>
      <c r="EW11" s="14">
        <f>DT11</f>
        <v>332801</v>
      </c>
      <c r="EX11" s="14">
        <f>CW11</f>
        <v>0</v>
      </c>
      <c r="EY11" s="14">
        <f>DS11</f>
        <v>0</v>
      </c>
      <c r="EZ11" s="14">
        <f>CM11</f>
        <v>0</v>
      </c>
      <c r="FA11" s="14"/>
      <c r="FB11" s="14">
        <f>DW11</f>
        <v>0</v>
      </c>
      <c r="FC11" s="14">
        <f>DX11</f>
        <v>0</v>
      </c>
      <c r="FD11" s="14">
        <f>AZ11</f>
        <v>911780</v>
      </c>
      <c r="FE11" s="41">
        <f>SUM(FF11:GE11)</f>
        <v>9576712</v>
      </c>
      <c r="FF11" s="41">
        <f>DE11</f>
        <v>0</v>
      </c>
      <c r="FG11" s="41">
        <f>DJ11</f>
        <v>0</v>
      </c>
      <c r="FH11" s="41">
        <f>DV11</f>
        <v>0</v>
      </c>
      <c r="FI11" s="41">
        <f>DO11</f>
        <v>0</v>
      </c>
      <c r="FJ11" s="41">
        <f>Z11</f>
        <v>0</v>
      </c>
      <c r="FK11" s="42"/>
      <c r="FL11" s="42">
        <f>AB11</f>
        <v>0</v>
      </c>
      <c r="FM11" s="42">
        <f>CN11</f>
        <v>0</v>
      </c>
      <c r="FN11" s="42">
        <f>CO11</f>
        <v>0</v>
      </c>
      <c r="FO11" s="42">
        <f>BE11</f>
        <v>0</v>
      </c>
      <c r="FP11" s="42">
        <f>BI11</f>
        <v>3682200</v>
      </c>
      <c r="FQ11" s="42">
        <f>BP11</f>
        <v>0</v>
      </c>
      <c r="FR11" s="41">
        <f>CG11</f>
        <v>0</v>
      </c>
      <c r="FS11" s="41">
        <f>CI11</f>
        <v>0</v>
      </c>
      <c r="FT11" s="42">
        <f>CP11</f>
        <v>0</v>
      </c>
      <c r="FU11" s="42">
        <f>CQ11</f>
        <v>4583200</v>
      </c>
      <c r="FV11" s="42"/>
      <c r="FW11" s="42"/>
      <c r="FX11" s="42">
        <f>CY11</f>
        <v>0</v>
      </c>
      <c r="FY11" s="42">
        <f>DC11</f>
        <v>1311312</v>
      </c>
      <c r="FZ11" s="41">
        <f>DB11+DM11+DP11</f>
        <v>0</v>
      </c>
      <c r="GA11" s="41"/>
      <c r="GB11" s="41">
        <f>EH11</f>
        <v>0</v>
      </c>
      <c r="GC11" s="41">
        <f>EI11</f>
        <v>0</v>
      </c>
      <c r="GD11" s="41">
        <f>AY11</f>
        <v>0</v>
      </c>
      <c r="GE11" s="43"/>
      <c r="GF11" s="40">
        <f>GG11+GH11+GI11+GL11+HU11+HY11+HV11+HW11+HX11</f>
        <v>253142330</v>
      </c>
      <c r="GG11" s="14">
        <f>EF11</f>
        <v>0</v>
      </c>
      <c r="GH11" s="16">
        <f>G11</f>
        <v>1046900</v>
      </c>
      <c r="GI11" s="16">
        <f>GJ11+GK11</f>
        <v>4629300</v>
      </c>
      <c r="GJ11" s="16">
        <f>BC11</f>
        <v>4629300</v>
      </c>
      <c r="GK11" s="16">
        <f>BD11</f>
        <v>0</v>
      </c>
      <c r="GL11" s="41">
        <f>SUM(GM11:HT11)</f>
        <v>230699030</v>
      </c>
      <c r="GM11" s="41">
        <f>AG11</f>
        <v>761200</v>
      </c>
      <c r="GN11" s="44">
        <f>E11</f>
        <v>500</v>
      </c>
      <c r="GO11" s="42">
        <f>U11</f>
        <v>2221000</v>
      </c>
      <c r="GP11" s="42">
        <f>V11</f>
        <v>156600</v>
      </c>
      <c r="GQ11" s="42">
        <f>AE11</f>
        <v>166800</v>
      </c>
      <c r="GR11" s="42">
        <f>AS11</f>
        <v>371100</v>
      </c>
      <c r="GS11" s="42">
        <f>AT11</f>
        <v>41300</v>
      </c>
      <c r="GT11" s="42">
        <f>AW11+BF11</f>
        <v>220100000</v>
      </c>
      <c r="GU11" s="42">
        <f>AX11</f>
        <v>75600</v>
      </c>
      <c r="GV11" s="42">
        <f>BG11</f>
        <v>5040000</v>
      </c>
      <c r="GW11" s="42">
        <f>BK11</f>
        <v>104500</v>
      </c>
      <c r="GX11" s="42">
        <f>BL11</f>
        <v>390000</v>
      </c>
      <c r="GY11" s="42">
        <f>BM11</f>
        <v>154600</v>
      </c>
      <c r="GZ11" s="42">
        <f>BN11</f>
        <v>21800</v>
      </c>
      <c r="HA11" s="42">
        <f>BO11</f>
        <v>10200</v>
      </c>
      <c r="HB11" s="42">
        <f>BT11</f>
        <v>0</v>
      </c>
      <c r="HC11" s="42">
        <f>BU11</f>
        <v>46200</v>
      </c>
      <c r="HD11" s="42">
        <f>BV11</f>
        <v>44400</v>
      </c>
      <c r="HE11" s="42">
        <f>BW11</f>
        <v>0</v>
      </c>
      <c r="HF11" s="42">
        <f>BY11</f>
        <v>0</v>
      </c>
      <c r="HG11" s="42">
        <f>BZ11</f>
        <v>0</v>
      </c>
      <c r="HH11" s="44">
        <f>CE11</f>
        <v>0</v>
      </c>
      <c r="HI11" s="44">
        <f>CK11</f>
        <v>280900</v>
      </c>
      <c r="HJ11" s="44">
        <f>CT11</f>
        <v>0</v>
      </c>
      <c r="HK11" s="44"/>
      <c r="HL11" s="44">
        <f>EC11</f>
        <v>16700</v>
      </c>
      <c r="HM11" s="44">
        <f>ED11</f>
        <v>0</v>
      </c>
      <c r="HN11" s="44">
        <f>EE11</f>
        <v>0</v>
      </c>
      <c r="HO11" s="44">
        <f>AL11</f>
        <v>0</v>
      </c>
      <c r="HP11" s="44">
        <f>AM11</f>
        <v>0</v>
      </c>
      <c r="HQ11" s="44">
        <f>AN11</f>
        <v>155400</v>
      </c>
      <c r="HR11" s="44">
        <f>AO11</f>
        <v>0</v>
      </c>
      <c r="HS11" s="44">
        <f>CA11</f>
        <v>540000</v>
      </c>
      <c r="HT11" s="44">
        <f>CB11</f>
        <v>230</v>
      </c>
      <c r="HU11" s="16">
        <f>BS11</f>
        <v>3601995</v>
      </c>
      <c r="HV11" s="16">
        <f>AI11</f>
        <v>5952650</v>
      </c>
      <c r="HW11" s="16">
        <f>AJ11</f>
        <v>2801150</v>
      </c>
      <c r="HX11" s="16">
        <f>AK11</f>
        <v>2729805</v>
      </c>
      <c r="HY11" s="16">
        <f>BR11</f>
        <v>1681500</v>
      </c>
      <c r="HZ11" s="40">
        <f>IA11+IB11</f>
        <v>0</v>
      </c>
      <c r="IA11" s="16"/>
      <c r="IB11" s="12">
        <f>ID11+IE11</f>
        <v>0</v>
      </c>
      <c r="ID11" s="12">
        <f>DG11</f>
        <v>0</v>
      </c>
      <c r="IE11" s="16">
        <f>T11</f>
        <v>0</v>
      </c>
      <c r="IF11" s="8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2" customFormat="1" ht="15" customHeight="1">
      <c r="A12"/>
      <c r="B12"/>
      <c r="C12" s="11">
        <f>D12+F12+H12+J12+M12+S12</f>
        <v>16801100</v>
      </c>
      <c r="D12" s="12">
        <f>SUM(E12)</f>
        <v>400</v>
      </c>
      <c r="E12" s="13">
        <v>400</v>
      </c>
      <c r="F12" s="12">
        <f>G12</f>
        <v>1411400</v>
      </c>
      <c r="G12" s="13">
        <v>1411400</v>
      </c>
      <c r="J12" s="14">
        <f>SUM(K12:L12)</f>
        <v>12145000</v>
      </c>
      <c r="K12" s="14"/>
      <c r="L12" s="15">
        <v>12145000</v>
      </c>
      <c r="M12" s="14">
        <f>SUM(N12:R12)</f>
        <v>0</v>
      </c>
      <c r="N12" s="14"/>
      <c r="O12" s="14">
        <v>0</v>
      </c>
      <c r="P12" s="14"/>
      <c r="Q12" s="14"/>
      <c r="R12" s="14"/>
      <c r="S12" s="16">
        <f>SUM(T12:V12)</f>
        <v>3244300</v>
      </c>
      <c r="T12" s="16"/>
      <c r="U12" s="13">
        <v>3119000</v>
      </c>
      <c r="V12" s="13">
        <v>125300</v>
      </c>
      <c r="W12" s="16"/>
      <c r="X12" s="17">
        <f>Y12+Z12</f>
        <v>0</v>
      </c>
      <c r="Y12" s="12">
        <f>Z12</f>
        <v>0</v>
      </c>
      <c r="Z12" s="18"/>
      <c r="AA12" s="19">
        <f>AB12</f>
        <v>0</v>
      </c>
      <c r="AB12" s="20">
        <v>0</v>
      </c>
      <c r="AC12" s="21">
        <f>AF12+AD12+AH12</f>
        <v>10338997</v>
      </c>
      <c r="AD12" s="20">
        <f>AE12</f>
        <v>333400</v>
      </c>
      <c r="AE12" s="20">
        <v>333400</v>
      </c>
      <c r="AF12" s="20">
        <f>AG12</f>
        <v>1234954</v>
      </c>
      <c r="AG12" s="20">
        <v>1234954</v>
      </c>
      <c r="AH12" s="20">
        <f>SUM(AI12:AO12)</f>
        <v>8770643</v>
      </c>
      <c r="AI12" s="20">
        <v>7074398</v>
      </c>
      <c r="AJ12" s="20">
        <v>877500</v>
      </c>
      <c r="AK12" s="20">
        <v>702195</v>
      </c>
      <c r="AL12" s="20">
        <v>0</v>
      </c>
      <c r="AM12" s="20">
        <v>0</v>
      </c>
      <c r="AN12" s="20">
        <v>116550</v>
      </c>
      <c r="AO12" s="20">
        <v>0</v>
      </c>
      <c r="AP12" s="22"/>
      <c r="AQ12" s="20"/>
      <c r="AR12" s="23">
        <f>AS12+AT12</f>
        <v>386900</v>
      </c>
      <c r="AS12" s="20">
        <v>352900</v>
      </c>
      <c r="AT12" s="20">
        <v>34000</v>
      </c>
      <c r="AU12" s="24">
        <f>AV12+BA12+BH12+BJ12+BQ12+BX12</f>
        <v>229699666</v>
      </c>
      <c r="AV12" s="12">
        <f>AW12+AX12+AY12+AZ12</f>
        <v>45301200</v>
      </c>
      <c r="AW12" s="25">
        <v>45265000</v>
      </c>
      <c r="AX12" s="26">
        <v>36200</v>
      </c>
      <c r="AY12" s="27">
        <v>0</v>
      </c>
      <c r="AZ12" s="26">
        <v>0</v>
      </c>
      <c r="BA12" s="12">
        <f>BE12+BB12+BF12+BG12</f>
        <v>175549300</v>
      </c>
      <c r="BB12" s="24">
        <f>BC12+BD12</f>
        <v>4410400</v>
      </c>
      <c r="BC12" s="21">
        <v>4410400</v>
      </c>
      <c r="BD12" s="24"/>
      <c r="BE12" s="12">
        <v>845100</v>
      </c>
      <c r="BF12" s="28">
        <v>167824200</v>
      </c>
      <c r="BG12" s="28">
        <v>2469600</v>
      </c>
      <c r="BH12" s="28">
        <f>BI12</f>
        <v>2259600</v>
      </c>
      <c r="BI12" s="29">
        <v>2259600</v>
      </c>
      <c r="BJ12" s="28">
        <f>SUM(BK12:BP12)</f>
        <v>500846</v>
      </c>
      <c r="BK12" s="28">
        <v>104500</v>
      </c>
      <c r="BL12" s="29">
        <v>299846</v>
      </c>
      <c r="BM12" s="28">
        <v>73000</v>
      </c>
      <c r="BN12" s="28">
        <v>13800</v>
      </c>
      <c r="BO12" s="20">
        <v>9700</v>
      </c>
      <c r="BP12" s="28"/>
      <c r="BQ12" s="20">
        <f>SUM(BR12:BW12)</f>
        <v>4953157</v>
      </c>
      <c r="BR12" s="29">
        <v>2349000</v>
      </c>
      <c r="BS12" s="20">
        <v>2536807</v>
      </c>
      <c r="BT12" s="18">
        <v>0</v>
      </c>
      <c r="BU12" s="29">
        <v>50700</v>
      </c>
      <c r="BV12" s="18">
        <v>16650</v>
      </c>
      <c r="BW12" s="18">
        <v>0</v>
      </c>
      <c r="BX12" s="18">
        <f>BY12+BZ12+CA12+CB12</f>
        <v>1135563</v>
      </c>
      <c r="BY12" s="18"/>
      <c r="BZ12" s="18"/>
      <c r="CA12" s="30">
        <v>1135080</v>
      </c>
      <c r="CB12" s="30">
        <v>483</v>
      </c>
      <c r="CC12" s="31">
        <f>CD12+CF12+CJ12+CL12+CS12+CV12+CZ12+DD12+DI12+DL12+DN12+DR12+DU12+DZ12+CH12</f>
        <v>10318250</v>
      </c>
      <c r="CD12" s="12">
        <f>CE12</f>
        <v>0</v>
      </c>
      <c r="CE12" s="32">
        <v>0</v>
      </c>
      <c r="CF12" s="33">
        <f>CG12</f>
        <v>0</v>
      </c>
      <c r="CG12" s="12">
        <v>0</v>
      </c>
      <c r="CH12" s="12">
        <f>CI12</f>
        <v>0</v>
      </c>
      <c r="CJ12" s="12">
        <f>CK12</f>
        <v>10000</v>
      </c>
      <c r="CK12" s="34">
        <v>10000</v>
      </c>
      <c r="CL12" s="12">
        <f>SUM(CM12:CR12)</f>
        <v>238000</v>
      </c>
      <c r="CP12" s="28">
        <v>238000</v>
      </c>
      <c r="CQ12" s="28">
        <v>0</v>
      </c>
      <c r="CR12" s="14"/>
      <c r="CS12" s="28">
        <f>CT12+CU12</f>
        <v>0</v>
      </c>
      <c r="CT12" s="28">
        <v>0</v>
      </c>
      <c r="CU12" s="28"/>
      <c r="CV12" s="12">
        <f>SUM(CW12:CY12)</f>
        <v>0</v>
      </c>
      <c r="CZ12" s="12">
        <f>SUM(DA12:DC12)</f>
        <v>8723800</v>
      </c>
      <c r="DC12" s="12">
        <v>8723800</v>
      </c>
      <c r="DD12" s="12">
        <f>SUM(DE12:DH12)</f>
        <v>1000000</v>
      </c>
      <c r="DE12" s="12">
        <v>1000000</v>
      </c>
      <c r="DI12" s="12">
        <f>DJ12+DK12</f>
        <v>0</v>
      </c>
      <c r="DL12" s="12">
        <f>DM12</f>
        <v>0</v>
      </c>
      <c r="DN12" s="12">
        <f>DO12+DP12+DQ12</f>
        <v>0</v>
      </c>
      <c r="DR12" s="12">
        <f>SUM(DS12:DT12)</f>
        <v>346450</v>
      </c>
      <c r="DT12" s="35">
        <v>346450</v>
      </c>
      <c r="DU12" s="35">
        <f>DV12+DY12+DW12+DX12</f>
        <v>0</v>
      </c>
      <c r="DV12" s="35"/>
      <c r="DW12" s="35"/>
      <c r="DX12" s="35"/>
      <c r="DY12" s="35"/>
      <c r="DZ12" s="14"/>
      <c r="EA12" s="14"/>
      <c r="EB12" s="36">
        <f>EC12+ED12+EE12+EF12</f>
        <v>17100</v>
      </c>
      <c r="EC12" s="14">
        <v>17100</v>
      </c>
      <c r="ED12" s="14"/>
      <c r="EG12" s="37">
        <f>EH12+EI12</f>
        <v>0</v>
      </c>
      <c r="EJ12" s="38">
        <f>C12+X12+AA12+AC12+AP12+AR12+AU12+CC12+EB12+EG12</f>
        <v>267562013</v>
      </c>
      <c r="EK12" s="39">
        <f>EL12-EJ12</f>
        <v>0</v>
      </c>
      <c r="EL12" s="38">
        <f>EM12+EV12+GF12+HZ12</f>
        <v>267562013</v>
      </c>
      <c r="EM12" s="40">
        <f>EN12+EO12+EP12+EQ12+ER12</f>
        <v>12145000</v>
      </c>
      <c r="EN12" s="14"/>
      <c r="EO12" s="14">
        <f>L12</f>
        <v>12145000</v>
      </c>
      <c r="EP12" s="14">
        <f>O12</f>
        <v>0</v>
      </c>
      <c r="EQ12" s="14"/>
      <c r="ER12" s="41">
        <f>SUM(ES12:EU12)</f>
        <v>0</v>
      </c>
      <c r="ES12" s="41">
        <f>P12</f>
        <v>0</v>
      </c>
      <c r="ET12" s="41">
        <f>Q12</f>
        <v>0</v>
      </c>
      <c r="EU12" s="41"/>
      <c r="EV12" s="40">
        <f>EW12+EX12+EY12+EZ12+FA12+FB12+FC12+FD12+FE12</f>
        <v>13412950</v>
      </c>
      <c r="EW12" s="14">
        <f>DT12</f>
        <v>346450</v>
      </c>
      <c r="EX12" s="14">
        <f>CW12</f>
        <v>0</v>
      </c>
      <c r="EY12" s="14">
        <f>DS12</f>
        <v>0</v>
      </c>
      <c r="EZ12" s="14">
        <f>CM12</f>
        <v>0</v>
      </c>
      <c r="FA12" s="14"/>
      <c r="FB12" s="14">
        <f>DW12</f>
        <v>0</v>
      </c>
      <c r="FC12" s="14">
        <f>DX12</f>
        <v>0</v>
      </c>
      <c r="FD12" s="14">
        <f>AZ12</f>
        <v>0</v>
      </c>
      <c r="FE12" s="41">
        <f>SUM(FF12:GE12)</f>
        <v>13066500</v>
      </c>
      <c r="FF12" s="41">
        <f>DE12</f>
        <v>1000000</v>
      </c>
      <c r="FG12" s="41">
        <f>DJ12</f>
        <v>0</v>
      </c>
      <c r="FH12" s="41">
        <f>DV12</f>
        <v>0</v>
      </c>
      <c r="FI12" s="41">
        <f>DO12</f>
        <v>0</v>
      </c>
      <c r="FJ12" s="41">
        <f>Z12</f>
        <v>0</v>
      </c>
      <c r="FK12" s="42"/>
      <c r="FL12" s="42">
        <f>AB12</f>
        <v>0</v>
      </c>
      <c r="FM12" s="42">
        <f>CN12</f>
        <v>0</v>
      </c>
      <c r="FN12" s="42">
        <f>CO12</f>
        <v>0</v>
      </c>
      <c r="FO12" s="42">
        <f>BE12</f>
        <v>845100</v>
      </c>
      <c r="FP12" s="42">
        <f>BI12</f>
        <v>2259600</v>
      </c>
      <c r="FQ12" s="42">
        <f>BP12</f>
        <v>0</v>
      </c>
      <c r="FR12" s="41">
        <f>CG12</f>
        <v>0</v>
      </c>
      <c r="FS12" s="41">
        <f>CI12</f>
        <v>0</v>
      </c>
      <c r="FT12" s="42">
        <f>CP12</f>
        <v>238000</v>
      </c>
      <c r="FU12" s="42">
        <f>CQ12</f>
        <v>0</v>
      </c>
      <c r="FV12" s="42"/>
      <c r="FW12" s="42"/>
      <c r="FX12" s="42">
        <f>CY12</f>
        <v>0</v>
      </c>
      <c r="FY12" s="42">
        <f>DC12</f>
        <v>8723800</v>
      </c>
      <c r="FZ12" s="41">
        <f>DB12+DM12+DP12</f>
        <v>0</v>
      </c>
      <c r="GA12" s="41"/>
      <c r="GB12" s="41">
        <f>EH12</f>
        <v>0</v>
      </c>
      <c r="GC12" s="41">
        <f>EI12</f>
        <v>0</v>
      </c>
      <c r="GD12" s="41">
        <f>AY12</f>
        <v>0</v>
      </c>
      <c r="GE12" s="43"/>
      <c r="GF12" s="40">
        <f>GG12+GH12+GI12+GL12+HU12+HY12+HV12+HW12+HX12</f>
        <v>242004063</v>
      </c>
      <c r="GG12" s="14">
        <f>EF12</f>
        <v>0</v>
      </c>
      <c r="GH12" s="16">
        <f>G12</f>
        <v>1411400</v>
      </c>
      <c r="GI12" s="16">
        <f>GJ12+GK12</f>
        <v>4410400</v>
      </c>
      <c r="GJ12" s="16">
        <f>BC12</f>
        <v>4410400</v>
      </c>
      <c r="GK12" s="16">
        <f>BD12</f>
        <v>0</v>
      </c>
      <c r="GL12" s="41">
        <f>SUM(GM12:HT12)</f>
        <v>222642363</v>
      </c>
      <c r="GM12" s="41">
        <f>AG12</f>
        <v>1234954</v>
      </c>
      <c r="GN12" s="44">
        <f>E12</f>
        <v>400</v>
      </c>
      <c r="GO12" s="42">
        <f>U12</f>
        <v>3119000</v>
      </c>
      <c r="GP12" s="42">
        <f>V12</f>
        <v>125300</v>
      </c>
      <c r="GQ12" s="42">
        <f>AE12</f>
        <v>333400</v>
      </c>
      <c r="GR12" s="42">
        <f>AS12</f>
        <v>352900</v>
      </c>
      <c r="GS12" s="42">
        <f>AT12</f>
        <v>34000</v>
      </c>
      <c r="GT12" s="42">
        <f>AW12+BF12</f>
        <v>213089200</v>
      </c>
      <c r="GU12" s="42">
        <f>AX12</f>
        <v>36200</v>
      </c>
      <c r="GV12" s="42">
        <f>BG12</f>
        <v>2469600</v>
      </c>
      <c r="GW12" s="42">
        <f>BK12</f>
        <v>104500</v>
      </c>
      <c r="GX12" s="42">
        <f>BL12</f>
        <v>299846</v>
      </c>
      <c r="GY12" s="42">
        <f>BM12</f>
        <v>73000</v>
      </c>
      <c r="GZ12" s="42">
        <f>BN12</f>
        <v>13800</v>
      </c>
      <c r="HA12" s="42">
        <f>BO12</f>
        <v>9700</v>
      </c>
      <c r="HB12" s="42">
        <f>BT12</f>
        <v>0</v>
      </c>
      <c r="HC12" s="42">
        <f>BU12</f>
        <v>50700</v>
      </c>
      <c r="HD12" s="42">
        <f>BV12</f>
        <v>16650</v>
      </c>
      <c r="HE12" s="42">
        <f>BW12</f>
        <v>0</v>
      </c>
      <c r="HF12" s="42">
        <f>BY12</f>
        <v>0</v>
      </c>
      <c r="HG12" s="42">
        <f>BZ12</f>
        <v>0</v>
      </c>
      <c r="HH12" s="44">
        <f>CE12</f>
        <v>0</v>
      </c>
      <c r="HI12" s="44">
        <f>CK12</f>
        <v>10000</v>
      </c>
      <c r="HJ12" s="44">
        <f>CT12</f>
        <v>0</v>
      </c>
      <c r="HK12" s="44"/>
      <c r="HL12" s="44">
        <f>EC12</f>
        <v>17100</v>
      </c>
      <c r="HM12" s="44">
        <f>ED12</f>
        <v>0</v>
      </c>
      <c r="HN12" s="44">
        <f>EE12</f>
        <v>0</v>
      </c>
      <c r="HO12" s="44">
        <f>AL12</f>
        <v>0</v>
      </c>
      <c r="HP12" s="44">
        <f>AM12</f>
        <v>0</v>
      </c>
      <c r="HQ12" s="44">
        <f>AN12</f>
        <v>116550</v>
      </c>
      <c r="HR12" s="44">
        <f>AO12</f>
        <v>0</v>
      </c>
      <c r="HS12" s="44">
        <f>CA12</f>
        <v>1135080</v>
      </c>
      <c r="HT12" s="44">
        <f>CB12</f>
        <v>483</v>
      </c>
      <c r="HU12" s="16">
        <f>BS12</f>
        <v>2536807</v>
      </c>
      <c r="HV12" s="16">
        <f>AI12</f>
        <v>7074398</v>
      </c>
      <c r="HW12" s="16">
        <f>AJ12</f>
        <v>877500</v>
      </c>
      <c r="HX12" s="16">
        <f>AK12</f>
        <v>702195</v>
      </c>
      <c r="HY12" s="16">
        <f>BR12</f>
        <v>2349000</v>
      </c>
      <c r="HZ12" s="40">
        <f>IA12+IB12</f>
        <v>0</v>
      </c>
      <c r="IA12" s="16"/>
      <c r="IB12" s="12">
        <f>ID12+IE12</f>
        <v>0</v>
      </c>
      <c r="ID12" s="12">
        <f>DG12</f>
        <v>0</v>
      </c>
      <c r="IE12" s="16">
        <f>T12</f>
        <v>0</v>
      </c>
      <c r="IF12" s="8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2" customFormat="1" ht="15" customHeight="1">
      <c r="A13"/>
      <c r="B13"/>
      <c r="C13" s="11">
        <f>D13+F13+H13+J13+M13+S13</f>
        <v>62155900</v>
      </c>
      <c r="D13" s="12">
        <f>SUM(E13)</f>
        <v>300</v>
      </c>
      <c r="E13" s="13">
        <v>300</v>
      </c>
      <c r="F13" s="12">
        <f>G13</f>
        <v>864400</v>
      </c>
      <c r="G13" s="13">
        <v>864400</v>
      </c>
      <c r="J13" s="14">
        <f>SUM(K13:L13)</f>
        <v>38749000</v>
      </c>
      <c r="K13" s="14"/>
      <c r="L13" s="15">
        <v>38749000</v>
      </c>
      <c r="M13" s="14">
        <f>SUM(N13:R13)</f>
        <v>21198000</v>
      </c>
      <c r="N13" s="14"/>
      <c r="O13" s="14">
        <f>1400000+17990000</f>
        <v>19390000</v>
      </c>
      <c r="P13" s="14">
        <v>1808000</v>
      </c>
      <c r="Q13" s="14"/>
      <c r="R13" s="14"/>
      <c r="S13" s="16">
        <f>SUM(T13:V13)</f>
        <v>1344200</v>
      </c>
      <c r="T13" s="16"/>
      <c r="U13" s="13">
        <v>1266000</v>
      </c>
      <c r="V13" s="13">
        <v>78200</v>
      </c>
      <c r="W13" s="16"/>
      <c r="X13" s="17">
        <f>Y13+Z13</f>
        <v>0</v>
      </c>
      <c r="Y13" s="12">
        <f>Z13</f>
        <v>0</v>
      </c>
      <c r="Z13" s="18"/>
      <c r="AA13" s="19">
        <f>AB13</f>
        <v>0</v>
      </c>
      <c r="AB13" s="20">
        <v>0</v>
      </c>
      <c r="AC13" s="21">
        <f>AF13+AD13+AH13</f>
        <v>4076558.5</v>
      </c>
      <c r="AD13" s="20">
        <f>AE13</f>
        <v>201400</v>
      </c>
      <c r="AE13" s="20">
        <v>201400</v>
      </c>
      <c r="AF13" s="20">
        <f>AG13</f>
        <v>482650</v>
      </c>
      <c r="AG13" s="20">
        <v>482650</v>
      </c>
      <c r="AH13" s="20">
        <f>SUM(AI13:AO13)</f>
        <v>3392508.5</v>
      </c>
      <c r="AI13" s="20">
        <v>2592684</v>
      </c>
      <c r="AJ13" s="20">
        <v>363099</v>
      </c>
      <c r="AK13" s="20">
        <v>322218</v>
      </c>
      <c r="AL13" s="20">
        <v>0</v>
      </c>
      <c r="AM13" s="20">
        <v>0</v>
      </c>
      <c r="AN13" s="20">
        <v>114507.5</v>
      </c>
      <c r="AO13" s="20">
        <v>0</v>
      </c>
      <c r="AP13" s="22"/>
      <c r="AQ13" s="20"/>
      <c r="AR13" s="23">
        <f>AS13+AT13</f>
        <v>443600</v>
      </c>
      <c r="AS13" s="20">
        <v>420700</v>
      </c>
      <c r="AT13" s="20">
        <v>22900</v>
      </c>
      <c r="AU13" s="24">
        <f>AV13+BA13+BH13+BJ13+BQ13+BX13</f>
        <v>192742662.5</v>
      </c>
      <c r="AV13" s="12">
        <f>AW13+AX13+AY13+AZ13</f>
        <v>50177000</v>
      </c>
      <c r="AW13" s="25">
        <v>30177000</v>
      </c>
      <c r="AX13" s="26"/>
      <c r="AY13" s="27">
        <v>0</v>
      </c>
      <c r="AZ13" s="26">
        <v>20000000</v>
      </c>
      <c r="BA13" s="12">
        <f>BE13+BB13+BF13+BG13</f>
        <v>130939000</v>
      </c>
      <c r="BB13" s="24">
        <f>BC13+BD13</f>
        <v>2606900</v>
      </c>
      <c r="BC13" s="21">
        <v>2606900</v>
      </c>
      <c r="BD13" s="24"/>
      <c r="BE13" s="12">
        <v>1592700</v>
      </c>
      <c r="BF13" s="28">
        <v>125920400</v>
      </c>
      <c r="BG13" s="28">
        <v>819000</v>
      </c>
      <c r="BH13" s="28">
        <f>BI13</f>
        <v>1094600</v>
      </c>
      <c r="BI13" s="29">
        <v>1094600</v>
      </c>
      <c r="BJ13" s="28">
        <f>SUM(BK13:BP13)</f>
        <v>4825750</v>
      </c>
      <c r="BK13" s="28">
        <v>60100</v>
      </c>
      <c r="BL13" s="29">
        <v>247450</v>
      </c>
      <c r="BM13" s="28">
        <v>35700</v>
      </c>
      <c r="BN13" s="28">
        <v>0</v>
      </c>
      <c r="BO13" s="20">
        <v>5700</v>
      </c>
      <c r="BP13" s="28">
        <v>4476800</v>
      </c>
      <c r="BQ13" s="20">
        <f>SUM(BR13:BW13)</f>
        <v>3541791.5</v>
      </c>
      <c r="BR13" s="29">
        <v>2240500</v>
      </c>
      <c r="BS13" s="20">
        <v>1271499</v>
      </c>
      <c r="BT13" s="18">
        <v>0</v>
      </c>
      <c r="BU13" s="29">
        <v>0</v>
      </c>
      <c r="BV13" s="18">
        <v>29792.5</v>
      </c>
      <c r="BW13" s="18">
        <v>0</v>
      </c>
      <c r="BX13" s="18">
        <f>BY13+BZ13+CA13+CB13</f>
        <v>2164521</v>
      </c>
      <c r="BY13" s="18"/>
      <c r="BZ13" s="18"/>
      <c r="CA13" s="30">
        <v>2163600</v>
      </c>
      <c r="CB13" s="30">
        <v>921</v>
      </c>
      <c r="CC13" s="31">
        <f>CD13+CF13+CJ13+CL13+CS13+CV13+CZ13+DD13+DI13+DL13+DN13+DR13+DU13+DZ13+CH13</f>
        <v>15982860.35</v>
      </c>
      <c r="CD13" s="12">
        <f>CE13</f>
        <v>382500</v>
      </c>
      <c r="CE13" s="32">
        <v>382500</v>
      </c>
      <c r="CF13" s="33">
        <f>CG13</f>
        <v>0</v>
      </c>
      <c r="CG13" s="12">
        <v>0</v>
      </c>
      <c r="CH13" s="12">
        <f>CI13</f>
        <v>0</v>
      </c>
      <c r="CJ13" s="12">
        <f>CK13</f>
        <v>510300</v>
      </c>
      <c r="CK13" s="34">
        <v>510300</v>
      </c>
      <c r="CL13" s="12">
        <f>SUM(CM13:CR13)</f>
        <v>5512400</v>
      </c>
      <c r="CN13" s="12">
        <v>3012400</v>
      </c>
      <c r="CP13" s="28">
        <v>2500000</v>
      </c>
      <c r="CQ13" s="28">
        <v>0</v>
      </c>
      <c r="CR13" s="14"/>
      <c r="CS13" s="28">
        <f>CT13+CU13</f>
        <v>200</v>
      </c>
      <c r="CT13" s="28">
        <v>200</v>
      </c>
      <c r="CU13" s="28"/>
      <c r="CV13" s="12">
        <f>SUM(CW13:CY13)</f>
        <v>5492415</v>
      </c>
      <c r="CW13" s="12">
        <v>492415</v>
      </c>
      <c r="CX13" s="12">
        <v>5000000</v>
      </c>
      <c r="CZ13" s="12">
        <f>SUM(DA13:DC13)</f>
        <v>3147950</v>
      </c>
      <c r="DB13" s="12">
        <v>200000</v>
      </c>
      <c r="DC13" s="12">
        <v>2947950</v>
      </c>
      <c r="DD13" s="12">
        <f>SUM(DE13:DH13)</f>
        <v>0</v>
      </c>
      <c r="DI13" s="12">
        <f>DJ13+DK13</f>
        <v>0</v>
      </c>
      <c r="DL13" s="12">
        <f>DM13</f>
        <v>0</v>
      </c>
      <c r="DN13" s="12">
        <f>DO13+DP13+DQ13</f>
        <v>0</v>
      </c>
      <c r="DR13" s="12">
        <f>SUM(DS13:DT13)</f>
        <v>937095.35</v>
      </c>
      <c r="DS13" s="12">
        <v>48038.64</v>
      </c>
      <c r="DT13" s="35">
        <v>889056.71</v>
      </c>
      <c r="DU13" s="35">
        <f>DV13+DY13+DW13+DX13</f>
        <v>0</v>
      </c>
      <c r="DV13" s="35"/>
      <c r="DW13" s="35"/>
      <c r="DX13" s="35"/>
      <c r="DY13" s="35"/>
      <c r="DZ13" s="14"/>
      <c r="EA13" s="14"/>
      <c r="EB13" s="36">
        <f>EC13+ED13+EE13+EF13</f>
        <v>25800</v>
      </c>
      <c r="EC13" s="14">
        <v>1900</v>
      </c>
      <c r="ED13" s="14"/>
      <c r="EE13" s="12">
        <v>23900</v>
      </c>
      <c r="EG13" s="37">
        <f>EH13+EI13</f>
        <v>0</v>
      </c>
      <c r="EJ13" s="38">
        <f>C13+X13+AA13+AC13+AP13+AR13+AU13+CC13+EB13+EG13</f>
        <v>275427381.35</v>
      </c>
      <c r="EK13" s="39">
        <f>EL13-EJ13</f>
        <v>0</v>
      </c>
      <c r="EL13" s="38">
        <f>EM13+EV13+GF13+HZ13</f>
        <v>275427381.35</v>
      </c>
      <c r="EM13" s="40">
        <f>EN13+EO13+EP13+EQ13+ER13</f>
        <v>59947000</v>
      </c>
      <c r="EN13" s="14"/>
      <c r="EO13" s="14">
        <f>L13</f>
        <v>38749000</v>
      </c>
      <c r="EP13" s="14">
        <f>O13</f>
        <v>19390000</v>
      </c>
      <c r="EQ13" s="14"/>
      <c r="ER13" s="41">
        <f>SUM(ES13:EU13)</f>
        <v>1808000</v>
      </c>
      <c r="ES13" s="41">
        <f>P13</f>
        <v>1808000</v>
      </c>
      <c r="ET13" s="41">
        <f>Q13</f>
        <v>0</v>
      </c>
      <c r="EU13" s="41"/>
      <c r="EV13" s="40">
        <f>EW13+EX13+EY13+EZ13+FA13+FB13+FC13+FD13+FE13</f>
        <v>42253960.35</v>
      </c>
      <c r="EW13" s="14">
        <f>DT13</f>
        <v>889056.71</v>
      </c>
      <c r="EX13" s="14">
        <f>CW13</f>
        <v>492415</v>
      </c>
      <c r="EY13" s="14">
        <f>DS13</f>
        <v>48038.64</v>
      </c>
      <c r="EZ13" s="14">
        <f>CM13</f>
        <v>0</v>
      </c>
      <c r="FA13" s="14"/>
      <c r="FB13" s="14">
        <f>DW13</f>
        <v>0</v>
      </c>
      <c r="FC13" s="14">
        <f>DX13</f>
        <v>0</v>
      </c>
      <c r="FD13" s="14">
        <f>AZ13</f>
        <v>20000000</v>
      </c>
      <c r="FE13" s="41">
        <f>SUM(FF13:GE13)</f>
        <v>20824450</v>
      </c>
      <c r="FF13" s="41">
        <f>DE13</f>
        <v>0</v>
      </c>
      <c r="FG13" s="41">
        <f>DJ13</f>
        <v>0</v>
      </c>
      <c r="FH13" s="41">
        <f>DV13</f>
        <v>0</v>
      </c>
      <c r="FI13" s="41">
        <f>DO13</f>
        <v>0</v>
      </c>
      <c r="FJ13" s="41">
        <f>Z13</f>
        <v>0</v>
      </c>
      <c r="FK13" s="42"/>
      <c r="FL13" s="42">
        <f>AB13</f>
        <v>0</v>
      </c>
      <c r="FM13" s="42">
        <f>CN13</f>
        <v>3012400</v>
      </c>
      <c r="FN13" s="42">
        <f>CO13</f>
        <v>0</v>
      </c>
      <c r="FO13" s="42">
        <f>BE13</f>
        <v>1592700</v>
      </c>
      <c r="FP13" s="42">
        <f>BI13</f>
        <v>1094600</v>
      </c>
      <c r="FQ13" s="42">
        <f>BP13</f>
        <v>4476800</v>
      </c>
      <c r="FR13" s="41">
        <f>CG13</f>
        <v>0</v>
      </c>
      <c r="FS13" s="41">
        <f>CI13</f>
        <v>0</v>
      </c>
      <c r="FT13" s="42">
        <f>CP13</f>
        <v>2500000</v>
      </c>
      <c r="FU13" s="42">
        <f>CQ13</f>
        <v>0</v>
      </c>
      <c r="FV13" s="42"/>
      <c r="FW13" s="42">
        <f>CX13</f>
        <v>5000000</v>
      </c>
      <c r="FX13" s="42">
        <f>CY13</f>
        <v>0</v>
      </c>
      <c r="FY13" s="42">
        <f>DC13</f>
        <v>2947950</v>
      </c>
      <c r="FZ13" s="41">
        <f>DB13+DM13+DP13</f>
        <v>200000</v>
      </c>
      <c r="GA13" s="41"/>
      <c r="GB13" s="41">
        <f>EH13</f>
        <v>0</v>
      </c>
      <c r="GC13" s="41">
        <f>EI13</f>
        <v>0</v>
      </c>
      <c r="GD13" s="41">
        <f>AY13</f>
        <v>0</v>
      </c>
      <c r="GE13" s="43"/>
      <c r="GF13" s="40">
        <f>GG13+GH13+GI13+GL13+HU13+HY13+HV13+HW13+HX13</f>
        <v>173226421</v>
      </c>
      <c r="GG13" s="14">
        <f>EF13</f>
        <v>0</v>
      </c>
      <c r="GH13" s="16">
        <f>G13</f>
        <v>864400</v>
      </c>
      <c r="GI13" s="16">
        <f>GJ13+GK13</f>
        <v>2606900</v>
      </c>
      <c r="GJ13" s="16">
        <f>BC13</f>
        <v>2606900</v>
      </c>
      <c r="GK13" s="16">
        <f>BD13</f>
        <v>0</v>
      </c>
      <c r="GL13" s="41">
        <f>SUM(GM13:HT13)</f>
        <v>162965121</v>
      </c>
      <c r="GM13" s="41">
        <f>AG13</f>
        <v>482650</v>
      </c>
      <c r="GN13" s="44">
        <f>E13</f>
        <v>300</v>
      </c>
      <c r="GO13" s="42">
        <f>U13</f>
        <v>1266000</v>
      </c>
      <c r="GP13" s="42">
        <f>V13</f>
        <v>78200</v>
      </c>
      <c r="GQ13" s="42">
        <f>AE13</f>
        <v>201400</v>
      </c>
      <c r="GR13" s="42">
        <f>AS13</f>
        <v>420700</v>
      </c>
      <c r="GS13" s="42">
        <f>AT13</f>
        <v>22900</v>
      </c>
      <c r="GT13" s="42">
        <f>AW13+BF13</f>
        <v>156097400</v>
      </c>
      <c r="GU13" s="42">
        <f>AX13</f>
        <v>0</v>
      </c>
      <c r="GV13" s="42">
        <f>BG13</f>
        <v>819000</v>
      </c>
      <c r="GW13" s="42">
        <f>BK13</f>
        <v>60100</v>
      </c>
      <c r="GX13" s="42">
        <f>BL13</f>
        <v>247450</v>
      </c>
      <c r="GY13" s="42">
        <f>BM13</f>
        <v>35700</v>
      </c>
      <c r="GZ13" s="42">
        <f>BN13</f>
        <v>0</v>
      </c>
      <c r="HA13" s="42">
        <f>BO13</f>
        <v>5700</v>
      </c>
      <c r="HB13" s="42">
        <f>BT13</f>
        <v>0</v>
      </c>
      <c r="HC13" s="42">
        <f>BU13</f>
        <v>0</v>
      </c>
      <c r="HD13" s="42">
        <f>BV13</f>
        <v>29792.5</v>
      </c>
      <c r="HE13" s="42">
        <f>BW13</f>
        <v>0</v>
      </c>
      <c r="HF13" s="42">
        <f>BY13</f>
        <v>0</v>
      </c>
      <c r="HG13" s="42">
        <f>BZ13</f>
        <v>0</v>
      </c>
      <c r="HH13" s="44">
        <f>CE13</f>
        <v>382500</v>
      </c>
      <c r="HI13" s="44">
        <f>CK13</f>
        <v>510300</v>
      </c>
      <c r="HJ13" s="44">
        <f>CT13</f>
        <v>200</v>
      </c>
      <c r="HK13" s="44"/>
      <c r="HL13" s="44">
        <f>EC13</f>
        <v>1900</v>
      </c>
      <c r="HM13" s="44">
        <f>ED13</f>
        <v>0</v>
      </c>
      <c r="HN13" s="44">
        <f>EE13</f>
        <v>23900</v>
      </c>
      <c r="HO13" s="44">
        <f>AL13</f>
        <v>0</v>
      </c>
      <c r="HP13" s="44">
        <f>AM13</f>
        <v>0</v>
      </c>
      <c r="HQ13" s="44">
        <f>AN13</f>
        <v>114507.5</v>
      </c>
      <c r="HR13" s="44">
        <f>AO13</f>
        <v>0</v>
      </c>
      <c r="HS13" s="44">
        <f>CA13</f>
        <v>2163600</v>
      </c>
      <c r="HT13" s="44">
        <f>CB13</f>
        <v>921</v>
      </c>
      <c r="HU13" s="16">
        <f>BS13</f>
        <v>1271499</v>
      </c>
      <c r="HV13" s="16">
        <f>AI13</f>
        <v>2592684</v>
      </c>
      <c r="HW13" s="16">
        <f>AJ13</f>
        <v>363099</v>
      </c>
      <c r="HX13" s="16">
        <f>AK13</f>
        <v>322218</v>
      </c>
      <c r="HY13" s="16">
        <f>BR13</f>
        <v>2240500</v>
      </c>
      <c r="HZ13" s="40">
        <f>IA13+IB13</f>
        <v>0</v>
      </c>
      <c r="IA13" s="16"/>
      <c r="IB13" s="12">
        <f>ID13+IE13</f>
        <v>0</v>
      </c>
      <c r="ID13" s="12">
        <f>DG13</f>
        <v>0</v>
      </c>
      <c r="IE13" s="16">
        <f>T13</f>
        <v>0</v>
      </c>
      <c r="IF13" s="8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2" customFormat="1" ht="15.75" customHeight="1">
      <c r="A14"/>
      <c r="B14"/>
      <c r="C14" s="11">
        <f>D14+F14+H14+J14+M14+S14</f>
        <v>21231700</v>
      </c>
      <c r="D14" s="12">
        <f>SUM(E14)</f>
        <v>600</v>
      </c>
      <c r="E14" s="13">
        <v>600</v>
      </c>
      <c r="F14" s="12">
        <f>G14</f>
        <v>858900</v>
      </c>
      <c r="G14" s="13">
        <v>858900</v>
      </c>
      <c r="J14" s="14">
        <f>SUM(K14:L14)</f>
        <v>18958000</v>
      </c>
      <c r="K14" s="14"/>
      <c r="L14" s="15">
        <v>18958000</v>
      </c>
      <c r="M14" s="14">
        <f>SUM(N14:R14)</f>
        <v>0</v>
      </c>
      <c r="N14" s="14"/>
      <c r="O14" s="14">
        <v>0</v>
      </c>
      <c r="P14" s="14"/>
      <c r="Q14" s="14"/>
      <c r="R14" s="14"/>
      <c r="S14" s="16">
        <f>SUM(T14:V14)</f>
        <v>1414200</v>
      </c>
      <c r="T14" s="16"/>
      <c r="U14" s="13">
        <v>1242000</v>
      </c>
      <c r="V14" s="13">
        <v>172200</v>
      </c>
      <c r="W14" s="16"/>
      <c r="X14" s="17">
        <f>Y14+Z14</f>
        <v>0</v>
      </c>
      <c r="Y14" s="12">
        <f>Z14</f>
        <v>0</v>
      </c>
      <c r="Z14" s="18"/>
      <c r="AA14" s="19">
        <f>AB14</f>
        <v>0</v>
      </c>
      <c r="AB14" s="20">
        <v>0</v>
      </c>
      <c r="AC14" s="21">
        <f>AF14+AD14+AH14</f>
        <v>5270648</v>
      </c>
      <c r="AD14" s="20">
        <f>AE14</f>
        <v>157500</v>
      </c>
      <c r="AE14" s="20">
        <v>157500</v>
      </c>
      <c r="AF14" s="20">
        <f>AG14</f>
        <v>476700</v>
      </c>
      <c r="AG14" s="20">
        <v>476700</v>
      </c>
      <c r="AH14" s="20">
        <f>SUM(AI14:AO14)</f>
        <v>4636448</v>
      </c>
      <c r="AI14" s="20">
        <v>3719940</v>
      </c>
      <c r="AJ14" s="20">
        <v>398400</v>
      </c>
      <c r="AK14" s="20">
        <v>418158</v>
      </c>
      <c r="AL14" s="20">
        <v>0</v>
      </c>
      <c r="AM14" s="20">
        <v>0</v>
      </c>
      <c r="AN14" s="20">
        <v>49950</v>
      </c>
      <c r="AO14" s="20">
        <v>50000</v>
      </c>
      <c r="AP14" s="22"/>
      <c r="AQ14" s="20"/>
      <c r="AR14" s="23">
        <f>AS14+AT14</f>
        <v>379800</v>
      </c>
      <c r="AS14" s="20">
        <v>334800</v>
      </c>
      <c r="AT14" s="20">
        <v>45000</v>
      </c>
      <c r="AU14" s="24">
        <f>AV14+BA14+BH14+BJ14+BQ14+BX14</f>
        <v>108030458</v>
      </c>
      <c r="AV14" s="12">
        <f>AW14+AX14+AY14+AZ14</f>
        <v>14767000</v>
      </c>
      <c r="AW14" s="25">
        <v>14767000</v>
      </c>
      <c r="AX14" s="26">
        <v>0</v>
      </c>
      <c r="AY14" s="27">
        <v>0</v>
      </c>
      <c r="AZ14" s="26">
        <v>0</v>
      </c>
      <c r="BA14" s="12">
        <f>BE14+BB14+BF14+BG14</f>
        <v>89645800</v>
      </c>
      <c r="BB14" s="24">
        <f>BC14+BD14</f>
        <v>2272800</v>
      </c>
      <c r="BC14" s="21">
        <v>2272800</v>
      </c>
      <c r="BD14" s="24"/>
      <c r="BF14" s="28">
        <v>84943700</v>
      </c>
      <c r="BG14" s="28">
        <v>2429300</v>
      </c>
      <c r="BH14" s="28">
        <f>BI14</f>
        <v>940800</v>
      </c>
      <c r="BI14" s="29">
        <v>940800</v>
      </c>
      <c r="BJ14" s="28">
        <f>SUM(BK14:BP14)</f>
        <v>200200</v>
      </c>
      <c r="BK14" s="28">
        <v>23200</v>
      </c>
      <c r="BL14" s="29">
        <v>99000</v>
      </c>
      <c r="BM14" s="28">
        <v>73000</v>
      </c>
      <c r="BN14" s="28">
        <v>0</v>
      </c>
      <c r="BO14" s="18">
        <v>5000</v>
      </c>
      <c r="BP14" s="28"/>
      <c r="BQ14" s="20">
        <f>SUM(BR14:BW14)</f>
        <v>1756352</v>
      </c>
      <c r="BR14" s="29">
        <v>608600</v>
      </c>
      <c r="BS14" s="20">
        <v>1131102</v>
      </c>
      <c r="BT14" s="18">
        <v>0</v>
      </c>
      <c r="BU14" s="29">
        <v>0</v>
      </c>
      <c r="BV14" s="18">
        <v>16650</v>
      </c>
      <c r="BW14" s="18">
        <v>0</v>
      </c>
      <c r="BX14" s="18">
        <f>BY14+BZ14+CA14+CB14</f>
        <v>720306</v>
      </c>
      <c r="BY14" s="18"/>
      <c r="BZ14" s="18"/>
      <c r="CA14" s="30">
        <v>720000</v>
      </c>
      <c r="CB14" s="30">
        <v>306</v>
      </c>
      <c r="CC14" s="31">
        <f>CD14+CF14+CJ14+CL14+CS14+CV14+CZ14+DD14+DI14+DL14+DN14+DR14+DU14+DZ14+CH14</f>
        <v>1651495</v>
      </c>
      <c r="CD14" s="12">
        <f>CE14</f>
        <v>0</v>
      </c>
      <c r="CE14" s="32">
        <v>0</v>
      </c>
      <c r="CF14" s="33">
        <f>CG14</f>
        <v>0</v>
      </c>
      <c r="CG14" s="12">
        <v>0</v>
      </c>
      <c r="CH14" s="12">
        <f>CI14</f>
        <v>0</v>
      </c>
      <c r="CJ14" s="12">
        <f>CK14</f>
        <v>10000</v>
      </c>
      <c r="CK14" s="34">
        <v>10000</v>
      </c>
      <c r="CL14" s="12">
        <f>SUM(CM14:CR14)</f>
        <v>320100</v>
      </c>
      <c r="CP14" s="28">
        <v>320100</v>
      </c>
      <c r="CQ14" s="28">
        <v>0</v>
      </c>
      <c r="CR14" s="14"/>
      <c r="CS14" s="28">
        <f>CT14+CU14</f>
        <v>0</v>
      </c>
      <c r="CT14" s="28">
        <v>0</v>
      </c>
      <c r="CU14" s="28"/>
      <c r="CV14" s="12">
        <f>SUM(CW14:CY14)</f>
        <v>0</v>
      </c>
      <c r="CZ14" s="12">
        <f>SUM(DA14:DC14)</f>
        <v>1232695</v>
      </c>
      <c r="DC14" s="12">
        <v>1232695</v>
      </c>
      <c r="DD14" s="12">
        <f>SUM(DE14:DH14)</f>
        <v>0</v>
      </c>
      <c r="DI14" s="12">
        <f>DJ14+DK14</f>
        <v>0</v>
      </c>
      <c r="DL14" s="12">
        <f>DM14</f>
        <v>0</v>
      </c>
      <c r="DN14" s="12">
        <f>DO14+DP14+DQ14</f>
        <v>0</v>
      </c>
      <c r="DR14" s="12">
        <f>SUM(DS14:DT14)</f>
        <v>88700</v>
      </c>
      <c r="DT14" s="35">
        <v>88700</v>
      </c>
      <c r="DU14" s="35">
        <f>DV14+DY14+DW14+DX14</f>
        <v>0</v>
      </c>
      <c r="DV14" s="35"/>
      <c r="DW14" s="35"/>
      <c r="DX14" s="35"/>
      <c r="DY14" s="35"/>
      <c r="DZ14" s="14"/>
      <c r="EA14" s="14"/>
      <c r="EB14" s="36">
        <f>EC14+ED14+EE14+EF14</f>
        <v>296600</v>
      </c>
      <c r="EC14" s="14">
        <v>2500</v>
      </c>
      <c r="ED14" s="14">
        <v>294100</v>
      </c>
      <c r="EG14" s="37">
        <f>EH14+EI14</f>
        <v>0</v>
      </c>
      <c r="EJ14" s="38">
        <f>C14+X14+AA14+AC14+AP14+AR14+AU14+CC14+EB14+EG14</f>
        <v>136860701</v>
      </c>
      <c r="EK14" s="39">
        <f>EL14-EJ14</f>
        <v>0</v>
      </c>
      <c r="EL14" s="38">
        <f>EM14+EV14+GF14+HZ14</f>
        <v>136860701</v>
      </c>
      <c r="EM14" s="40">
        <f>EN14+EO14+EP14+EQ14+ER14</f>
        <v>18958000</v>
      </c>
      <c r="EN14" s="14"/>
      <c r="EO14" s="14">
        <f>L14</f>
        <v>18958000</v>
      </c>
      <c r="EP14" s="14">
        <f>O14</f>
        <v>0</v>
      </c>
      <c r="EQ14" s="14"/>
      <c r="ER14" s="41">
        <f>SUM(ES14:EU14)</f>
        <v>0</v>
      </c>
      <c r="ES14" s="41">
        <f>P14</f>
        <v>0</v>
      </c>
      <c r="ET14" s="41">
        <f>Q14</f>
        <v>0</v>
      </c>
      <c r="EU14" s="41"/>
      <c r="EV14" s="40">
        <f>EW14+EX14+EY14+EZ14+FA14+FB14+FC14+FD14+FE14</f>
        <v>2582295</v>
      </c>
      <c r="EW14" s="14">
        <f>DT14</f>
        <v>88700</v>
      </c>
      <c r="EX14" s="14">
        <f>CW14</f>
        <v>0</v>
      </c>
      <c r="EY14" s="14">
        <f>DS14</f>
        <v>0</v>
      </c>
      <c r="EZ14" s="14">
        <f>CM14</f>
        <v>0</v>
      </c>
      <c r="FA14" s="14"/>
      <c r="FB14" s="14">
        <f>DW14</f>
        <v>0</v>
      </c>
      <c r="FC14" s="14">
        <f>DX14</f>
        <v>0</v>
      </c>
      <c r="FD14" s="14">
        <f>AZ14</f>
        <v>0</v>
      </c>
      <c r="FE14" s="41">
        <f>SUM(FF14:GE14)</f>
        <v>2493595</v>
      </c>
      <c r="FF14" s="41">
        <f>DE14</f>
        <v>0</v>
      </c>
      <c r="FG14" s="41">
        <f>DJ14</f>
        <v>0</v>
      </c>
      <c r="FH14" s="41">
        <f>DV14</f>
        <v>0</v>
      </c>
      <c r="FI14" s="41">
        <f>DO14</f>
        <v>0</v>
      </c>
      <c r="FJ14" s="41">
        <f>Z14</f>
        <v>0</v>
      </c>
      <c r="FK14" s="42"/>
      <c r="FL14" s="42">
        <f>AB14</f>
        <v>0</v>
      </c>
      <c r="FM14" s="42">
        <f>CN14</f>
        <v>0</v>
      </c>
      <c r="FN14" s="42">
        <f>CO14</f>
        <v>0</v>
      </c>
      <c r="FO14" s="42">
        <f>BE14</f>
        <v>0</v>
      </c>
      <c r="FP14" s="42">
        <f>BI14</f>
        <v>940800</v>
      </c>
      <c r="FQ14" s="42">
        <f>BP14</f>
        <v>0</v>
      </c>
      <c r="FR14" s="41">
        <f>CG14</f>
        <v>0</v>
      </c>
      <c r="FS14" s="41">
        <f>CI14</f>
        <v>0</v>
      </c>
      <c r="FT14" s="42">
        <f>CP14</f>
        <v>320100</v>
      </c>
      <c r="FU14" s="42">
        <f>CQ14</f>
        <v>0</v>
      </c>
      <c r="FV14" s="42"/>
      <c r="FW14" s="42"/>
      <c r="FX14" s="42">
        <f>CY14</f>
        <v>0</v>
      </c>
      <c r="FY14" s="42">
        <f>DC14</f>
        <v>1232695</v>
      </c>
      <c r="FZ14" s="41">
        <f>DB14+DM14+DP14</f>
        <v>0</v>
      </c>
      <c r="GA14" s="41"/>
      <c r="GB14" s="41">
        <f>EH14</f>
        <v>0</v>
      </c>
      <c r="GC14" s="41">
        <f>EI14</f>
        <v>0</v>
      </c>
      <c r="GD14" s="41">
        <f>AY14</f>
        <v>0</v>
      </c>
      <c r="GE14" s="43"/>
      <c r="GF14" s="40">
        <f>GG14+GH14+GI14+GL14+HU14+HY14+HV14+HW14+HX14</f>
        <v>115320406</v>
      </c>
      <c r="GG14" s="14">
        <f>EF14</f>
        <v>0</v>
      </c>
      <c r="GH14" s="16">
        <f>G14</f>
        <v>858900</v>
      </c>
      <c r="GI14" s="16">
        <f>GJ14+GK14</f>
        <v>2272800</v>
      </c>
      <c r="GJ14" s="16">
        <f>BC14</f>
        <v>2272800</v>
      </c>
      <c r="GK14" s="16">
        <f>BD14</f>
        <v>0</v>
      </c>
      <c r="GL14" s="41">
        <f>SUM(GM14:HT14)</f>
        <v>105912506</v>
      </c>
      <c r="GM14" s="41">
        <f>AG14</f>
        <v>476700</v>
      </c>
      <c r="GN14" s="44">
        <f>E14</f>
        <v>600</v>
      </c>
      <c r="GO14" s="42">
        <f>U14</f>
        <v>1242000</v>
      </c>
      <c r="GP14" s="42">
        <f>V14</f>
        <v>172200</v>
      </c>
      <c r="GQ14" s="42">
        <f>AE14</f>
        <v>157500</v>
      </c>
      <c r="GR14" s="42">
        <f>AS14</f>
        <v>334800</v>
      </c>
      <c r="GS14" s="42">
        <f>AT14</f>
        <v>45000</v>
      </c>
      <c r="GT14" s="42">
        <f>AW14+BF14</f>
        <v>99710700</v>
      </c>
      <c r="GU14" s="42">
        <f>AX14</f>
        <v>0</v>
      </c>
      <c r="GV14" s="42">
        <f>BG14</f>
        <v>2429300</v>
      </c>
      <c r="GW14" s="42">
        <f>BK14</f>
        <v>23200</v>
      </c>
      <c r="GX14" s="42">
        <f>BL14</f>
        <v>99000</v>
      </c>
      <c r="GY14" s="42">
        <f>BM14</f>
        <v>73000</v>
      </c>
      <c r="GZ14" s="42">
        <f>BN14</f>
        <v>0</v>
      </c>
      <c r="HA14" s="42">
        <f>BO14</f>
        <v>5000</v>
      </c>
      <c r="HB14" s="42">
        <f>BT14</f>
        <v>0</v>
      </c>
      <c r="HC14" s="42">
        <f>BU14</f>
        <v>0</v>
      </c>
      <c r="HD14" s="42">
        <f>BV14</f>
        <v>16650</v>
      </c>
      <c r="HE14" s="42">
        <f>BW14</f>
        <v>0</v>
      </c>
      <c r="HF14" s="42">
        <f>BY14</f>
        <v>0</v>
      </c>
      <c r="HG14" s="42">
        <f>BZ14</f>
        <v>0</v>
      </c>
      <c r="HH14" s="44">
        <f>CE14</f>
        <v>0</v>
      </c>
      <c r="HI14" s="44">
        <f>CK14</f>
        <v>10000</v>
      </c>
      <c r="HJ14" s="44">
        <f>CT14</f>
        <v>0</v>
      </c>
      <c r="HK14" s="44"/>
      <c r="HL14" s="44">
        <f>EC14</f>
        <v>2500</v>
      </c>
      <c r="HM14" s="44">
        <f>ED14</f>
        <v>294100</v>
      </c>
      <c r="HN14" s="44">
        <f>EE14</f>
        <v>0</v>
      </c>
      <c r="HO14" s="44">
        <f>AL14</f>
        <v>0</v>
      </c>
      <c r="HP14" s="44">
        <f>AM14</f>
        <v>0</v>
      </c>
      <c r="HQ14" s="44">
        <f>AN14</f>
        <v>49950</v>
      </c>
      <c r="HR14" s="44">
        <f>AO14</f>
        <v>50000</v>
      </c>
      <c r="HS14" s="44">
        <f>CA14</f>
        <v>720000</v>
      </c>
      <c r="HT14" s="44">
        <f>CB14</f>
        <v>306</v>
      </c>
      <c r="HU14" s="16">
        <f>BS14</f>
        <v>1131102</v>
      </c>
      <c r="HV14" s="16">
        <f>AI14</f>
        <v>3719940</v>
      </c>
      <c r="HW14" s="16">
        <f>AJ14</f>
        <v>398400</v>
      </c>
      <c r="HX14" s="16">
        <f>AK14</f>
        <v>418158</v>
      </c>
      <c r="HY14" s="16">
        <f>BR14</f>
        <v>608600</v>
      </c>
      <c r="HZ14" s="40">
        <f>IA14+IB14</f>
        <v>0</v>
      </c>
      <c r="IA14" s="16"/>
      <c r="IB14" s="12">
        <f>ID14+IE14</f>
        <v>0</v>
      </c>
      <c r="ID14" s="12">
        <f>DG14</f>
        <v>0</v>
      </c>
      <c r="IE14" s="16">
        <f>T14</f>
        <v>0</v>
      </c>
      <c r="IF14" s="8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2" customFormat="1" ht="15" customHeight="1">
      <c r="A15"/>
      <c r="B15"/>
      <c r="C15" s="11">
        <f>D15+F15+H15+J15+M15+S15</f>
        <v>42803300</v>
      </c>
      <c r="D15" s="12">
        <f>SUM(E15)</f>
        <v>700</v>
      </c>
      <c r="E15" s="13">
        <v>700</v>
      </c>
      <c r="F15" s="12">
        <f>G15</f>
        <v>1444100</v>
      </c>
      <c r="G15" s="13">
        <v>1444100</v>
      </c>
      <c r="J15" s="14">
        <f>SUM(K15:L15)</f>
        <v>35767000</v>
      </c>
      <c r="K15" s="14"/>
      <c r="L15" s="15">
        <v>35767000</v>
      </c>
      <c r="M15" s="14">
        <f>SUM(N15:R15)</f>
        <v>0</v>
      </c>
      <c r="N15" s="14"/>
      <c r="O15" s="14">
        <v>0</v>
      </c>
      <c r="P15" s="14"/>
      <c r="Q15" s="14"/>
      <c r="R15" s="14"/>
      <c r="S15" s="16">
        <f>SUM(T15:V15)</f>
        <v>5591500</v>
      </c>
      <c r="T15" s="16"/>
      <c r="U15" s="13">
        <v>5388000</v>
      </c>
      <c r="V15" s="13">
        <v>203500</v>
      </c>
      <c r="W15" s="16"/>
      <c r="X15" s="17">
        <f>Y15+Z15</f>
        <v>0</v>
      </c>
      <c r="Y15" s="12">
        <f>Z15</f>
        <v>0</v>
      </c>
      <c r="Z15" s="18"/>
      <c r="AA15" s="19">
        <f>AB15</f>
        <v>0</v>
      </c>
      <c r="AB15" s="20">
        <v>0</v>
      </c>
      <c r="AC15" s="21">
        <f>AF15+AD15+AH15</f>
        <v>11912041</v>
      </c>
      <c r="AD15" s="20">
        <f>AE15</f>
        <v>352200</v>
      </c>
      <c r="AE15" s="20">
        <v>352200</v>
      </c>
      <c r="AF15" s="20">
        <f>AG15</f>
        <v>1702200</v>
      </c>
      <c r="AG15" s="20">
        <v>1702200</v>
      </c>
      <c r="AH15" s="20">
        <f>SUM(AI15:AO15)</f>
        <v>9857641</v>
      </c>
      <c r="AI15" s="20">
        <v>8741975</v>
      </c>
      <c r="AJ15" s="20">
        <v>417150</v>
      </c>
      <c r="AK15" s="20">
        <v>427116</v>
      </c>
      <c r="AL15" s="20">
        <v>0</v>
      </c>
      <c r="AM15" s="20">
        <v>0</v>
      </c>
      <c r="AN15" s="20">
        <v>100050</v>
      </c>
      <c r="AO15" s="20">
        <v>171350</v>
      </c>
      <c r="AP15" s="22">
        <f>AQ15</f>
        <v>0</v>
      </c>
      <c r="AQ15" s="20"/>
      <c r="AR15" s="23">
        <f>AS15+AT15</f>
        <v>423500</v>
      </c>
      <c r="AS15" s="20">
        <v>371100</v>
      </c>
      <c r="AT15" s="20">
        <v>52400</v>
      </c>
      <c r="AU15" s="24">
        <f>AV15+BA15+BH15+BJ15+BQ15+BX15</f>
        <v>320047759</v>
      </c>
      <c r="AV15" s="12">
        <f>AW15+AX15+AY15+AZ15</f>
        <v>58449000</v>
      </c>
      <c r="AW15" s="25">
        <v>58428000</v>
      </c>
      <c r="AX15" s="26">
        <v>21000</v>
      </c>
      <c r="AY15" s="27">
        <v>0</v>
      </c>
      <c r="AZ15" s="26">
        <v>0</v>
      </c>
      <c r="BA15" s="12">
        <f>BE15+BB15+BF15+BG15</f>
        <v>251910300</v>
      </c>
      <c r="BB15" s="24">
        <f>BC15+BD15</f>
        <v>6349600</v>
      </c>
      <c r="BC15" s="21">
        <v>6349600</v>
      </c>
      <c r="BD15" s="24"/>
      <c r="BE15" s="12">
        <v>1137700</v>
      </c>
      <c r="BF15" s="28">
        <v>238183500</v>
      </c>
      <c r="BG15" s="28">
        <v>6239500</v>
      </c>
      <c r="BH15" s="28">
        <f>BI15</f>
        <v>2587200</v>
      </c>
      <c r="BI15" s="29">
        <v>2587200</v>
      </c>
      <c r="BJ15" s="28">
        <f>SUM(BK15:BP15)</f>
        <v>947900</v>
      </c>
      <c r="BK15" s="28">
        <v>139200</v>
      </c>
      <c r="BL15" s="29">
        <v>600000</v>
      </c>
      <c r="BM15" s="28">
        <v>190900</v>
      </c>
      <c r="BN15" s="28">
        <v>3800</v>
      </c>
      <c r="BO15" s="20">
        <v>14000</v>
      </c>
      <c r="BP15" s="28"/>
      <c r="BQ15" s="20">
        <f>SUM(BR15:BW15)</f>
        <v>6153359</v>
      </c>
      <c r="BR15" s="29">
        <v>3465300</v>
      </c>
      <c r="BS15" s="20">
        <v>2595959</v>
      </c>
      <c r="BT15" s="18">
        <v>0</v>
      </c>
      <c r="BU15" s="29">
        <v>0</v>
      </c>
      <c r="BV15" s="18">
        <v>33150</v>
      </c>
      <c r="BW15" s="18">
        <v>58950</v>
      </c>
      <c r="BX15" s="18">
        <f>BY15+BZ15+CA15+CB15</f>
        <v>0</v>
      </c>
      <c r="BY15" s="18"/>
      <c r="BZ15" s="18"/>
      <c r="CA15" s="30">
        <v>0</v>
      </c>
      <c r="CB15" s="30">
        <v>0</v>
      </c>
      <c r="CC15" s="31">
        <f>CD15+CF15+CJ15+CL15+CS15+CV15+CZ15+DD15+DI15+DL15+DN15+DR15+DU15+DZ15+CH15</f>
        <v>7018481</v>
      </c>
      <c r="CD15" s="12">
        <f>CE15</f>
        <v>0</v>
      </c>
      <c r="CE15" s="32">
        <v>0</v>
      </c>
      <c r="CF15" s="33">
        <f>CG15</f>
        <v>0</v>
      </c>
      <c r="CG15" s="12">
        <v>0</v>
      </c>
      <c r="CH15" s="12">
        <f>CI15</f>
        <v>0</v>
      </c>
      <c r="CJ15" s="12">
        <f>CK15</f>
        <v>1049700</v>
      </c>
      <c r="CK15" s="34">
        <v>1049700</v>
      </c>
      <c r="CL15" s="12">
        <f>SUM(CM15:CR15)</f>
        <v>500000</v>
      </c>
      <c r="CP15" s="28">
        <v>500000</v>
      </c>
      <c r="CQ15" s="28">
        <v>0</v>
      </c>
      <c r="CR15" s="14"/>
      <c r="CS15" s="28">
        <f>CT15+CU15</f>
        <v>300</v>
      </c>
      <c r="CT15" s="28">
        <v>300</v>
      </c>
      <c r="CU15" s="28"/>
      <c r="CV15" s="12">
        <f>SUM(CW15:CY15)</f>
        <v>0</v>
      </c>
      <c r="CZ15" s="12">
        <f>SUM(DA15:DC15)</f>
        <v>4998481</v>
      </c>
      <c r="DC15" s="12">
        <v>4998481</v>
      </c>
      <c r="DD15" s="12">
        <f>SUM(DE15:DH15)</f>
        <v>0</v>
      </c>
      <c r="DI15" s="12">
        <f>DJ15+DK15</f>
        <v>0</v>
      </c>
      <c r="DL15" s="12">
        <f>DM15</f>
        <v>0</v>
      </c>
      <c r="DN15" s="12">
        <f>DO15+DP15+DQ15</f>
        <v>0</v>
      </c>
      <c r="DR15" s="12">
        <f>SUM(DS15:DT15)</f>
        <v>470000</v>
      </c>
      <c r="DT15" s="35">
        <v>470000</v>
      </c>
      <c r="DU15" s="35">
        <f>DV15+DY15+DW15+DX15</f>
        <v>0</v>
      </c>
      <c r="DV15" s="35"/>
      <c r="DW15" s="35"/>
      <c r="DX15" s="35"/>
      <c r="DY15" s="35"/>
      <c r="DZ15" s="14"/>
      <c r="EA15" s="14"/>
      <c r="EB15" s="36">
        <f>EC15+ED15+EE15+EF15</f>
        <v>13600</v>
      </c>
      <c r="EC15" s="14">
        <v>13600</v>
      </c>
      <c r="ED15" s="14"/>
      <c r="EG15" s="37">
        <f>EH15+EI15</f>
        <v>0</v>
      </c>
      <c r="EJ15" s="38">
        <f>C15+X15+AA15+AC15+AP15+AR15+AU15+CC15+EB15+EG15</f>
        <v>382218681</v>
      </c>
      <c r="EK15" s="39">
        <f>EL15-EJ15</f>
        <v>0</v>
      </c>
      <c r="EL15" s="38">
        <f>EM15+EV15+GF15+HZ15</f>
        <v>382218681</v>
      </c>
      <c r="EM15" s="40">
        <f>EN15+EO15+EP15+EQ15+ER15</f>
        <v>35767000</v>
      </c>
      <c r="EN15" s="14"/>
      <c r="EO15" s="14">
        <f>L15</f>
        <v>35767000</v>
      </c>
      <c r="EP15" s="14">
        <f>O15</f>
        <v>0</v>
      </c>
      <c r="EQ15" s="14"/>
      <c r="ER15" s="41">
        <f>SUM(ES15:EU15)</f>
        <v>0</v>
      </c>
      <c r="ES15" s="41">
        <f>P15</f>
        <v>0</v>
      </c>
      <c r="ET15" s="41">
        <f>Q15</f>
        <v>0</v>
      </c>
      <c r="EU15" s="41"/>
      <c r="EV15" s="40">
        <f>EW15+EX15+EY15+EZ15+FA15+FB15+FC15+FD15+FE15</f>
        <v>9693381</v>
      </c>
      <c r="EW15" s="14">
        <f>DT15</f>
        <v>470000</v>
      </c>
      <c r="EX15" s="14">
        <f>CW15</f>
        <v>0</v>
      </c>
      <c r="EY15" s="14">
        <f>DS15</f>
        <v>0</v>
      </c>
      <c r="EZ15" s="14">
        <f>CM15</f>
        <v>0</v>
      </c>
      <c r="FA15" s="14"/>
      <c r="FB15" s="14">
        <f>DW15</f>
        <v>0</v>
      </c>
      <c r="FC15" s="14">
        <f>DX15</f>
        <v>0</v>
      </c>
      <c r="FD15" s="14">
        <f>AZ15</f>
        <v>0</v>
      </c>
      <c r="FE15" s="41">
        <f>SUM(FF15:GE15)</f>
        <v>9223381</v>
      </c>
      <c r="FF15" s="41">
        <f>DE15</f>
        <v>0</v>
      </c>
      <c r="FG15" s="41">
        <f>DJ15</f>
        <v>0</v>
      </c>
      <c r="FH15" s="41">
        <f>DV15</f>
        <v>0</v>
      </c>
      <c r="FI15" s="41">
        <f>DO15</f>
        <v>0</v>
      </c>
      <c r="FJ15" s="41">
        <f>Z15</f>
        <v>0</v>
      </c>
      <c r="FK15" s="42"/>
      <c r="FL15" s="42">
        <f>AB15</f>
        <v>0</v>
      </c>
      <c r="FM15" s="42">
        <f>CN15</f>
        <v>0</v>
      </c>
      <c r="FN15" s="42">
        <f>CO15</f>
        <v>0</v>
      </c>
      <c r="FO15" s="42">
        <f>BE15</f>
        <v>1137700</v>
      </c>
      <c r="FP15" s="42">
        <f>BI15</f>
        <v>2587200</v>
      </c>
      <c r="FQ15" s="42">
        <f>BP15</f>
        <v>0</v>
      </c>
      <c r="FR15" s="41">
        <f>CG15</f>
        <v>0</v>
      </c>
      <c r="FS15" s="41">
        <f>CI15</f>
        <v>0</v>
      </c>
      <c r="FT15" s="42">
        <f>CP15</f>
        <v>500000</v>
      </c>
      <c r="FU15" s="42">
        <f>CQ15</f>
        <v>0</v>
      </c>
      <c r="FV15" s="42"/>
      <c r="FW15" s="42"/>
      <c r="FX15" s="42">
        <f>CY15</f>
        <v>0</v>
      </c>
      <c r="FY15" s="42">
        <f>DC15</f>
        <v>4998481</v>
      </c>
      <c r="FZ15" s="41">
        <f>DB15+DM15+DP15</f>
        <v>0</v>
      </c>
      <c r="GA15" s="41"/>
      <c r="GB15" s="41">
        <f>EH15</f>
        <v>0</v>
      </c>
      <c r="GC15" s="41">
        <f>EI15</f>
        <v>0</v>
      </c>
      <c r="GD15" s="41">
        <f>AY15</f>
        <v>0</v>
      </c>
      <c r="GE15" s="43"/>
      <c r="GF15" s="40">
        <f>GG15+GH15+GI15+GL15+HU15+HY15+HV15+HW15+HX15</f>
        <v>336758300</v>
      </c>
      <c r="GG15" s="14">
        <f>EF15</f>
        <v>0</v>
      </c>
      <c r="GH15" s="16">
        <f>G15</f>
        <v>1444100</v>
      </c>
      <c r="GI15" s="16">
        <f>GJ15+GK15</f>
        <v>6349600</v>
      </c>
      <c r="GJ15" s="16">
        <f>BC15</f>
        <v>6349600</v>
      </c>
      <c r="GK15" s="16">
        <f>BD15</f>
        <v>0</v>
      </c>
      <c r="GL15" s="41">
        <f>SUM(GM15:HT15)</f>
        <v>313317100</v>
      </c>
      <c r="GM15" s="41">
        <f>AG15</f>
        <v>1702200</v>
      </c>
      <c r="GN15" s="44">
        <f>E15</f>
        <v>700</v>
      </c>
      <c r="GO15" s="42">
        <f>U15</f>
        <v>5388000</v>
      </c>
      <c r="GP15" s="42">
        <f>V15</f>
        <v>203500</v>
      </c>
      <c r="GQ15" s="42">
        <f>AE15</f>
        <v>352200</v>
      </c>
      <c r="GR15" s="42">
        <f>AS15</f>
        <v>371100</v>
      </c>
      <c r="GS15" s="42">
        <f>AT15</f>
        <v>52400</v>
      </c>
      <c r="GT15" s="42">
        <f>AW15+BF15</f>
        <v>296611500</v>
      </c>
      <c r="GU15" s="42">
        <f>AX15</f>
        <v>21000</v>
      </c>
      <c r="GV15" s="42">
        <f>BG15</f>
        <v>6239500</v>
      </c>
      <c r="GW15" s="42">
        <f>BK15</f>
        <v>139200</v>
      </c>
      <c r="GX15" s="42">
        <f>BL15</f>
        <v>600000</v>
      </c>
      <c r="GY15" s="42">
        <f>BM15</f>
        <v>190900</v>
      </c>
      <c r="GZ15" s="42">
        <f>BN15</f>
        <v>3800</v>
      </c>
      <c r="HA15" s="42">
        <f>BO15</f>
        <v>14000</v>
      </c>
      <c r="HB15" s="42">
        <f>BT15</f>
        <v>0</v>
      </c>
      <c r="HC15" s="42">
        <f>BU15</f>
        <v>0</v>
      </c>
      <c r="HD15" s="42">
        <f>BV15</f>
        <v>33150</v>
      </c>
      <c r="HE15" s="42">
        <f>BW15</f>
        <v>58950</v>
      </c>
      <c r="HF15" s="42">
        <f>BY15</f>
        <v>0</v>
      </c>
      <c r="HG15" s="42">
        <f>BZ15</f>
        <v>0</v>
      </c>
      <c r="HH15" s="44">
        <f>CE15</f>
        <v>0</v>
      </c>
      <c r="HI15" s="44">
        <f>CK15</f>
        <v>1049700</v>
      </c>
      <c r="HJ15" s="44">
        <f>CT15</f>
        <v>300</v>
      </c>
      <c r="HK15" s="44"/>
      <c r="HL15" s="44">
        <f>EC15</f>
        <v>13600</v>
      </c>
      <c r="HM15" s="44">
        <f>ED15</f>
        <v>0</v>
      </c>
      <c r="HN15" s="44">
        <f>EE15</f>
        <v>0</v>
      </c>
      <c r="HO15" s="44">
        <f>AL15</f>
        <v>0</v>
      </c>
      <c r="HP15" s="44">
        <f>AM15</f>
        <v>0</v>
      </c>
      <c r="HQ15" s="44">
        <f>AN15</f>
        <v>100050</v>
      </c>
      <c r="HR15" s="44">
        <f>AO15</f>
        <v>171350</v>
      </c>
      <c r="HS15" s="44">
        <f>CA15</f>
        <v>0</v>
      </c>
      <c r="HT15" s="44">
        <f>CB15</f>
        <v>0</v>
      </c>
      <c r="HU15" s="16">
        <f>BS15</f>
        <v>2595959</v>
      </c>
      <c r="HV15" s="16">
        <f>AI15</f>
        <v>8741975</v>
      </c>
      <c r="HW15" s="16">
        <f>AJ15</f>
        <v>417150</v>
      </c>
      <c r="HX15" s="16">
        <f>AK15</f>
        <v>427116</v>
      </c>
      <c r="HY15" s="16">
        <f>BR15</f>
        <v>3465300</v>
      </c>
      <c r="HZ15" s="40">
        <f>IA15+IB15</f>
        <v>0</v>
      </c>
      <c r="IA15" s="16"/>
      <c r="IB15" s="12">
        <f>ID15+IE15</f>
        <v>0</v>
      </c>
      <c r="ID15" s="12">
        <f>DG15</f>
        <v>0</v>
      </c>
      <c r="IE15" s="16">
        <f>T15</f>
        <v>0</v>
      </c>
      <c r="IF15" s="8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2" customFormat="1" ht="25.5" customHeight="1">
      <c r="A16"/>
      <c r="B16"/>
      <c r="C16" s="11">
        <f>D16+F16+H16+J16+M16+S16</f>
        <v>31297900</v>
      </c>
      <c r="D16" s="12">
        <f>SUM(E16)</f>
        <v>500</v>
      </c>
      <c r="E16" s="13">
        <v>500</v>
      </c>
      <c r="F16" s="12">
        <f>G16</f>
        <v>787800</v>
      </c>
      <c r="G16" s="13">
        <v>787800</v>
      </c>
      <c r="J16" s="14">
        <f>SUM(K16:L16)</f>
        <v>18826000</v>
      </c>
      <c r="K16" s="14"/>
      <c r="L16" s="15">
        <v>18826000</v>
      </c>
      <c r="M16" s="14">
        <f>SUM(N16:R16)</f>
        <v>2223000</v>
      </c>
      <c r="N16" s="14"/>
      <c r="O16" s="14">
        <v>0</v>
      </c>
      <c r="P16" s="14">
        <v>2223000</v>
      </c>
      <c r="Q16" s="14"/>
      <c r="R16" s="14"/>
      <c r="S16" s="16">
        <f>SUM(T16:V16)</f>
        <v>9460600</v>
      </c>
      <c r="T16" s="16"/>
      <c r="U16" s="13">
        <v>9304000</v>
      </c>
      <c r="V16" s="13">
        <v>156600</v>
      </c>
      <c r="W16" s="16"/>
      <c r="X16" s="17">
        <f>Y16+Z16</f>
        <v>0</v>
      </c>
      <c r="Y16" s="12">
        <f>Z16</f>
        <v>0</v>
      </c>
      <c r="Z16" s="18"/>
      <c r="AA16" s="19">
        <f>AB16</f>
        <v>0</v>
      </c>
      <c r="AB16" s="20">
        <v>0</v>
      </c>
      <c r="AC16" s="21">
        <f>AF16+AD16+AH16</f>
        <v>23509575</v>
      </c>
      <c r="AD16" s="20">
        <f>AE16</f>
        <v>368900</v>
      </c>
      <c r="AE16" s="20">
        <v>368900</v>
      </c>
      <c r="AF16" s="20">
        <f>AG16</f>
        <v>2687000</v>
      </c>
      <c r="AG16" s="20">
        <v>2687000</v>
      </c>
      <c r="AH16" s="20">
        <f>SUM(AI16:AO16)</f>
        <v>20453675</v>
      </c>
      <c r="AI16" s="20">
        <v>13333200</v>
      </c>
      <c r="AJ16" s="20">
        <v>3737000</v>
      </c>
      <c r="AK16" s="20">
        <v>3069600</v>
      </c>
      <c r="AL16" s="20">
        <v>126875</v>
      </c>
      <c r="AM16" s="20">
        <v>31600</v>
      </c>
      <c r="AN16" s="20">
        <v>155400</v>
      </c>
      <c r="AO16" s="20">
        <v>0</v>
      </c>
      <c r="AP16" s="22"/>
      <c r="AQ16" s="20"/>
      <c r="AR16" s="23">
        <f>AS16+AT16</f>
        <v>783700</v>
      </c>
      <c r="AS16" s="20">
        <v>742400</v>
      </c>
      <c r="AT16" s="20">
        <v>41300</v>
      </c>
      <c r="AU16" s="24">
        <f>AV16+BA16+BH16+BJ16+BQ16+BX16</f>
        <v>550869988</v>
      </c>
      <c r="AV16" s="12">
        <f>AW16+AX16+AY16+AZ16</f>
        <v>186238500</v>
      </c>
      <c r="AW16" s="25">
        <v>186198000</v>
      </c>
      <c r="AX16" s="26">
        <v>40500</v>
      </c>
      <c r="AY16" s="27">
        <v>0</v>
      </c>
      <c r="AZ16" s="26">
        <v>0</v>
      </c>
      <c r="BA16" s="12">
        <f>BE16+BB16+BF16+BG16</f>
        <v>338528500</v>
      </c>
      <c r="BB16" s="24">
        <f>BC16+BD16</f>
        <v>9368500</v>
      </c>
      <c r="BC16" s="21">
        <v>9368500</v>
      </c>
      <c r="BD16" s="24"/>
      <c r="BF16" s="28">
        <v>323893200</v>
      </c>
      <c r="BG16" s="28">
        <v>5266800</v>
      </c>
      <c r="BH16" s="28">
        <f>BI16</f>
        <v>1411200</v>
      </c>
      <c r="BI16" s="29">
        <v>1411200</v>
      </c>
      <c r="BJ16" s="28">
        <f>SUM(BK16:BP16)</f>
        <v>1660900</v>
      </c>
      <c r="BK16" s="28">
        <v>313200</v>
      </c>
      <c r="BL16" s="29">
        <v>1150000</v>
      </c>
      <c r="BM16" s="28">
        <v>154600</v>
      </c>
      <c r="BN16" s="28">
        <v>22500</v>
      </c>
      <c r="BO16" s="20">
        <v>20600</v>
      </c>
      <c r="BP16" s="28"/>
      <c r="BQ16" s="20">
        <f>SUM(BR16:BW16)</f>
        <v>21895325</v>
      </c>
      <c r="BR16" s="29">
        <v>15367100</v>
      </c>
      <c r="BS16" s="20">
        <v>6400000</v>
      </c>
      <c r="BT16" s="18">
        <v>43025</v>
      </c>
      <c r="BU16" s="29">
        <v>85200</v>
      </c>
      <c r="BV16" s="18">
        <v>0</v>
      </c>
      <c r="BW16" s="18">
        <v>0</v>
      </c>
      <c r="BX16" s="18">
        <f>BY16+BZ16+CA16+CB16</f>
        <v>1135563</v>
      </c>
      <c r="BY16" s="18"/>
      <c r="BZ16" s="18"/>
      <c r="CA16" s="30">
        <v>1135080</v>
      </c>
      <c r="CB16" s="30">
        <v>483</v>
      </c>
      <c r="CC16" s="31">
        <f>CD16+CF16+CJ16+CL16+CS16+CV16+CZ16+DD16+DI16+DL16+DN16+DR16+DU16+DZ16+CH16</f>
        <v>359841926.14</v>
      </c>
      <c r="CD16" s="12">
        <f>CE16</f>
        <v>0</v>
      </c>
      <c r="CE16" s="32">
        <v>0</v>
      </c>
      <c r="CF16" s="33">
        <f>CG16</f>
        <v>0</v>
      </c>
      <c r="CG16" s="12">
        <v>0</v>
      </c>
      <c r="CH16" s="12">
        <f>CI16</f>
        <v>0</v>
      </c>
      <c r="CJ16" s="12">
        <f>CK16</f>
        <v>2996900</v>
      </c>
      <c r="CK16" s="34">
        <v>2996900</v>
      </c>
      <c r="CL16" s="12">
        <f>SUM(CM16:CR16)</f>
        <v>16943400</v>
      </c>
      <c r="CP16" s="28">
        <v>9953400</v>
      </c>
      <c r="CQ16" s="28">
        <v>2000000</v>
      </c>
      <c r="CR16" s="14">
        <v>4990000</v>
      </c>
      <c r="CS16" s="28">
        <f>CT16+CU16</f>
        <v>3100</v>
      </c>
      <c r="CT16" s="28">
        <v>3100</v>
      </c>
      <c r="CU16" s="28"/>
      <c r="CV16" s="12">
        <f>SUM(CW16:CY16)</f>
        <v>0</v>
      </c>
      <c r="CZ16" s="12">
        <f>SUM(DA16:DC16)</f>
        <v>0</v>
      </c>
      <c r="DC16" s="12">
        <v>0</v>
      </c>
      <c r="DD16" s="12">
        <f>SUM(DE16:DH16)</f>
        <v>218190326.14</v>
      </c>
      <c r="DE16" s="12">
        <v>120192026.14</v>
      </c>
      <c r="DH16" s="12">
        <v>97998300</v>
      </c>
      <c r="DI16" s="12">
        <f>DJ16+DK16</f>
        <v>14233800</v>
      </c>
      <c r="DK16" s="12">
        <v>14233800</v>
      </c>
      <c r="DL16" s="12">
        <f>DM16</f>
        <v>0</v>
      </c>
      <c r="DN16" s="12">
        <f>DO16+DP16+DQ16</f>
        <v>3500900</v>
      </c>
      <c r="DQ16" s="12">
        <v>3500900</v>
      </c>
      <c r="DR16" s="12">
        <f>SUM(DS16:DT16)</f>
        <v>1985400</v>
      </c>
      <c r="DT16" s="35">
        <v>1985400</v>
      </c>
      <c r="DU16" s="35">
        <f>DV16+DY16+DW16+DX16</f>
        <v>101988100</v>
      </c>
      <c r="DV16" s="35"/>
      <c r="DW16" s="35">
        <v>45000000</v>
      </c>
      <c r="DX16" s="35"/>
      <c r="DY16" s="35">
        <v>56988100</v>
      </c>
      <c r="DZ16" s="14"/>
      <c r="EA16" s="14"/>
      <c r="EB16" s="36">
        <f>EC16+ED16+EE16+EF16</f>
        <v>325800</v>
      </c>
      <c r="EC16" s="14">
        <v>325800</v>
      </c>
      <c r="ED16" s="14"/>
      <c r="EG16" s="37">
        <f>EH16+EI16</f>
        <v>0</v>
      </c>
      <c r="EJ16" s="38">
        <f>C16+X16+AA16+AC16+AP16+AR16+AU16+CC16+EB16+EG16</f>
        <v>966628889.14</v>
      </c>
      <c r="EK16" s="39">
        <f>EL16-EJ16</f>
        <v>0</v>
      </c>
      <c r="EL16" s="38">
        <f>EM16+EV16+GF16+HZ16</f>
        <v>966628889.14</v>
      </c>
      <c r="EM16" s="40">
        <f>EN16+EO16+EP16+EQ16+ER16</f>
        <v>21049000</v>
      </c>
      <c r="EN16" s="14"/>
      <c r="EO16" s="14">
        <f>L16</f>
        <v>18826000</v>
      </c>
      <c r="EP16" s="14">
        <f>O16</f>
        <v>0</v>
      </c>
      <c r="EQ16" s="14"/>
      <c r="ER16" s="41">
        <f>SUM(ES16:EU16)</f>
        <v>2223000</v>
      </c>
      <c r="ES16" s="41">
        <f>P16</f>
        <v>2223000</v>
      </c>
      <c r="ET16" s="41">
        <f>Q16</f>
        <v>0</v>
      </c>
      <c r="EU16" s="41"/>
      <c r="EV16" s="40">
        <f>EW16+EX16+EY16+EZ16+FA16+FB16+FC16+FD16+FE16</f>
        <v>358253126.14</v>
      </c>
      <c r="EW16" s="14">
        <f>DT16</f>
        <v>1985400</v>
      </c>
      <c r="EX16" s="14">
        <f>CW16</f>
        <v>0</v>
      </c>
      <c r="EY16" s="14">
        <f>DS16</f>
        <v>0</v>
      </c>
      <c r="EZ16" s="14">
        <f>CM16</f>
        <v>0</v>
      </c>
      <c r="FA16" s="14"/>
      <c r="FB16" s="14">
        <f>DW16</f>
        <v>45000000</v>
      </c>
      <c r="FC16" s="14">
        <f>DX16</f>
        <v>0</v>
      </c>
      <c r="FD16" s="14">
        <f>AZ16</f>
        <v>0</v>
      </c>
      <c r="FE16" s="41">
        <f>SUM(FF16:GE16)</f>
        <v>311267726.14</v>
      </c>
      <c r="FF16" s="41">
        <f>DE16</f>
        <v>120192026.14</v>
      </c>
      <c r="FG16" s="41">
        <f>DJ16</f>
        <v>0</v>
      </c>
      <c r="FH16" s="41">
        <f>DV16</f>
        <v>0</v>
      </c>
      <c r="FI16" s="41">
        <f>DO16</f>
        <v>0</v>
      </c>
      <c r="FJ16" s="41">
        <f>Z16</f>
        <v>0</v>
      </c>
      <c r="FK16" s="42"/>
      <c r="FL16" s="42">
        <f>AB16</f>
        <v>0</v>
      </c>
      <c r="FM16" s="42">
        <f>CN16</f>
        <v>0</v>
      </c>
      <c r="FN16" s="42">
        <f>CO16</f>
        <v>0</v>
      </c>
      <c r="FO16" s="42">
        <f>BE16</f>
        <v>0</v>
      </c>
      <c r="FP16" s="42">
        <f>BI16</f>
        <v>1411200</v>
      </c>
      <c r="FQ16" s="42">
        <f>BP16</f>
        <v>0</v>
      </c>
      <c r="FR16" s="41">
        <f>CG16</f>
        <v>0</v>
      </c>
      <c r="FS16" s="41">
        <f>CI16</f>
        <v>0</v>
      </c>
      <c r="FT16" s="42">
        <f>CP16</f>
        <v>9953400</v>
      </c>
      <c r="FU16" s="42">
        <f>CQ16</f>
        <v>2000000</v>
      </c>
      <c r="FV16" s="42">
        <f>CR16+DH16+DK16+DQ16+DY16</f>
        <v>177711100</v>
      </c>
      <c r="FW16" s="42"/>
      <c r="FX16" s="42">
        <f>CY16</f>
        <v>0</v>
      </c>
      <c r="FY16" s="42">
        <f>DC16</f>
        <v>0</v>
      </c>
      <c r="FZ16" s="41">
        <f>DB16+DM16+DP16</f>
        <v>0</v>
      </c>
      <c r="GA16" s="41"/>
      <c r="GB16" s="41">
        <f>EH16</f>
        <v>0</v>
      </c>
      <c r="GC16" s="41">
        <f>EI16</f>
        <v>0</v>
      </c>
      <c r="GD16" s="41">
        <f>AY16</f>
        <v>0</v>
      </c>
      <c r="GE16" s="43"/>
      <c r="GF16" s="40">
        <f>GG16+GH16+GI16+GL16+HU16+HY16+HV16+HW16+HX16</f>
        <v>587326763</v>
      </c>
      <c r="GG16" s="14">
        <f>EF16</f>
        <v>0</v>
      </c>
      <c r="GH16" s="16">
        <f>G16</f>
        <v>787800</v>
      </c>
      <c r="GI16" s="16">
        <f>GJ16+GK16</f>
        <v>9368500</v>
      </c>
      <c r="GJ16" s="16">
        <f>BC16</f>
        <v>9368500</v>
      </c>
      <c r="GK16" s="16">
        <f>BD16</f>
        <v>0</v>
      </c>
      <c r="GL16" s="41">
        <f>SUM(GM16:HT16)</f>
        <v>535263563</v>
      </c>
      <c r="GM16" s="41">
        <f>AG16</f>
        <v>2687000</v>
      </c>
      <c r="GN16" s="44">
        <f>E16</f>
        <v>500</v>
      </c>
      <c r="GO16" s="42">
        <f>U16</f>
        <v>9304000</v>
      </c>
      <c r="GP16" s="42">
        <f>V16</f>
        <v>156600</v>
      </c>
      <c r="GQ16" s="42">
        <f>AE16</f>
        <v>368900</v>
      </c>
      <c r="GR16" s="42">
        <f>AS16</f>
        <v>742400</v>
      </c>
      <c r="GS16" s="42">
        <f>AT16</f>
        <v>41300</v>
      </c>
      <c r="GT16" s="42">
        <f>AW16+BF16</f>
        <v>510091200</v>
      </c>
      <c r="GU16" s="42">
        <f>AX16</f>
        <v>40500</v>
      </c>
      <c r="GV16" s="42">
        <f>BG16</f>
        <v>5266800</v>
      </c>
      <c r="GW16" s="42">
        <f>BK16</f>
        <v>313200</v>
      </c>
      <c r="GX16" s="42">
        <f>BL16</f>
        <v>1150000</v>
      </c>
      <c r="GY16" s="42">
        <f>BM16</f>
        <v>154600</v>
      </c>
      <c r="GZ16" s="42">
        <f>BN16</f>
        <v>22500</v>
      </c>
      <c r="HA16" s="42">
        <f>BO16</f>
        <v>20600</v>
      </c>
      <c r="HB16" s="42">
        <f>BT16</f>
        <v>43025</v>
      </c>
      <c r="HC16" s="42">
        <f>BU16</f>
        <v>85200</v>
      </c>
      <c r="HD16" s="42">
        <f>BV16</f>
        <v>0</v>
      </c>
      <c r="HE16" s="42">
        <f>BW16</f>
        <v>0</v>
      </c>
      <c r="HF16" s="42">
        <f>BY16</f>
        <v>0</v>
      </c>
      <c r="HG16" s="42">
        <f>BZ16</f>
        <v>0</v>
      </c>
      <c r="HH16" s="44">
        <f>CE16</f>
        <v>0</v>
      </c>
      <c r="HI16" s="44">
        <f>CK16</f>
        <v>2996900</v>
      </c>
      <c r="HJ16" s="44">
        <f>CT16</f>
        <v>3100</v>
      </c>
      <c r="HK16" s="44"/>
      <c r="HL16" s="44">
        <f>EC16</f>
        <v>325800</v>
      </c>
      <c r="HM16" s="44">
        <f>ED16</f>
        <v>0</v>
      </c>
      <c r="HN16" s="44">
        <f>EE16</f>
        <v>0</v>
      </c>
      <c r="HO16" s="44">
        <f>AL16</f>
        <v>126875</v>
      </c>
      <c r="HP16" s="44">
        <f>AM16</f>
        <v>31600</v>
      </c>
      <c r="HQ16" s="44">
        <f>AN16</f>
        <v>155400</v>
      </c>
      <c r="HR16" s="44">
        <f>AO16</f>
        <v>0</v>
      </c>
      <c r="HS16" s="44">
        <f>CA16</f>
        <v>1135080</v>
      </c>
      <c r="HT16" s="44">
        <f>CB16</f>
        <v>483</v>
      </c>
      <c r="HU16" s="16">
        <f>BS16</f>
        <v>6400000</v>
      </c>
      <c r="HV16" s="16">
        <f>AI16</f>
        <v>13333200</v>
      </c>
      <c r="HW16" s="16">
        <f>AJ16</f>
        <v>3737000</v>
      </c>
      <c r="HX16" s="16">
        <f>AK16</f>
        <v>3069600</v>
      </c>
      <c r="HY16" s="16">
        <f>BR16</f>
        <v>15367100</v>
      </c>
      <c r="HZ16" s="40">
        <f>IA16+IB16</f>
        <v>0</v>
      </c>
      <c r="IA16" s="16"/>
      <c r="IB16" s="12">
        <f>ID16+IE16</f>
        <v>0</v>
      </c>
      <c r="ID16" s="12">
        <f>DG16</f>
        <v>0</v>
      </c>
      <c r="IE16" s="16">
        <f>T16</f>
        <v>0</v>
      </c>
      <c r="IF16" s="8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2" customFormat="1" ht="12.75">
      <c r="A17"/>
      <c r="B17"/>
      <c r="C17" s="11">
        <f>D17+F17+H17+J17+M17+S17</f>
        <v>68030800</v>
      </c>
      <c r="D17" s="12">
        <f>SUM(E17)</f>
        <v>800</v>
      </c>
      <c r="E17" s="13">
        <v>800</v>
      </c>
      <c r="F17" s="12">
        <f>G17</f>
        <v>1019200</v>
      </c>
      <c r="G17" s="13">
        <v>1019200</v>
      </c>
      <c r="J17" s="14">
        <f>SUM(K17:L17)</f>
        <v>36276000</v>
      </c>
      <c r="K17" s="14"/>
      <c r="L17" s="15">
        <v>36276000</v>
      </c>
      <c r="M17" s="14">
        <f>SUM(N17:R17)</f>
        <v>27704000</v>
      </c>
      <c r="N17" s="14"/>
      <c r="O17" s="14">
        <f>17000000+10704000</f>
        <v>27704000</v>
      </c>
      <c r="P17" s="14"/>
      <c r="Q17" s="14"/>
      <c r="R17" s="14"/>
      <c r="S17" s="16">
        <f>SUM(T17:V17)</f>
        <v>3030800</v>
      </c>
      <c r="T17" s="16"/>
      <c r="U17" s="13">
        <v>2796000</v>
      </c>
      <c r="V17" s="13">
        <v>234800</v>
      </c>
      <c r="W17" s="16"/>
      <c r="X17" s="17">
        <f>Y17+Z17</f>
        <v>0</v>
      </c>
      <c r="Y17" s="12">
        <f>Z17</f>
        <v>0</v>
      </c>
      <c r="Z17" s="18"/>
      <c r="AA17" s="19">
        <f>AB17</f>
        <v>0</v>
      </c>
      <c r="AB17" s="20">
        <v>0</v>
      </c>
      <c r="AC17" s="21">
        <f>AF17+AD17+AH17</f>
        <v>8301889</v>
      </c>
      <c r="AD17" s="20">
        <f>AE17</f>
        <v>166800</v>
      </c>
      <c r="AE17" s="20">
        <v>166800</v>
      </c>
      <c r="AF17" s="20">
        <f>AG17</f>
        <v>880632</v>
      </c>
      <c r="AG17" s="20">
        <v>880632</v>
      </c>
      <c r="AH17" s="20">
        <f>SUM(AI17:AO17)</f>
        <v>7254457</v>
      </c>
      <c r="AI17" s="20">
        <v>4994890</v>
      </c>
      <c r="AJ17" s="20">
        <v>1146650</v>
      </c>
      <c r="AK17" s="20">
        <v>996367</v>
      </c>
      <c r="AL17" s="20">
        <v>0</v>
      </c>
      <c r="AM17" s="20">
        <v>0</v>
      </c>
      <c r="AN17" s="20">
        <v>116550</v>
      </c>
      <c r="AO17" s="20">
        <v>0</v>
      </c>
      <c r="AP17" s="22"/>
      <c r="AQ17" s="20"/>
      <c r="AR17" s="23">
        <f>AS17+AT17</f>
        <v>412600</v>
      </c>
      <c r="AS17" s="20">
        <v>352900</v>
      </c>
      <c r="AT17" s="20">
        <v>59700</v>
      </c>
      <c r="AU17" s="24">
        <f>AV17+BA17+BH17+BJ17+BQ17+BX17</f>
        <v>239285135</v>
      </c>
      <c r="AV17" s="12">
        <f>AW17+AX17+AY17+AZ17</f>
        <v>38602300</v>
      </c>
      <c r="AW17" s="25">
        <v>36598000</v>
      </c>
      <c r="AX17" s="26">
        <v>4300</v>
      </c>
      <c r="AY17" s="27">
        <v>2000000</v>
      </c>
      <c r="AZ17" s="26">
        <v>0</v>
      </c>
      <c r="BA17" s="12">
        <f>BE17+BB17+BF17+BG17</f>
        <v>190200800</v>
      </c>
      <c r="BB17" s="24">
        <f>BC17+BD17</f>
        <v>3999300</v>
      </c>
      <c r="BC17" s="21">
        <v>3999300</v>
      </c>
      <c r="BD17" s="24"/>
      <c r="BF17" s="28">
        <v>182161900</v>
      </c>
      <c r="BG17" s="28">
        <v>4039600</v>
      </c>
      <c r="BH17" s="28">
        <f>BI17</f>
        <v>3615000</v>
      </c>
      <c r="BI17" s="29">
        <v>3615000</v>
      </c>
      <c r="BJ17" s="28">
        <f>SUM(BK17:BP17)</f>
        <v>480168</v>
      </c>
      <c r="BK17" s="28">
        <v>81200</v>
      </c>
      <c r="BL17" s="29">
        <v>270568</v>
      </c>
      <c r="BM17" s="28">
        <v>118300</v>
      </c>
      <c r="BN17" s="28">
        <v>1300</v>
      </c>
      <c r="BO17" s="20">
        <v>8800</v>
      </c>
      <c r="BP17" s="28"/>
      <c r="BQ17" s="20">
        <f>SUM(BR17:BW17)</f>
        <v>4267843</v>
      </c>
      <c r="BR17" s="29">
        <v>2044300</v>
      </c>
      <c r="BS17" s="20">
        <v>2203893</v>
      </c>
      <c r="BT17" s="18">
        <v>0</v>
      </c>
      <c r="BU17" s="29">
        <v>3000</v>
      </c>
      <c r="BV17" s="18">
        <v>16650</v>
      </c>
      <c r="BW17" s="18">
        <v>0</v>
      </c>
      <c r="BX17" s="18">
        <f>BY17+BZ17+CA17+CB17</f>
        <v>2119024</v>
      </c>
      <c r="BY17" s="18"/>
      <c r="BZ17" s="18"/>
      <c r="CA17" s="30">
        <v>2118123</v>
      </c>
      <c r="CB17" s="30">
        <v>901</v>
      </c>
      <c r="CC17" s="31">
        <f>CD17+CF17+CJ17+CL17+CS17+CV17+CZ17+DD17+DI17+DL17+DN17+DR17+DU17+DZ17+CH17</f>
        <v>31656447</v>
      </c>
      <c r="CD17" s="12">
        <f>CE17</f>
        <v>0</v>
      </c>
      <c r="CE17" s="32">
        <v>0</v>
      </c>
      <c r="CF17" s="33">
        <f>CG17</f>
        <v>0</v>
      </c>
      <c r="CG17" s="12">
        <v>0</v>
      </c>
      <c r="CH17" s="12">
        <f>CI17</f>
        <v>0</v>
      </c>
      <c r="CJ17" s="12">
        <f>CK17</f>
        <v>590400</v>
      </c>
      <c r="CK17" s="34">
        <v>590400</v>
      </c>
      <c r="CL17" s="12">
        <f>SUM(CM17:CR17)</f>
        <v>2940000</v>
      </c>
      <c r="CP17" s="28">
        <v>0</v>
      </c>
      <c r="CQ17" s="28">
        <v>2940000</v>
      </c>
      <c r="CR17" s="14"/>
      <c r="CS17" s="28">
        <f>CT17+CU17</f>
        <v>100</v>
      </c>
      <c r="CT17" s="28">
        <v>100</v>
      </c>
      <c r="CU17" s="28"/>
      <c r="CV17" s="12">
        <f>SUM(CW17:CY17)</f>
        <v>0</v>
      </c>
      <c r="CZ17" s="12">
        <f>SUM(DA17:DC17)</f>
        <v>3875947</v>
      </c>
      <c r="DC17" s="12">
        <v>3875947</v>
      </c>
      <c r="DD17" s="12">
        <f>SUM(DE17:DH17)</f>
        <v>0</v>
      </c>
      <c r="DI17" s="12">
        <f>DJ17+DK17</f>
        <v>12000000</v>
      </c>
      <c r="DJ17" s="12">
        <v>12000000</v>
      </c>
      <c r="DL17" s="12">
        <f>DM17</f>
        <v>0</v>
      </c>
      <c r="DN17" s="12">
        <f>DO17+DP17+DQ17</f>
        <v>4000000</v>
      </c>
      <c r="DO17" s="12">
        <v>4000000</v>
      </c>
      <c r="DR17" s="12">
        <f>SUM(DS17:DT17)</f>
        <v>0</v>
      </c>
      <c r="DT17" s="35">
        <v>0</v>
      </c>
      <c r="DU17" s="35">
        <f>DV17+DY17+DW17+DX17</f>
        <v>8250000</v>
      </c>
      <c r="DV17" s="35">
        <v>8250000</v>
      </c>
      <c r="DW17" s="35"/>
      <c r="DX17" s="35"/>
      <c r="DY17" s="35"/>
      <c r="DZ17" s="14"/>
      <c r="EA17" s="14"/>
      <c r="EB17" s="36">
        <f>EC17+ED17+EE17+EF17</f>
        <v>100700</v>
      </c>
      <c r="EC17" s="14">
        <v>7700</v>
      </c>
      <c r="ED17" s="14"/>
      <c r="EE17" s="12">
        <v>93000</v>
      </c>
      <c r="EG17" s="37">
        <f>EH17+EI17</f>
        <v>491667.38</v>
      </c>
      <c r="EI17" s="12">
        <v>491667.38</v>
      </c>
      <c r="EJ17" s="38">
        <f>C17+X17+AA17+AC17+AP17+AR17+AU17+CC17+EB17+EG17</f>
        <v>348279238.38</v>
      </c>
      <c r="EK17" s="39">
        <f>EL17-EJ17</f>
        <v>0</v>
      </c>
      <c r="EL17" s="38">
        <f>EM17+EV17+GF17+HZ17</f>
        <v>348279238.38</v>
      </c>
      <c r="EM17" s="40">
        <f>EN17+EO17+EP17+EQ17+ER17</f>
        <v>63980000</v>
      </c>
      <c r="EN17" s="14"/>
      <c r="EO17" s="14">
        <f>L17</f>
        <v>36276000</v>
      </c>
      <c r="EP17" s="14">
        <f>O17</f>
        <v>27704000</v>
      </c>
      <c r="EQ17" s="14"/>
      <c r="ER17" s="41">
        <f>SUM(ES17:EU17)</f>
        <v>0</v>
      </c>
      <c r="ES17" s="41">
        <f>P17</f>
        <v>0</v>
      </c>
      <c r="ET17" s="41">
        <f>Q17</f>
        <v>0</v>
      </c>
      <c r="EU17" s="41"/>
      <c r="EV17" s="40">
        <f>EW17+EX17+EY17+EZ17+FA17+FB17+FC17+FD17+FE17</f>
        <v>37172614.379999995</v>
      </c>
      <c r="EW17" s="14">
        <f>DT17</f>
        <v>0</v>
      </c>
      <c r="EX17" s="14">
        <f>CW17</f>
        <v>0</v>
      </c>
      <c r="EY17" s="14">
        <f>DS17</f>
        <v>0</v>
      </c>
      <c r="EZ17" s="14">
        <f>CM17</f>
        <v>0</v>
      </c>
      <c r="FA17" s="14"/>
      <c r="FB17" s="14">
        <f>DW17</f>
        <v>0</v>
      </c>
      <c r="FC17" s="14">
        <f>DX17</f>
        <v>0</v>
      </c>
      <c r="FD17" s="14">
        <f>AZ17</f>
        <v>0</v>
      </c>
      <c r="FE17" s="41">
        <f>SUM(FF17:GE17)</f>
        <v>37172614.379999995</v>
      </c>
      <c r="FF17" s="41">
        <f>DE17</f>
        <v>0</v>
      </c>
      <c r="FG17" s="41">
        <f>DJ17</f>
        <v>12000000</v>
      </c>
      <c r="FH17" s="41">
        <f>DV17</f>
        <v>8250000</v>
      </c>
      <c r="FI17" s="41">
        <f>DO17</f>
        <v>4000000</v>
      </c>
      <c r="FJ17" s="41">
        <f>Z17</f>
        <v>0</v>
      </c>
      <c r="FK17" s="42"/>
      <c r="FL17" s="42">
        <f>AB17</f>
        <v>0</v>
      </c>
      <c r="FM17" s="42">
        <f>CN17</f>
        <v>0</v>
      </c>
      <c r="FN17" s="42">
        <f>CO17</f>
        <v>0</v>
      </c>
      <c r="FO17" s="42">
        <f>BE17</f>
        <v>0</v>
      </c>
      <c r="FP17" s="42">
        <f>BI17</f>
        <v>3615000</v>
      </c>
      <c r="FQ17" s="42">
        <f>BP17</f>
        <v>0</v>
      </c>
      <c r="FR17" s="41">
        <f>CG17</f>
        <v>0</v>
      </c>
      <c r="FS17" s="41">
        <f>CI17</f>
        <v>0</v>
      </c>
      <c r="FT17" s="42">
        <f>CP17</f>
        <v>0</v>
      </c>
      <c r="FU17" s="42">
        <f>CQ17</f>
        <v>2940000</v>
      </c>
      <c r="FV17" s="42"/>
      <c r="FW17" s="42"/>
      <c r="FX17" s="42">
        <f>CY17</f>
        <v>0</v>
      </c>
      <c r="FY17" s="42">
        <f>DC17</f>
        <v>3875947</v>
      </c>
      <c r="FZ17" s="41">
        <f>DB17+DM17+DP17</f>
        <v>0</v>
      </c>
      <c r="GA17" s="41"/>
      <c r="GB17" s="41">
        <f>EH17</f>
        <v>0</v>
      </c>
      <c r="GC17" s="41">
        <f>EI17</f>
        <v>491667.38</v>
      </c>
      <c r="GD17" s="41">
        <f>AY17</f>
        <v>2000000</v>
      </c>
      <c r="GE17" s="43"/>
      <c r="GF17" s="40">
        <f>GG17+GH17+GI17+GL17+HU17+HY17+HV17+HW17+HX17</f>
        <v>247126624</v>
      </c>
      <c r="GG17" s="14">
        <f>EF17</f>
        <v>0</v>
      </c>
      <c r="GH17" s="16">
        <f>G17</f>
        <v>1019200</v>
      </c>
      <c r="GI17" s="16">
        <f>GJ17+GK17</f>
        <v>3999300</v>
      </c>
      <c r="GJ17" s="16">
        <f>BC17</f>
        <v>3999300</v>
      </c>
      <c r="GK17" s="16">
        <f>BD17</f>
        <v>0</v>
      </c>
      <c r="GL17" s="41">
        <f>SUM(GM17:HT17)</f>
        <v>230722024</v>
      </c>
      <c r="GM17" s="41">
        <f>AG17</f>
        <v>880632</v>
      </c>
      <c r="GN17" s="44">
        <f>E17</f>
        <v>800</v>
      </c>
      <c r="GO17" s="42">
        <f>U17</f>
        <v>2796000</v>
      </c>
      <c r="GP17" s="42">
        <f>V17</f>
        <v>234800</v>
      </c>
      <c r="GQ17" s="42">
        <f>AE17</f>
        <v>166800</v>
      </c>
      <c r="GR17" s="42">
        <f>AS17</f>
        <v>352900</v>
      </c>
      <c r="GS17" s="42">
        <f>AT17</f>
        <v>59700</v>
      </c>
      <c r="GT17" s="42">
        <f>AW17+BF17</f>
        <v>218759900</v>
      </c>
      <c r="GU17" s="42">
        <f>AX17</f>
        <v>4300</v>
      </c>
      <c r="GV17" s="42">
        <f>BG17</f>
        <v>4039600</v>
      </c>
      <c r="GW17" s="42">
        <f>BK17</f>
        <v>81200</v>
      </c>
      <c r="GX17" s="42">
        <f>BL17</f>
        <v>270568</v>
      </c>
      <c r="GY17" s="42">
        <f>BM17</f>
        <v>118300</v>
      </c>
      <c r="GZ17" s="42">
        <f>BN17</f>
        <v>1300</v>
      </c>
      <c r="HA17" s="42">
        <f>BO17</f>
        <v>8800</v>
      </c>
      <c r="HB17" s="42">
        <f>BT17</f>
        <v>0</v>
      </c>
      <c r="HC17" s="42">
        <f>BU17</f>
        <v>3000</v>
      </c>
      <c r="HD17" s="42">
        <f>BV17</f>
        <v>16650</v>
      </c>
      <c r="HE17" s="42">
        <f>BW17</f>
        <v>0</v>
      </c>
      <c r="HF17" s="42">
        <f>BY17</f>
        <v>0</v>
      </c>
      <c r="HG17" s="42">
        <f>BZ17</f>
        <v>0</v>
      </c>
      <c r="HH17" s="44">
        <f>CE17</f>
        <v>0</v>
      </c>
      <c r="HI17" s="44">
        <f>CK17</f>
        <v>590400</v>
      </c>
      <c r="HJ17" s="44">
        <f>CT17</f>
        <v>100</v>
      </c>
      <c r="HK17" s="44"/>
      <c r="HL17" s="44">
        <f>EC17</f>
        <v>7700</v>
      </c>
      <c r="HM17" s="44">
        <f>ED17</f>
        <v>0</v>
      </c>
      <c r="HN17" s="44">
        <f>EE17</f>
        <v>93000</v>
      </c>
      <c r="HO17" s="44">
        <f>AL17</f>
        <v>0</v>
      </c>
      <c r="HP17" s="44">
        <f>AM17</f>
        <v>0</v>
      </c>
      <c r="HQ17" s="44">
        <f>AN17</f>
        <v>116550</v>
      </c>
      <c r="HR17" s="44">
        <f>AO17</f>
        <v>0</v>
      </c>
      <c r="HS17" s="44">
        <f>CA17</f>
        <v>2118123</v>
      </c>
      <c r="HT17" s="44">
        <f>CB17</f>
        <v>901</v>
      </c>
      <c r="HU17" s="16">
        <f>BS17</f>
        <v>2203893</v>
      </c>
      <c r="HV17" s="16">
        <f>AI17</f>
        <v>4994890</v>
      </c>
      <c r="HW17" s="16">
        <f>AJ17</f>
        <v>1146650</v>
      </c>
      <c r="HX17" s="16">
        <f>AK17</f>
        <v>996367</v>
      </c>
      <c r="HY17" s="16">
        <f>BR17</f>
        <v>2044300</v>
      </c>
      <c r="HZ17" s="40">
        <f>IA17+IB17</f>
        <v>0</v>
      </c>
      <c r="IA17" s="16"/>
      <c r="IB17" s="12">
        <f>ID17+IE17</f>
        <v>0</v>
      </c>
      <c r="ID17" s="12">
        <f>DG17</f>
        <v>0</v>
      </c>
      <c r="IE17" s="16">
        <f>T17</f>
        <v>0</v>
      </c>
      <c r="IF17" s="8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2" customFormat="1" ht="12.75">
      <c r="A18"/>
      <c r="B18"/>
      <c r="C18" s="11">
        <f>D18+F18+H18+J18+M18+S18</f>
        <v>36838300</v>
      </c>
      <c r="D18" s="12">
        <f>SUM(E18)</f>
        <v>700</v>
      </c>
      <c r="E18" s="13">
        <v>700</v>
      </c>
      <c r="F18" s="12">
        <f>G18</f>
        <v>990600</v>
      </c>
      <c r="G18" s="13">
        <v>990600</v>
      </c>
      <c r="J18" s="14">
        <f>SUM(K18:L18)</f>
        <v>21865000</v>
      </c>
      <c r="K18" s="14"/>
      <c r="L18" s="15">
        <v>21865000</v>
      </c>
      <c r="M18" s="14">
        <f>SUM(N18:R18)</f>
        <v>11800000</v>
      </c>
      <c r="N18" s="14"/>
      <c r="O18" s="14">
        <f>2700000+9100000</f>
        <v>11800000</v>
      </c>
      <c r="P18" s="14"/>
      <c r="Q18" s="14"/>
      <c r="R18" s="14"/>
      <c r="S18" s="16">
        <f>SUM(T18:V18)</f>
        <v>2182000</v>
      </c>
      <c r="T18" s="16"/>
      <c r="U18" s="13">
        <v>1963000</v>
      </c>
      <c r="V18" s="13">
        <v>219000</v>
      </c>
      <c r="W18" s="16"/>
      <c r="X18" s="17">
        <f>Y18+Z18</f>
        <v>0</v>
      </c>
      <c r="Y18" s="12">
        <f>Z18</f>
        <v>0</v>
      </c>
      <c r="Z18" s="18"/>
      <c r="AA18" s="19">
        <f>AB18</f>
        <v>0</v>
      </c>
      <c r="AB18" s="20">
        <v>0</v>
      </c>
      <c r="AC18" s="21">
        <f>AF18+AD18+AH18</f>
        <v>7948731</v>
      </c>
      <c r="AD18" s="20">
        <f>AE18</f>
        <v>157500</v>
      </c>
      <c r="AE18" s="20">
        <v>157500</v>
      </c>
      <c r="AF18" s="20">
        <f>AG18</f>
        <v>581661</v>
      </c>
      <c r="AG18" s="20">
        <v>581661</v>
      </c>
      <c r="AH18" s="20">
        <f>SUM(AI18:AO18)</f>
        <v>7209570</v>
      </c>
      <c r="AI18" s="20">
        <v>4798463</v>
      </c>
      <c r="AJ18" s="20">
        <v>1156050</v>
      </c>
      <c r="AK18" s="20">
        <v>1155257</v>
      </c>
      <c r="AL18" s="20">
        <v>0</v>
      </c>
      <c r="AM18" s="20">
        <v>0</v>
      </c>
      <c r="AN18" s="20">
        <v>99800</v>
      </c>
      <c r="AO18" s="20">
        <v>0</v>
      </c>
      <c r="AP18" s="22"/>
      <c r="AQ18" s="20"/>
      <c r="AR18" s="23">
        <f>AS18+AT18</f>
        <v>409000</v>
      </c>
      <c r="AS18" s="20">
        <v>352900</v>
      </c>
      <c r="AT18" s="20">
        <v>56100</v>
      </c>
      <c r="AU18" s="24">
        <f>AV18+BA18+BH18+BJ18+BQ18+BX18</f>
        <v>186982590</v>
      </c>
      <c r="AV18" s="12">
        <f>AW18+AX18+AY18+AZ18</f>
        <v>33111000</v>
      </c>
      <c r="AW18" s="25">
        <v>33066000</v>
      </c>
      <c r="AX18" s="26">
        <v>45000</v>
      </c>
      <c r="AY18" s="27">
        <v>0</v>
      </c>
      <c r="AZ18" s="26">
        <v>0</v>
      </c>
      <c r="BA18" s="12">
        <f>BE18+BB18+BF18+BG18</f>
        <v>146903700</v>
      </c>
      <c r="BB18" s="24">
        <f>BC18+BD18</f>
        <v>3669100</v>
      </c>
      <c r="BC18" s="21">
        <v>3669100</v>
      </c>
      <c r="BD18" s="24"/>
      <c r="BF18" s="28">
        <v>139706600</v>
      </c>
      <c r="BG18" s="28">
        <v>3528000</v>
      </c>
      <c r="BH18" s="28">
        <f>BI18</f>
        <v>1396600</v>
      </c>
      <c r="BI18" s="29">
        <v>1396600</v>
      </c>
      <c r="BJ18" s="28">
        <f>SUM(BK18:BP18)</f>
        <v>380739</v>
      </c>
      <c r="BK18" s="28">
        <v>69600</v>
      </c>
      <c r="BL18" s="29">
        <v>185739</v>
      </c>
      <c r="BM18" s="28">
        <v>109200</v>
      </c>
      <c r="BN18" s="28">
        <v>8100</v>
      </c>
      <c r="BO18" s="20">
        <v>8100</v>
      </c>
      <c r="BP18" s="28"/>
      <c r="BQ18" s="20">
        <f>SUM(BR18:BW18)</f>
        <v>3966030</v>
      </c>
      <c r="BR18" s="29">
        <v>1763000</v>
      </c>
      <c r="BS18" s="20">
        <v>2163030</v>
      </c>
      <c r="BT18" s="18">
        <v>0</v>
      </c>
      <c r="BU18" s="29">
        <v>40000</v>
      </c>
      <c r="BV18" s="18">
        <v>0</v>
      </c>
      <c r="BW18" s="18">
        <v>0</v>
      </c>
      <c r="BX18" s="18">
        <f>BY18+BZ18+CA18+CB18</f>
        <v>1224521</v>
      </c>
      <c r="BY18" s="18"/>
      <c r="BZ18" s="18"/>
      <c r="CA18" s="30">
        <v>1224000</v>
      </c>
      <c r="CB18" s="30">
        <v>521</v>
      </c>
      <c r="CC18" s="31">
        <f>CD18+CF18+CJ18+CL18+CS18+CV18+CZ18+DD18+DI18+DL18+DN18+DR18+DU18+DZ18+CH18</f>
        <v>1932162</v>
      </c>
      <c r="CD18" s="12">
        <f>CE18</f>
        <v>0</v>
      </c>
      <c r="CE18" s="32">
        <v>0</v>
      </c>
      <c r="CF18" s="33">
        <f>CG18</f>
        <v>0</v>
      </c>
      <c r="CG18" s="12">
        <v>0</v>
      </c>
      <c r="CH18" s="12">
        <f>CI18</f>
        <v>0</v>
      </c>
      <c r="CJ18" s="12">
        <f>CK18</f>
        <v>1402100</v>
      </c>
      <c r="CK18" s="34">
        <v>1402100</v>
      </c>
      <c r="CL18" s="12">
        <f>SUM(CM18:CR18)</f>
        <v>0</v>
      </c>
      <c r="CP18" s="28">
        <v>0</v>
      </c>
      <c r="CQ18" s="28">
        <v>0</v>
      </c>
      <c r="CR18" s="14"/>
      <c r="CS18" s="28">
        <f>CT18+CU18</f>
        <v>100</v>
      </c>
      <c r="CT18" s="28">
        <v>100</v>
      </c>
      <c r="CU18" s="28"/>
      <c r="CV18" s="12">
        <f>SUM(CW18:CY18)</f>
        <v>0</v>
      </c>
      <c r="CZ18" s="12">
        <f>SUM(DA18:DC18)</f>
        <v>245662</v>
      </c>
      <c r="DC18" s="12">
        <v>245662</v>
      </c>
      <c r="DD18" s="12">
        <f>SUM(DE18:DH18)</f>
        <v>0</v>
      </c>
      <c r="DI18" s="12">
        <f>DJ18+DK18</f>
        <v>0</v>
      </c>
      <c r="DL18" s="12">
        <f>DM18</f>
        <v>0</v>
      </c>
      <c r="DN18" s="12">
        <f>DO18+DP18+DQ18</f>
        <v>0</v>
      </c>
      <c r="DR18" s="12">
        <f>SUM(DS18:DT18)</f>
        <v>284300</v>
      </c>
      <c r="DT18" s="35">
        <v>284300</v>
      </c>
      <c r="DU18" s="35">
        <f>DV18+DY18+DW18+DX18</f>
        <v>0</v>
      </c>
      <c r="DV18" s="35"/>
      <c r="DW18" s="35"/>
      <c r="DX18" s="35"/>
      <c r="DY18" s="35"/>
      <c r="DZ18" s="14"/>
      <c r="EA18" s="14"/>
      <c r="EB18" s="36">
        <f>EC18+ED18+EE18+EF18</f>
        <v>12000</v>
      </c>
      <c r="EC18" s="14">
        <v>12000</v>
      </c>
      <c r="ED18" s="14"/>
      <c r="EG18" s="37">
        <f>EH18+EI18</f>
        <v>0</v>
      </c>
      <c r="EJ18" s="38">
        <f>C18+X18+AA18+AC18+AP18+AR18+AU18+CC18+EB18+EG18</f>
        <v>234122783</v>
      </c>
      <c r="EK18" s="39">
        <f>EL18-EJ18</f>
        <v>0</v>
      </c>
      <c r="EL18" s="38">
        <f>EM18+EV18+GF18+HZ18</f>
        <v>234122783</v>
      </c>
      <c r="EM18" s="40">
        <f>EN18+EO18+EP18+EQ18+ER18</f>
        <v>33665000</v>
      </c>
      <c r="EN18" s="14"/>
      <c r="EO18" s="14">
        <f>L18</f>
        <v>21865000</v>
      </c>
      <c r="EP18" s="14">
        <f>O18</f>
        <v>11800000</v>
      </c>
      <c r="EQ18" s="14"/>
      <c r="ER18" s="41">
        <f>SUM(ES18:EU18)</f>
        <v>0</v>
      </c>
      <c r="ES18" s="41">
        <f>P18</f>
        <v>0</v>
      </c>
      <c r="ET18" s="41">
        <f>Q18</f>
        <v>0</v>
      </c>
      <c r="EU18" s="41"/>
      <c r="EV18" s="40">
        <f>EW18+EX18+EY18+EZ18+FA18+FB18+FC18+FD18+FE18</f>
        <v>1926562</v>
      </c>
      <c r="EW18" s="14">
        <f>DT18</f>
        <v>284300</v>
      </c>
      <c r="EX18" s="14">
        <f>CW18</f>
        <v>0</v>
      </c>
      <c r="EY18" s="14">
        <f>DS18</f>
        <v>0</v>
      </c>
      <c r="EZ18" s="14">
        <f>CM18</f>
        <v>0</v>
      </c>
      <c r="FA18" s="14"/>
      <c r="FB18" s="14">
        <f>DW18</f>
        <v>0</v>
      </c>
      <c r="FC18" s="14">
        <f>DX18</f>
        <v>0</v>
      </c>
      <c r="FD18" s="14">
        <f>AZ18</f>
        <v>0</v>
      </c>
      <c r="FE18" s="41">
        <f>SUM(FF18:GE18)</f>
        <v>1642262</v>
      </c>
      <c r="FF18" s="41">
        <f>DE18</f>
        <v>0</v>
      </c>
      <c r="FG18" s="41">
        <f>DJ18</f>
        <v>0</v>
      </c>
      <c r="FH18" s="41">
        <f>DV18</f>
        <v>0</v>
      </c>
      <c r="FI18" s="41">
        <f>DO18</f>
        <v>0</v>
      </c>
      <c r="FJ18" s="41">
        <f>Z18</f>
        <v>0</v>
      </c>
      <c r="FK18" s="42"/>
      <c r="FL18" s="42">
        <f>AB18</f>
        <v>0</v>
      </c>
      <c r="FM18" s="42">
        <f>CN18</f>
        <v>0</v>
      </c>
      <c r="FN18" s="42">
        <f>CO18</f>
        <v>0</v>
      </c>
      <c r="FO18" s="42">
        <f>BE18</f>
        <v>0</v>
      </c>
      <c r="FP18" s="42">
        <f>BI18</f>
        <v>1396600</v>
      </c>
      <c r="FQ18" s="42">
        <f>BP18</f>
        <v>0</v>
      </c>
      <c r="FR18" s="41">
        <f>CG18</f>
        <v>0</v>
      </c>
      <c r="FS18" s="41">
        <f>CI18</f>
        <v>0</v>
      </c>
      <c r="FT18" s="42">
        <f>CP18</f>
        <v>0</v>
      </c>
      <c r="FU18" s="42">
        <f>CQ18</f>
        <v>0</v>
      </c>
      <c r="FV18" s="42"/>
      <c r="FW18" s="42"/>
      <c r="FX18" s="42">
        <f>CY18</f>
        <v>0</v>
      </c>
      <c r="FY18" s="42">
        <f>DC18</f>
        <v>245662</v>
      </c>
      <c r="FZ18" s="41">
        <f>DB18+DM18+DP18</f>
        <v>0</v>
      </c>
      <c r="GA18" s="41"/>
      <c r="GB18" s="41">
        <f>EH18</f>
        <v>0</v>
      </c>
      <c r="GC18" s="41">
        <f>EI18</f>
        <v>0</v>
      </c>
      <c r="GD18" s="41">
        <f>AY18</f>
        <v>0</v>
      </c>
      <c r="GE18" s="43"/>
      <c r="GF18" s="40">
        <f>GG18+GH18+GI18+GL18+HU18+HY18+HV18+HW18+HX18</f>
        <v>198531221</v>
      </c>
      <c r="GG18" s="14">
        <f>EF18</f>
        <v>0</v>
      </c>
      <c r="GH18" s="16">
        <f>G18</f>
        <v>990600</v>
      </c>
      <c r="GI18" s="16">
        <f>GJ18+GK18</f>
        <v>3669100</v>
      </c>
      <c r="GJ18" s="16">
        <f>BC18</f>
        <v>3669100</v>
      </c>
      <c r="GK18" s="16">
        <f>BD18</f>
        <v>0</v>
      </c>
      <c r="GL18" s="41">
        <f>SUM(GM18:HT18)</f>
        <v>182835721</v>
      </c>
      <c r="GM18" s="41">
        <f>AG18</f>
        <v>581661</v>
      </c>
      <c r="GN18" s="44">
        <f>E18</f>
        <v>700</v>
      </c>
      <c r="GO18" s="42">
        <f>U18</f>
        <v>1963000</v>
      </c>
      <c r="GP18" s="42">
        <f>V18</f>
        <v>219000</v>
      </c>
      <c r="GQ18" s="42">
        <f>AE18</f>
        <v>157500</v>
      </c>
      <c r="GR18" s="42">
        <f>AS18</f>
        <v>352900</v>
      </c>
      <c r="GS18" s="42">
        <f>AT18</f>
        <v>56100</v>
      </c>
      <c r="GT18" s="42">
        <f>AW18+BF18</f>
        <v>172772600</v>
      </c>
      <c r="GU18" s="42">
        <f>AX18</f>
        <v>45000</v>
      </c>
      <c r="GV18" s="42">
        <f>BG18</f>
        <v>3528000</v>
      </c>
      <c r="GW18" s="42">
        <f>BK18</f>
        <v>69600</v>
      </c>
      <c r="GX18" s="42">
        <f>BL18</f>
        <v>185739</v>
      </c>
      <c r="GY18" s="42">
        <f>BM18</f>
        <v>109200</v>
      </c>
      <c r="GZ18" s="42">
        <f>BN18</f>
        <v>8100</v>
      </c>
      <c r="HA18" s="42">
        <f>BO18</f>
        <v>8100</v>
      </c>
      <c r="HB18" s="42">
        <f>BT18</f>
        <v>0</v>
      </c>
      <c r="HC18" s="42">
        <f>BU18</f>
        <v>40000</v>
      </c>
      <c r="HD18" s="42">
        <f>BV18</f>
        <v>0</v>
      </c>
      <c r="HE18" s="42">
        <f>BW18</f>
        <v>0</v>
      </c>
      <c r="HF18" s="42">
        <f>BY18</f>
        <v>0</v>
      </c>
      <c r="HG18" s="42">
        <f>BZ18</f>
        <v>0</v>
      </c>
      <c r="HH18" s="44">
        <f>CE18</f>
        <v>0</v>
      </c>
      <c r="HI18" s="44">
        <f>CK18</f>
        <v>1402100</v>
      </c>
      <c r="HJ18" s="44">
        <f>CT18</f>
        <v>100</v>
      </c>
      <c r="HK18" s="44"/>
      <c r="HL18" s="44">
        <f>EC18</f>
        <v>12000</v>
      </c>
      <c r="HM18" s="44">
        <f>ED18</f>
        <v>0</v>
      </c>
      <c r="HN18" s="44">
        <f>EE18</f>
        <v>0</v>
      </c>
      <c r="HO18" s="44">
        <f>AL18</f>
        <v>0</v>
      </c>
      <c r="HP18" s="44">
        <f>AM18</f>
        <v>0</v>
      </c>
      <c r="HQ18" s="44">
        <f>AN18</f>
        <v>99800</v>
      </c>
      <c r="HR18" s="44">
        <f>AO18</f>
        <v>0</v>
      </c>
      <c r="HS18" s="44">
        <f>CA18</f>
        <v>1224000</v>
      </c>
      <c r="HT18" s="44">
        <f>CB18</f>
        <v>521</v>
      </c>
      <c r="HU18" s="16">
        <f>BS18</f>
        <v>2163030</v>
      </c>
      <c r="HV18" s="16">
        <f>AI18</f>
        <v>4798463</v>
      </c>
      <c r="HW18" s="16">
        <f>AJ18</f>
        <v>1156050</v>
      </c>
      <c r="HX18" s="16">
        <f>AK18</f>
        <v>1155257</v>
      </c>
      <c r="HY18" s="16">
        <f>BR18</f>
        <v>1763000</v>
      </c>
      <c r="HZ18" s="40">
        <f>IA18+IB18</f>
        <v>0</v>
      </c>
      <c r="IA18" s="16"/>
      <c r="IB18" s="12">
        <f>ID18+IE18</f>
        <v>0</v>
      </c>
      <c r="ID18" s="12">
        <f>DG18</f>
        <v>0</v>
      </c>
      <c r="IE18" s="16">
        <f>T18</f>
        <v>0</v>
      </c>
      <c r="IF18" s="8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12" customFormat="1" ht="12.75">
      <c r="A19"/>
      <c r="B19"/>
      <c r="C19" s="11">
        <f>D19+F19+H19+J19+M19+S19</f>
        <v>103126000</v>
      </c>
      <c r="D19" s="12">
        <f>SUM(E19)</f>
        <v>800</v>
      </c>
      <c r="E19" s="13">
        <v>800</v>
      </c>
      <c r="F19" s="12">
        <f>G19</f>
        <v>1840400</v>
      </c>
      <c r="G19" s="13">
        <v>1840400</v>
      </c>
      <c r="J19" s="14">
        <f>SUM(K19:L19)</f>
        <v>92444000</v>
      </c>
      <c r="K19" s="14"/>
      <c r="L19" s="15">
        <v>92444000</v>
      </c>
      <c r="M19" s="14">
        <f>SUM(N19:R19)</f>
        <v>4553000</v>
      </c>
      <c r="N19" s="14"/>
      <c r="O19" s="14">
        <v>2196000</v>
      </c>
      <c r="P19" s="14">
        <v>2357000</v>
      </c>
      <c r="Q19" s="14"/>
      <c r="R19" s="14"/>
      <c r="S19" s="16">
        <f>SUM(T19:V19)</f>
        <v>4287800</v>
      </c>
      <c r="T19" s="16"/>
      <c r="U19" s="13">
        <v>4053000</v>
      </c>
      <c r="V19" s="13">
        <v>234800</v>
      </c>
      <c r="W19" s="16"/>
      <c r="X19" s="17">
        <f>Y19+Z19</f>
        <v>0</v>
      </c>
      <c r="Y19" s="12">
        <f>Z19</f>
        <v>0</v>
      </c>
      <c r="Z19" s="18"/>
      <c r="AA19" s="19">
        <f>AB19</f>
        <v>0</v>
      </c>
      <c r="AB19" s="20">
        <v>0</v>
      </c>
      <c r="AC19" s="21">
        <f>AF19+AD19+AH19</f>
        <v>11794519</v>
      </c>
      <c r="AD19" s="20">
        <f>AE19</f>
        <v>166800</v>
      </c>
      <c r="AE19" s="20">
        <v>166800</v>
      </c>
      <c r="AF19" s="20">
        <f>AG19</f>
        <v>1726700</v>
      </c>
      <c r="AG19" s="20">
        <v>1726700</v>
      </c>
      <c r="AH19" s="20">
        <f>SUM(AI19:AO19)</f>
        <v>9901019</v>
      </c>
      <c r="AI19" s="20">
        <v>4099489</v>
      </c>
      <c r="AJ19" s="20">
        <v>3010435</v>
      </c>
      <c r="AK19" s="20">
        <v>2641245</v>
      </c>
      <c r="AL19" s="20">
        <v>0</v>
      </c>
      <c r="AM19" s="20">
        <v>0</v>
      </c>
      <c r="AN19" s="20">
        <v>149850</v>
      </c>
      <c r="AO19" s="20">
        <v>0</v>
      </c>
      <c r="AP19" s="22"/>
      <c r="AQ19" s="20"/>
      <c r="AR19" s="23">
        <f>AS19+AT19</f>
        <v>430800</v>
      </c>
      <c r="AS19" s="20">
        <v>371100</v>
      </c>
      <c r="AT19" s="20">
        <v>59700</v>
      </c>
      <c r="AU19" s="24">
        <f>AV19+BA19+BH19+BJ19+BQ19+BX19</f>
        <v>361615333</v>
      </c>
      <c r="AV19" s="12">
        <f>AW19+AX19+AY19+AZ19</f>
        <v>66820700</v>
      </c>
      <c r="AW19" s="25">
        <v>66774000</v>
      </c>
      <c r="AX19" s="26">
        <v>46700</v>
      </c>
      <c r="AY19" s="27">
        <v>0</v>
      </c>
      <c r="AZ19" s="26">
        <v>0</v>
      </c>
      <c r="BA19" s="12">
        <f>BE19+BB19+BF19+BG19</f>
        <v>281660900</v>
      </c>
      <c r="BB19" s="24">
        <f>BC19+BD19</f>
        <v>6111400</v>
      </c>
      <c r="BC19" s="21">
        <v>6111400</v>
      </c>
      <c r="BD19" s="24"/>
      <c r="BE19" s="12">
        <v>812600</v>
      </c>
      <c r="BF19" s="28">
        <v>267398700</v>
      </c>
      <c r="BG19" s="28">
        <v>7338200</v>
      </c>
      <c r="BH19" s="28">
        <f>BI19</f>
        <v>4435200</v>
      </c>
      <c r="BI19" s="29">
        <v>4435200</v>
      </c>
      <c r="BJ19" s="28">
        <f>SUM(BK19:BP19)</f>
        <v>1011400</v>
      </c>
      <c r="BK19" s="28">
        <v>162300</v>
      </c>
      <c r="BL19" s="29">
        <v>575500</v>
      </c>
      <c r="BM19" s="28">
        <v>218100</v>
      </c>
      <c r="BN19" s="28">
        <v>42100</v>
      </c>
      <c r="BO19" s="20">
        <v>13400</v>
      </c>
      <c r="BP19" s="28"/>
      <c r="BQ19" s="20">
        <f>SUM(BR19:BW19)</f>
        <v>6858781</v>
      </c>
      <c r="BR19" s="29">
        <v>3495300</v>
      </c>
      <c r="BS19" s="20">
        <v>3125231</v>
      </c>
      <c r="BT19" s="18">
        <v>0</v>
      </c>
      <c r="BU19" s="29">
        <v>188300</v>
      </c>
      <c r="BV19" s="18">
        <v>49950</v>
      </c>
      <c r="BW19" s="18">
        <v>0</v>
      </c>
      <c r="BX19" s="18">
        <f>BY19+BZ19+CA19+CB19</f>
        <v>828352</v>
      </c>
      <c r="BY19" s="18"/>
      <c r="BZ19" s="18"/>
      <c r="CA19" s="30">
        <v>828000</v>
      </c>
      <c r="CB19" s="30">
        <v>352</v>
      </c>
      <c r="CC19" s="31">
        <f>CD19+CF19+CJ19+CL19+CS19+CV19+CZ19+DD19+DI19+DL19+DN19+DR19+DU19+DZ19+CH19</f>
        <v>9630849.42</v>
      </c>
      <c r="CD19" s="12">
        <f>CE19</f>
        <v>0</v>
      </c>
      <c r="CE19" s="32">
        <v>0</v>
      </c>
      <c r="CF19" s="33">
        <f>CG19</f>
        <v>0</v>
      </c>
      <c r="CG19" s="12">
        <v>0</v>
      </c>
      <c r="CH19" s="12">
        <f>CI19</f>
        <v>0</v>
      </c>
      <c r="CJ19" s="12">
        <f>CK19</f>
        <v>670300</v>
      </c>
      <c r="CK19" s="34">
        <v>670300</v>
      </c>
      <c r="CL19" s="12">
        <f>SUM(CM19:CR19)</f>
        <v>4900000</v>
      </c>
      <c r="CP19" s="28">
        <v>0</v>
      </c>
      <c r="CQ19" s="28">
        <v>4900000</v>
      </c>
      <c r="CR19" s="14"/>
      <c r="CS19" s="28">
        <f>CT19+CU19</f>
        <v>200</v>
      </c>
      <c r="CT19" s="28">
        <v>200</v>
      </c>
      <c r="CU19" s="28"/>
      <c r="CV19" s="12">
        <f>SUM(CW19:CY19)</f>
        <v>0</v>
      </c>
      <c r="CZ19" s="12">
        <f>SUM(DA19:DC19)</f>
        <v>1524987</v>
      </c>
      <c r="DC19" s="12">
        <v>1524987</v>
      </c>
      <c r="DD19" s="12">
        <f>SUM(DE19:DH19)</f>
        <v>0</v>
      </c>
      <c r="DI19" s="12">
        <f>DJ19+DK19</f>
        <v>0</v>
      </c>
      <c r="DL19" s="12">
        <f>DM19</f>
        <v>0</v>
      </c>
      <c r="DN19" s="12">
        <f>DO19+DP19+DQ19</f>
        <v>0</v>
      </c>
      <c r="DR19" s="12">
        <f>SUM(DS19:DT19)</f>
        <v>2535362.42</v>
      </c>
      <c r="DT19" s="35">
        <v>2535362.42</v>
      </c>
      <c r="DU19" s="35">
        <f>DV19+DY19+DW19+DX19</f>
        <v>0</v>
      </c>
      <c r="DV19" s="35"/>
      <c r="DW19" s="35"/>
      <c r="DX19" s="35"/>
      <c r="DY19" s="35"/>
      <c r="DZ19" s="14"/>
      <c r="EA19" s="14"/>
      <c r="EB19" s="36">
        <f>EC19+ED19+EE19+EF19</f>
        <v>13700</v>
      </c>
      <c r="EC19" s="14">
        <v>13700</v>
      </c>
      <c r="ED19" s="14"/>
      <c r="EG19" s="37">
        <f>EH19+EI19</f>
        <v>0</v>
      </c>
      <c r="EJ19" s="38">
        <f>C19+X19+AA19+AC19+AP19+AR19+AU19+CC19+EB19+EG19</f>
        <v>486611201.42</v>
      </c>
      <c r="EK19" s="39">
        <f>EL19-EJ19</f>
        <v>0</v>
      </c>
      <c r="EL19" s="38">
        <f>EM19+EV19+GF19+HZ19</f>
        <v>486611201.42</v>
      </c>
      <c r="EM19" s="40">
        <f>EN19+EO19+EP19+EQ19+ER19</f>
        <v>96997000</v>
      </c>
      <c r="EN19" s="14"/>
      <c r="EO19" s="14">
        <f>L19</f>
        <v>92444000</v>
      </c>
      <c r="EP19" s="14">
        <f>O19</f>
        <v>2196000</v>
      </c>
      <c r="EQ19" s="14"/>
      <c r="ER19" s="41">
        <f>SUM(ES19:EU19)</f>
        <v>2357000</v>
      </c>
      <c r="ES19" s="41">
        <f>P19</f>
        <v>2357000</v>
      </c>
      <c r="ET19" s="41">
        <f>Q19</f>
        <v>0</v>
      </c>
      <c r="EU19" s="41"/>
      <c r="EV19" s="40">
        <f>EW19+EX19+EY19+EZ19+FA19+FB19+FC19+FD19+FE19</f>
        <v>14208149.42</v>
      </c>
      <c r="EW19" s="14">
        <f>DT19</f>
        <v>2535362.42</v>
      </c>
      <c r="EX19" s="14">
        <f>CW19</f>
        <v>0</v>
      </c>
      <c r="EY19" s="14">
        <f>DS19</f>
        <v>0</v>
      </c>
      <c r="EZ19" s="14">
        <f>CM19</f>
        <v>0</v>
      </c>
      <c r="FA19" s="14"/>
      <c r="FB19" s="14">
        <f>DW19</f>
        <v>0</v>
      </c>
      <c r="FC19" s="14">
        <f>DX19</f>
        <v>0</v>
      </c>
      <c r="FD19" s="14">
        <f>AZ19</f>
        <v>0</v>
      </c>
      <c r="FE19" s="41">
        <f>SUM(FF19:GE19)</f>
        <v>11672787</v>
      </c>
      <c r="FF19" s="41">
        <f>DE19</f>
        <v>0</v>
      </c>
      <c r="FG19" s="41">
        <f>DJ19</f>
        <v>0</v>
      </c>
      <c r="FH19" s="41">
        <f>DV19</f>
        <v>0</v>
      </c>
      <c r="FI19" s="41">
        <f>DO19</f>
        <v>0</v>
      </c>
      <c r="FJ19" s="41">
        <f>Z19</f>
        <v>0</v>
      </c>
      <c r="FK19" s="42"/>
      <c r="FL19" s="42">
        <f>AB19</f>
        <v>0</v>
      </c>
      <c r="FM19" s="42">
        <f>CN19</f>
        <v>0</v>
      </c>
      <c r="FN19" s="42">
        <f>CO19</f>
        <v>0</v>
      </c>
      <c r="FO19" s="42">
        <f>BE19</f>
        <v>812600</v>
      </c>
      <c r="FP19" s="42">
        <f>BI19</f>
        <v>4435200</v>
      </c>
      <c r="FQ19" s="42">
        <f>BP19</f>
        <v>0</v>
      </c>
      <c r="FR19" s="41">
        <f>CG19</f>
        <v>0</v>
      </c>
      <c r="FS19" s="41">
        <f>CI19</f>
        <v>0</v>
      </c>
      <c r="FT19" s="42">
        <f>CP19</f>
        <v>0</v>
      </c>
      <c r="FU19" s="42">
        <f>CQ19</f>
        <v>4900000</v>
      </c>
      <c r="FV19" s="42"/>
      <c r="FW19" s="42"/>
      <c r="FX19" s="42">
        <f>CY19</f>
        <v>0</v>
      </c>
      <c r="FY19" s="42">
        <f>DC19</f>
        <v>1524987</v>
      </c>
      <c r="FZ19" s="41">
        <f>DB19+DM19+DP19</f>
        <v>0</v>
      </c>
      <c r="GA19" s="41"/>
      <c r="GB19" s="41">
        <f>EH19</f>
        <v>0</v>
      </c>
      <c r="GC19" s="41">
        <f>EI19</f>
        <v>0</v>
      </c>
      <c r="GD19" s="41">
        <f>AY19</f>
        <v>0</v>
      </c>
      <c r="GE19" s="43"/>
      <c r="GF19" s="40">
        <f>GG19+GH19+GI19+GL19+HU19+HY19+HV19+HW19+HX19</f>
        <v>375406052</v>
      </c>
      <c r="GG19" s="14">
        <f>EF19</f>
        <v>0</v>
      </c>
      <c r="GH19" s="16">
        <f>G19</f>
        <v>1840400</v>
      </c>
      <c r="GI19" s="16">
        <f>GJ19+GK19</f>
        <v>6111400</v>
      </c>
      <c r="GJ19" s="16">
        <f>BC19</f>
        <v>6111400</v>
      </c>
      <c r="GK19" s="16">
        <f>BD19</f>
        <v>0</v>
      </c>
      <c r="GL19" s="41">
        <f>SUM(GM19:HT19)</f>
        <v>351082552</v>
      </c>
      <c r="GM19" s="41">
        <f>AG19</f>
        <v>1726700</v>
      </c>
      <c r="GN19" s="44">
        <f>E19</f>
        <v>800</v>
      </c>
      <c r="GO19" s="42">
        <f>U19</f>
        <v>4053000</v>
      </c>
      <c r="GP19" s="42">
        <f>V19</f>
        <v>234800</v>
      </c>
      <c r="GQ19" s="42">
        <f>AE19</f>
        <v>166800</v>
      </c>
      <c r="GR19" s="42">
        <f>AS19</f>
        <v>371100</v>
      </c>
      <c r="GS19" s="42">
        <f>AT19</f>
        <v>59700</v>
      </c>
      <c r="GT19" s="42">
        <f>AW19+BF19</f>
        <v>334172700</v>
      </c>
      <c r="GU19" s="42">
        <f>AX19</f>
        <v>46700</v>
      </c>
      <c r="GV19" s="42">
        <f>BG19</f>
        <v>7338200</v>
      </c>
      <c r="GW19" s="42">
        <f>BK19</f>
        <v>162300</v>
      </c>
      <c r="GX19" s="42">
        <f>BL19</f>
        <v>575500</v>
      </c>
      <c r="GY19" s="42">
        <f>BM19</f>
        <v>218100</v>
      </c>
      <c r="GZ19" s="42">
        <f>BN19</f>
        <v>42100</v>
      </c>
      <c r="HA19" s="42">
        <f>BO19</f>
        <v>13400</v>
      </c>
      <c r="HB19" s="42">
        <f>BT19</f>
        <v>0</v>
      </c>
      <c r="HC19" s="42">
        <f>BU19</f>
        <v>188300</v>
      </c>
      <c r="HD19" s="42">
        <f>BV19</f>
        <v>49950</v>
      </c>
      <c r="HE19" s="42">
        <f>BW19</f>
        <v>0</v>
      </c>
      <c r="HF19" s="42">
        <f>BY19</f>
        <v>0</v>
      </c>
      <c r="HG19" s="42">
        <f>BZ19</f>
        <v>0</v>
      </c>
      <c r="HH19" s="44">
        <f>CE19</f>
        <v>0</v>
      </c>
      <c r="HI19" s="44">
        <f>CK19</f>
        <v>670300</v>
      </c>
      <c r="HJ19" s="44">
        <f>CT19</f>
        <v>200</v>
      </c>
      <c r="HK19" s="44"/>
      <c r="HL19" s="44">
        <f>EC19</f>
        <v>13700</v>
      </c>
      <c r="HM19" s="44">
        <f>ED19</f>
        <v>0</v>
      </c>
      <c r="HN19" s="44">
        <f>EE19</f>
        <v>0</v>
      </c>
      <c r="HO19" s="44">
        <f>AL19</f>
        <v>0</v>
      </c>
      <c r="HP19" s="44">
        <f>AM19</f>
        <v>0</v>
      </c>
      <c r="HQ19" s="44">
        <f>AN19</f>
        <v>149850</v>
      </c>
      <c r="HR19" s="44">
        <f>AO19</f>
        <v>0</v>
      </c>
      <c r="HS19" s="44">
        <f>CA19</f>
        <v>828000</v>
      </c>
      <c r="HT19" s="44">
        <f>CB19</f>
        <v>352</v>
      </c>
      <c r="HU19" s="16">
        <f>BS19</f>
        <v>3125231</v>
      </c>
      <c r="HV19" s="16">
        <f>AI19</f>
        <v>4099489</v>
      </c>
      <c r="HW19" s="16">
        <f>AJ19</f>
        <v>3010435</v>
      </c>
      <c r="HX19" s="16">
        <f>AK19</f>
        <v>2641245</v>
      </c>
      <c r="HY19" s="16">
        <f>BR19</f>
        <v>3495300</v>
      </c>
      <c r="HZ19" s="40">
        <f>IA19+IB19</f>
        <v>0</v>
      </c>
      <c r="IA19" s="16"/>
      <c r="IB19" s="12">
        <f>ID19+IE19</f>
        <v>0</v>
      </c>
      <c r="ID19" s="12">
        <f>DG19</f>
        <v>0</v>
      </c>
      <c r="IE19" s="16">
        <f>T19</f>
        <v>0</v>
      </c>
      <c r="IF19" s="8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12" customFormat="1" ht="12.75">
      <c r="A20"/>
      <c r="B20"/>
      <c r="C20" s="11">
        <f>D20+F20+H20+J20+M20+S20</f>
        <v>21764700</v>
      </c>
      <c r="D20" s="12">
        <f>SUM(E20)</f>
        <v>400</v>
      </c>
      <c r="E20" s="13">
        <v>400</v>
      </c>
      <c r="F20" s="12">
        <f>G20</f>
        <v>911800</v>
      </c>
      <c r="G20" s="13">
        <v>911800</v>
      </c>
      <c r="J20" s="14">
        <f>SUM(K20:L20)</f>
        <v>16961000</v>
      </c>
      <c r="K20" s="14"/>
      <c r="L20" s="15">
        <v>16961000</v>
      </c>
      <c r="M20" s="14">
        <f>SUM(N20:R20)</f>
        <v>0</v>
      </c>
      <c r="N20" s="14"/>
      <c r="O20" s="14">
        <v>0</v>
      </c>
      <c r="P20" s="14"/>
      <c r="Q20" s="14"/>
      <c r="R20" s="14"/>
      <c r="S20" s="16">
        <f>SUM(T20:V20)</f>
        <v>3891500</v>
      </c>
      <c r="T20" s="16"/>
      <c r="U20" s="13">
        <v>3782000</v>
      </c>
      <c r="V20" s="13">
        <v>109500</v>
      </c>
      <c r="W20" s="16"/>
      <c r="X20" s="17">
        <f>Y20+Z20</f>
        <v>0</v>
      </c>
      <c r="Y20" s="12">
        <f>Z20</f>
        <v>0</v>
      </c>
      <c r="Z20" s="18"/>
      <c r="AA20" s="19">
        <f>AB20</f>
        <v>0</v>
      </c>
      <c r="AB20" s="20">
        <v>0</v>
      </c>
      <c r="AC20" s="21">
        <f>AF20+AD20+AH20</f>
        <v>9506620</v>
      </c>
      <c r="AD20" s="20">
        <f>AE20</f>
        <v>352100</v>
      </c>
      <c r="AE20" s="20">
        <v>352100</v>
      </c>
      <c r="AF20" s="20">
        <f>AG20</f>
        <v>1109900</v>
      </c>
      <c r="AG20" s="20">
        <v>1109900</v>
      </c>
      <c r="AH20" s="20">
        <f>SUM(AI20:AO20)</f>
        <v>8044620</v>
      </c>
      <c r="AI20" s="20">
        <v>7421800</v>
      </c>
      <c r="AJ20" s="20">
        <v>281750</v>
      </c>
      <c r="AK20" s="20">
        <v>186120</v>
      </c>
      <c r="AL20" s="20">
        <v>58200</v>
      </c>
      <c r="AM20" s="20">
        <v>46800</v>
      </c>
      <c r="AN20" s="20">
        <v>49950</v>
      </c>
      <c r="AO20" s="20">
        <v>0</v>
      </c>
      <c r="AP20" s="22"/>
      <c r="AQ20" s="20"/>
      <c r="AR20" s="23">
        <f>AS20+AT20</f>
        <v>420800</v>
      </c>
      <c r="AS20" s="20">
        <v>390500</v>
      </c>
      <c r="AT20" s="20">
        <v>30300</v>
      </c>
      <c r="AU20" s="24">
        <f>AV20+BA20+BH20+BJ20+BQ20+BX20</f>
        <v>239314931</v>
      </c>
      <c r="AV20" s="12">
        <f>AW20+AX20+AY20+AZ20</f>
        <v>56185641</v>
      </c>
      <c r="AW20" s="25">
        <v>39808000</v>
      </c>
      <c r="AX20" s="26">
        <v>9000</v>
      </c>
      <c r="AY20" s="27">
        <v>0</v>
      </c>
      <c r="AZ20" s="26">
        <v>16368641</v>
      </c>
      <c r="BA20" s="12">
        <f>BE20+BB20+BF20+BG20</f>
        <v>171696800</v>
      </c>
      <c r="BB20" s="24">
        <f>BC20+BD20</f>
        <v>4053100</v>
      </c>
      <c r="BC20" s="21">
        <v>4053100</v>
      </c>
      <c r="BD20" s="24"/>
      <c r="BF20" s="28">
        <v>165118700</v>
      </c>
      <c r="BG20" s="28">
        <v>2525000</v>
      </c>
      <c r="BH20" s="28">
        <f>BI20</f>
        <v>1999200</v>
      </c>
      <c r="BI20" s="29">
        <v>1999200</v>
      </c>
      <c r="BJ20" s="28">
        <f>SUM(BK20:BP20)</f>
        <v>923000</v>
      </c>
      <c r="BK20" s="28">
        <v>122900</v>
      </c>
      <c r="BL20" s="29">
        <v>709600</v>
      </c>
      <c r="BM20" s="28">
        <v>77200</v>
      </c>
      <c r="BN20" s="28">
        <v>4400</v>
      </c>
      <c r="BO20" s="20">
        <v>8900</v>
      </c>
      <c r="BP20" s="28"/>
      <c r="BQ20" s="20">
        <f>SUM(BR20:BW20)</f>
        <v>5430980</v>
      </c>
      <c r="BR20" s="29">
        <v>3137800</v>
      </c>
      <c r="BS20" s="20">
        <v>2225730</v>
      </c>
      <c r="BT20" s="18">
        <v>0</v>
      </c>
      <c r="BU20" s="29">
        <v>50800</v>
      </c>
      <c r="BV20" s="18">
        <v>16650</v>
      </c>
      <c r="BW20" s="18">
        <v>0</v>
      </c>
      <c r="BX20" s="18">
        <f>BY20+BZ20+CA20+CB20</f>
        <v>3079310</v>
      </c>
      <c r="BY20" s="18"/>
      <c r="BZ20" s="18"/>
      <c r="CA20" s="30">
        <v>3078000</v>
      </c>
      <c r="CB20" s="30">
        <v>1310</v>
      </c>
      <c r="CC20" s="31">
        <f>CD20+CF20+CJ20+CL20+CS20+CV20+CZ20+DD20+DI20+DL20+DN20+DR20+DU20+DZ20+CH20</f>
        <v>40189600</v>
      </c>
      <c r="CD20" s="12">
        <f>CE20</f>
        <v>0</v>
      </c>
      <c r="CE20" s="32">
        <v>0</v>
      </c>
      <c r="CF20" s="33">
        <f>CG20</f>
        <v>0</v>
      </c>
      <c r="CG20" s="12">
        <v>0</v>
      </c>
      <c r="CH20" s="12">
        <f>CI20</f>
        <v>0</v>
      </c>
      <c r="CJ20" s="12">
        <f>CK20</f>
        <v>1499600</v>
      </c>
      <c r="CK20" s="34">
        <v>1499600</v>
      </c>
      <c r="CL20" s="12">
        <f>SUM(CM20:CR20)</f>
        <v>3224700</v>
      </c>
      <c r="CO20" s="12">
        <v>1724700</v>
      </c>
      <c r="CP20" s="28">
        <v>0</v>
      </c>
      <c r="CQ20" s="28">
        <v>1500000</v>
      </c>
      <c r="CR20" s="14"/>
      <c r="CS20" s="28">
        <f>CT20+CU20</f>
        <v>600</v>
      </c>
      <c r="CT20" s="28">
        <v>600</v>
      </c>
      <c r="CU20" s="28"/>
      <c r="CV20" s="12">
        <f>SUM(CW20:CY20)</f>
        <v>23630000</v>
      </c>
      <c r="CY20" s="12">
        <v>23630000</v>
      </c>
      <c r="CZ20" s="12">
        <f>SUM(DA20:DC20)</f>
        <v>11133200</v>
      </c>
      <c r="DC20" s="12">
        <v>11133200</v>
      </c>
      <c r="DD20" s="12">
        <f>SUM(DE20:DH20)</f>
        <v>0</v>
      </c>
      <c r="DI20" s="12">
        <f>DJ20+DK20</f>
        <v>0</v>
      </c>
      <c r="DL20" s="12">
        <f>DM20</f>
        <v>0</v>
      </c>
      <c r="DN20" s="12">
        <f>DO20+DP20+DQ20</f>
        <v>0</v>
      </c>
      <c r="DR20" s="12">
        <f>SUM(DS20:DT20)</f>
        <v>701500</v>
      </c>
      <c r="DT20" s="35">
        <v>701500</v>
      </c>
      <c r="DU20" s="35">
        <f>DV20+DY20+DW20+DX20</f>
        <v>0</v>
      </c>
      <c r="DV20" s="35"/>
      <c r="DW20" s="35"/>
      <c r="DX20" s="35"/>
      <c r="DY20" s="35"/>
      <c r="DZ20" s="14"/>
      <c r="EA20" s="14"/>
      <c r="EB20" s="36">
        <f>EC20+ED20+EE20+EF20</f>
        <v>8900</v>
      </c>
      <c r="EC20" s="14">
        <v>8900</v>
      </c>
      <c r="ED20" s="14"/>
      <c r="EG20" s="37">
        <f>EH20+EI20</f>
        <v>0</v>
      </c>
      <c r="EJ20" s="38">
        <f>C20+X20+AA20+AC20+AP20+AR20+AU20+CC20+EB20+EG20</f>
        <v>311205551</v>
      </c>
      <c r="EK20" s="39">
        <f>EL20-EJ20</f>
        <v>0</v>
      </c>
      <c r="EL20" s="38">
        <f>EM20+EV20+GF20+HZ20</f>
        <v>311205551</v>
      </c>
      <c r="EM20" s="40">
        <f>EN20+EO20+EP20+EQ20+ER20</f>
        <v>16961000</v>
      </c>
      <c r="EN20" s="14"/>
      <c r="EO20" s="14">
        <f>L20</f>
        <v>16961000</v>
      </c>
      <c r="EP20" s="14">
        <f>O20</f>
        <v>0</v>
      </c>
      <c r="EQ20" s="14"/>
      <c r="ER20" s="41">
        <f>SUM(ES20:EU20)</f>
        <v>0</v>
      </c>
      <c r="ES20" s="41">
        <f>P20</f>
        <v>0</v>
      </c>
      <c r="ET20" s="41">
        <f>Q20</f>
        <v>0</v>
      </c>
      <c r="EU20" s="41"/>
      <c r="EV20" s="40">
        <f>EW20+EX20+EY20+EZ20+FA20+FB20+FC20+FD20+FE20</f>
        <v>57057241</v>
      </c>
      <c r="EW20" s="14">
        <f>DT20</f>
        <v>701500</v>
      </c>
      <c r="EX20" s="14">
        <f>CW20</f>
        <v>0</v>
      </c>
      <c r="EY20" s="14">
        <f>DS20</f>
        <v>0</v>
      </c>
      <c r="EZ20" s="14">
        <f>CM20</f>
        <v>0</v>
      </c>
      <c r="FA20" s="14"/>
      <c r="FB20" s="14">
        <f>DW20</f>
        <v>0</v>
      </c>
      <c r="FC20" s="14">
        <f>DX20</f>
        <v>0</v>
      </c>
      <c r="FD20" s="14">
        <f>AZ20</f>
        <v>16368641</v>
      </c>
      <c r="FE20" s="41">
        <f>SUM(FF20:GE20)</f>
        <v>39987100</v>
      </c>
      <c r="FF20" s="41">
        <f>DE20</f>
        <v>0</v>
      </c>
      <c r="FG20" s="41">
        <f>DJ20</f>
        <v>0</v>
      </c>
      <c r="FH20" s="41">
        <f>DV20</f>
        <v>0</v>
      </c>
      <c r="FI20" s="41">
        <f>DO20</f>
        <v>0</v>
      </c>
      <c r="FJ20" s="41">
        <f>Z20</f>
        <v>0</v>
      </c>
      <c r="FK20" s="42"/>
      <c r="FL20" s="42">
        <f>AB20</f>
        <v>0</v>
      </c>
      <c r="FM20" s="42">
        <f>CN20</f>
        <v>0</v>
      </c>
      <c r="FN20" s="42">
        <f>CO20</f>
        <v>1724700</v>
      </c>
      <c r="FO20" s="42">
        <f>BE20</f>
        <v>0</v>
      </c>
      <c r="FP20" s="42">
        <f>BI20</f>
        <v>1999200</v>
      </c>
      <c r="FQ20" s="42">
        <f>BP20</f>
        <v>0</v>
      </c>
      <c r="FR20" s="41">
        <f>CG20</f>
        <v>0</v>
      </c>
      <c r="FS20" s="41">
        <f>CI20</f>
        <v>0</v>
      </c>
      <c r="FT20" s="42">
        <f>CP20</f>
        <v>0</v>
      </c>
      <c r="FU20" s="42">
        <f>CQ20</f>
        <v>1500000</v>
      </c>
      <c r="FV20" s="42"/>
      <c r="FW20" s="42"/>
      <c r="FX20" s="42">
        <f>CY20</f>
        <v>23630000</v>
      </c>
      <c r="FY20" s="42">
        <f>DC20</f>
        <v>11133200</v>
      </c>
      <c r="FZ20" s="41">
        <f>DB20+DM20+DP20</f>
        <v>0</v>
      </c>
      <c r="GA20" s="41"/>
      <c r="GB20" s="41">
        <f>EH20</f>
        <v>0</v>
      </c>
      <c r="GC20" s="41">
        <f>EI20</f>
        <v>0</v>
      </c>
      <c r="GD20" s="41">
        <f>AY20</f>
        <v>0</v>
      </c>
      <c r="GE20" s="43"/>
      <c r="GF20" s="40">
        <f>GG20+GH20+GI20+GL20+HU20+HY20+HV20+HW20+HX20</f>
        <v>237187310</v>
      </c>
      <c r="GG20" s="14">
        <f>EF20</f>
        <v>0</v>
      </c>
      <c r="GH20" s="16">
        <f>G20</f>
        <v>911800</v>
      </c>
      <c r="GI20" s="16">
        <f>GJ20+GK20</f>
        <v>4053100</v>
      </c>
      <c r="GJ20" s="16">
        <f>BC20</f>
        <v>4053100</v>
      </c>
      <c r="GK20" s="16">
        <f>BD20</f>
        <v>0</v>
      </c>
      <c r="GL20" s="41">
        <f>SUM(GM20:HT20)</f>
        <v>218969210</v>
      </c>
      <c r="GM20" s="41">
        <f>AG20</f>
        <v>1109900</v>
      </c>
      <c r="GN20" s="44">
        <f>E20</f>
        <v>400</v>
      </c>
      <c r="GO20" s="42">
        <f>U20</f>
        <v>3782000</v>
      </c>
      <c r="GP20" s="42">
        <f>V20</f>
        <v>109500</v>
      </c>
      <c r="GQ20" s="42">
        <f>AE20</f>
        <v>352100</v>
      </c>
      <c r="GR20" s="42">
        <f>AS20</f>
        <v>390500</v>
      </c>
      <c r="GS20" s="42">
        <f>AT20</f>
        <v>30300</v>
      </c>
      <c r="GT20" s="42">
        <f>AW20+BF20</f>
        <v>204926700</v>
      </c>
      <c r="GU20" s="42">
        <f>AX20</f>
        <v>9000</v>
      </c>
      <c r="GV20" s="42">
        <f>BG20</f>
        <v>2525000</v>
      </c>
      <c r="GW20" s="42">
        <f>BK20</f>
        <v>122900</v>
      </c>
      <c r="GX20" s="42">
        <f>BL20</f>
        <v>709600</v>
      </c>
      <c r="GY20" s="42">
        <f>BM20</f>
        <v>77200</v>
      </c>
      <c r="GZ20" s="42">
        <f>BN20</f>
        <v>4400</v>
      </c>
      <c r="HA20" s="42">
        <f>BO20</f>
        <v>8900</v>
      </c>
      <c r="HB20" s="42">
        <f>BT20</f>
        <v>0</v>
      </c>
      <c r="HC20" s="42">
        <f>BU20</f>
        <v>50800</v>
      </c>
      <c r="HD20" s="42">
        <f>BV20</f>
        <v>16650</v>
      </c>
      <c r="HE20" s="42">
        <f>BW20</f>
        <v>0</v>
      </c>
      <c r="HF20" s="42">
        <f>BY20</f>
        <v>0</v>
      </c>
      <c r="HG20" s="42">
        <f>BZ20</f>
        <v>0</v>
      </c>
      <c r="HH20" s="44">
        <f>CE20</f>
        <v>0</v>
      </c>
      <c r="HI20" s="44">
        <f>CK20</f>
        <v>1499600</v>
      </c>
      <c r="HJ20" s="44">
        <f>CT20</f>
        <v>600</v>
      </c>
      <c r="HK20" s="44"/>
      <c r="HL20" s="44">
        <f>EC20</f>
        <v>8900</v>
      </c>
      <c r="HM20" s="44">
        <f>ED20</f>
        <v>0</v>
      </c>
      <c r="HN20" s="44">
        <f>EE20</f>
        <v>0</v>
      </c>
      <c r="HO20" s="44">
        <f>AL20</f>
        <v>58200</v>
      </c>
      <c r="HP20" s="44">
        <f>AM20</f>
        <v>46800</v>
      </c>
      <c r="HQ20" s="44">
        <f>AN20</f>
        <v>49950</v>
      </c>
      <c r="HR20" s="44">
        <f>AO20</f>
        <v>0</v>
      </c>
      <c r="HS20" s="44">
        <f>CA20</f>
        <v>3078000</v>
      </c>
      <c r="HT20" s="44">
        <f>CB20</f>
        <v>1310</v>
      </c>
      <c r="HU20" s="16">
        <f>BS20</f>
        <v>2225730</v>
      </c>
      <c r="HV20" s="16">
        <f>AI20</f>
        <v>7421800</v>
      </c>
      <c r="HW20" s="16">
        <f>AJ20</f>
        <v>281750</v>
      </c>
      <c r="HX20" s="16">
        <f>AK20</f>
        <v>186120</v>
      </c>
      <c r="HY20" s="16">
        <f>BR20</f>
        <v>3137800</v>
      </c>
      <c r="HZ20" s="40">
        <f>IA20+IB20</f>
        <v>0</v>
      </c>
      <c r="IA20" s="16"/>
      <c r="IB20" s="12">
        <f>ID20+IE20</f>
        <v>0</v>
      </c>
      <c r="ID20" s="12">
        <f>DG20</f>
        <v>0</v>
      </c>
      <c r="IE20" s="16">
        <f>T20</f>
        <v>0</v>
      </c>
      <c r="IF20" s="8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12" customFormat="1" ht="12.75">
      <c r="A21"/>
      <c r="B21"/>
      <c r="C21" s="11">
        <f>D21+F21+H21+J21+M21+S21</f>
        <v>63848300</v>
      </c>
      <c r="D21" s="12">
        <f>SUM(E21)</f>
        <v>800</v>
      </c>
      <c r="E21" s="13">
        <v>800</v>
      </c>
      <c r="F21" s="12">
        <f>G21</f>
        <v>1007700</v>
      </c>
      <c r="G21" s="13">
        <v>1007700</v>
      </c>
      <c r="J21" s="14">
        <f>SUM(K21:L21)</f>
        <v>38605000</v>
      </c>
      <c r="K21" s="14"/>
      <c r="L21" s="15">
        <v>38605000</v>
      </c>
      <c r="M21" s="14">
        <f>SUM(N21:R21)</f>
        <v>19870000</v>
      </c>
      <c r="N21" s="14"/>
      <c r="O21" s="14">
        <f>8675000+9000000</f>
        <v>17675000</v>
      </c>
      <c r="P21" s="14">
        <v>2195000</v>
      </c>
      <c r="Q21" s="14"/>
      <c r="R21" s="14"/>
      <c r="S21" s="16">
        <f>SUM(T21:V21)</f>
        <v>4364800</v>
      </c>
      <c r="T21" s="16"/>
      <c r="U21" s="13">
        <v>4130000</v>
      </c>
      <c r="V21" s="13">
        <v>234800</v>
      </c>
      <c r="W21" s="16"/>
      <c r="X21" s="17">
        <f>Y21+Z21</f>
        <v>0</v>
      </c>
      <c r="Y21" s="12">
        <f>Z21</f>
        <v>0</v>
      </c>
      <c r="Z21" s="18"/>
      <c r="AA21" s="19">
        <f>AB21</f>
        <v>0</v>
      </c>
      <c r="AB21" s="20">
        <v>0</v>
      </c>
      <c r="AC21" s="21">
        <f>AF21+AD21+AH21</f>
        <v>13421377</v>
      </c>
      <c r="AD21" s="20">
        <f>AE21</f>
        <v>333500</v>
      </c>
      <c r="AE21" s="20">
        <v>333500</v>
      </c>
      <c r="AF21" s="20">
        <f>AG21</f>
        <v>1498600</v>
      </c>
      <c r="AG21" s="20">
        <v>1498600</v>
      </c>
      <c r="AH21" s="20">
        <f>SUM(AI21:AO21)</f>
        <v>11589277</v>
      </c>
      <c r="AI21" s="20">
        <v>10788064</v>
      </c>
      <c r="AJ21" s="20">
        <v>363650</v>
      </c>
      <c r="AK21" s="20">
        <v>354363</v>
      </c>
      <c r="AL21" s="20">
        <v>0</v>
      </c>
      <c r="AM21" s="20">
        <v>0</v>
      </c>
      <c r="AN21" s="20">
        <v>83200</v>
      </c>
      <c r="AO21" s="20">
        <v>0</v>
      </c>
      <c r="AP21" s="22"/>
      <c r="AQ21" s="20"/>
      <c r="AR21" s="23">
        <f>AS21+AT21</f>
        <v>413700</v>
      </c>
      <c r="AS21" s="20">
        <v>354000</v>
      </c>
      <c r="AT21" s="20">
        <v>59700</v>
      </c>
      <c r="AU21" s="24">
        <f>AV21+BA21+BH21+BJ21+BQ21+BX21</f>
        <v>295751623</v>
      </c>
      <c r="AV21" s="12">
        <f>AW21+AX21+AY21+AZ21</f>
        <v>69725600</v>
      </c>
      <c r="AW21" s="25">
        <v>59712000</v>
      </c>
      <c r="AX21" s="26">
        <v>13600</v>
      </c>
      <c r="AY21" s="27">
        <v>10000000</v>
      </c>
      <c r="AZ21" s="26">
        <v>0</v>
      </c>
      <c r="BA21" s="12">
        <f>BE21+BB21+BF21+BG21</f>
        <v>214966800</v>
      </c>
      <c r="BB21" s="24">
        <f>BC21+BD21</f>
        <v>5360000</v>
      </c>
      <c r="BC21" s="21">
        <v>5360000</v>
      </c>
      <c r="BD21" s="24"/>
      <c r="BF21" s="28">
        <v>203684800</v>
      </c>
      <c r="BG21" s="28">
        <v>5922000</v>
      </c>
      <c r="BH21" s="28">
        <f>BI21</f>
        <v>4528300</v>
      </c>
      <c r="BI21" s="29">
        <v>4528300</v>
      </c>
      <c r="BJ21" s="28">
        <f>SUM(BK21:BP21)</f>
        <v>736300</v>
      </c>
      <c r="BK21" s="28">
        <v>104500</v>
      </c>
      <c r="BL21" s="29">
        <v>420000</v>
      </c>
      <c r="BM21" s="28">
        <v>181800</v>
      </c>
      <c r="BN21" s="28">
        <v>18200</v>
      </c>
      <c r="BO21" s="20">
        <v>11800</v>
      </c>
      <c r="BP21" s="28"/>
      <c r="BQ21" s="20">
        <f>SUM(BR21:BW21)</f>
        <v>5794623</v>
      </c>
      <c r="BR21" s="29">
        <v>2436700</v>
      </c>
      <c r="BS21" s="20">
        <v>3269923</v>
      </c>
      <c r="BT21" s="18">
        <v>0</v>
      </c>
      <c r="BU21" s="29">
        <v>88000</v>
      </c>
      <c r="BV21" s="18">
        <v>0</v>
      </c>
      <c r="BW21" s="18">
        <v>0</v>
      </c>
      <c r="BX21" s="18">
        <f>BY21+BZ21+CA21+CB21</f>
        <v>0</v>
      </c>
      <c r="BY21" s="18"/>
      <c r="BZ21" s="18"/>
      <c r="CA21" s="30">
        <v>0</v>
      </c>
      <c r="CB21" s="30">
        <v>0</v>
      </c>
      <c r="CC21" s="31">
        <f>CD21+CF21+CJ21+CL21+CS21+CV21+CZ21+DD21+DI21+DL21+DN21+DR21+DU21+DZ21+CH21</f>
        <v>10419883</v>
      </c>
      <c r="CD21" s="12">
        <f>CE21</f>
        <v>0</v>
      </c>
      <c r="CE21" s="32">
        <v>0</v>
      </c>
      <c r="CF21" s="33">
        <f>CG21</f>
        <v>0</v>
      </c>
      <c r="CG21" s="12">
        <v>0</v>
      </c>
      <c r="CH21" s="12">
        <f>CI21</f>
        <v>0</v>
      </c>
      <c r="CJ21" s="12">
        <f>CK21</f>
        <v>2299100</v>
      </c>
      <c r="CK21" s="34">
        <v>2299100</v>
      </c>
      <c r="CL21" s="12">
        <f>SUM(CM21:CR21)</f>
        <v>2000000</v>
      </c>
      <c r="CP21" s="28">
        <v>0</v>
      </c>
      <c r="CQ21" s="28">
        <v>2000000</v>
      </c>
      <c r="CR21" s="14"/>
      <c r="CS21" s="28">
        <f>CT21+CU21</f>
        <v>1000</v>
      </c>
      <c r="CT21" s="28">
        <v>1000</v>
      </c>
      <c r="CU21" s="28"/>
      <c r="CV21" s="12">
        <f>SUM(CW21:CY21)</f>
        <v>0</v>
      </c>
      <c r="CZ21" s="12">
        <f>SUM(DA21:DC21)</f>
        <v>5974583</v>
      </c>
      <c r="DC21" s="12">
        <v>5974583</v>
      </c>
      <c r="DD21" s="12">
        <f>SUM(DE21:DH21)</f>
        <v>0</v>
      </c>
      <c r="DI21" s="12">
        <f>DJ21+DK21</f>
        <v>0</v>
      </c>
      <c r="DL21" s="12">
        <f>DM21</f>
        <v>0</v>
      </c>
      <c r="DN21" s="12">
        <f>DO21+DP21+DQ21</f>
        <v>0</v>
      </c>
      <c r="DR21" s="12">
        <f>SUM(DS21:DT21)</f>
        <v>145200</v>
      </c>
      <c r="DT21" s="35">
        <v>145200</v>
      </c>
      <c r="DU21" s="35">
        <f>DV21+DY21+DW21+DX21</f>
        <v>0</v>
      </c>
      <c r="DV21" s="35"/>
      <c r="DW21" s="35"/>
      <c r="DX21" s="35"/>
      <c r="DY21" s="35"/>
      <c r="DZ21" s="14"/>
      <c r="EA21" s="14"/>
      <c r="EB21" s="36">
        <f>EC21+ED21+EE21+EF21</f>
        <v>29300</v>
      </c>
      <c r="EC21" s="14">
        <v>29300</v>
      </c>
      <c r="ED21" s="14"/>
      <c r="EG21" s="37">
        <f>EH21+EI21</f>
        <v>0</v>
      </c>
      <c r="EJ21" s="38">
        <f>C21+X21+AA21+AC21+AP21+AR21+AU21+CC21+EB21+EG21</f>
        <v>383884183</v>
      </c>
      <c r="EK21" s="39">
        <f>EL21-EJ21</f>
        <v>0</v>
      </c>
      <c r="EL21" s="38">
        <f>EM21+EV21+GF21+HZ21</f>
        <v>383884183</v>
      </c>
      <c r="EM21" s="40">
        <f>EN21+EO21+EP21+EQ21+ER21</f>
        <v>58475000</v>
      </c>
      <c r="EN21" s="14"/>
      <c r="EO21" s="14">
        <f>L21</f>
        <v>38605000</v>
      </c>
      <c r="EP21" s="14">
        <f>O21</f>
        <v>17675000</v>
      </c>
      <c r="EQ21" s="14"/>
      <c r="ER21" s="41">
        <f>SUM(ES21:EU21)</f>
        <v>2195000</v>
      </c>
      <c r="ES21" s="41">
        <f>P21</f>
        <v>2195000</v>
      </c>
      <c r="ET21" s="41">
        <f>Q21</f>
        <v>0</v>
      </c>
      <c r="EU21" s="41"/>
      <c r="EV21" s="40">
        <f>EW21+EX21+EY21+EZ21+FA21+FB21+FC21+FD21+FE21</f>
        <v>22648083</v>
      </c>
      <c r="EW21" s="14">
        <f>DT21</f>
        <v>145200</v>
      </c>
      <c r="EX21" s="14">
        <f>CW21</f>
        <v>0</v>
      </c>
      <c r="EY21" s="14">
        <f>DS21</f>
        <v>0</v>
      </c>
      <c r="EZ21" s="14">
        <f>CM21</f>
        <v>0</v>
      </c>
      <c r="FA21" s="14"/>
      <c r="FB21" s="14">
        <f>DW21</f>
        <v>0</v>
      </c>
      <c r="FC21" s="14">
        <f>DX21</f>
        <v>0</v>
      </c>
      <c r="FD21" s="14">
        <f>AZ21</f>
        <v>0</v>
      </c>
      <c r="FE21" s="41">
        <f>SUM(FF21:GE21)</f>
        <v>22502883</v>
      </c>
      <c r="FF21" s="41">
        <f>DE21</f>
        <v>0</v>
      </c>
      <c r="FG21" s="41">
        <f>DJ21</f>
        <v>0</v>
      </c>
      <c r="FH21" s="41">
        <f>DV21</f>
        <v>0</v>
      </c>
      <c r="FI21" s="41">
        <f>DO21</f>
        <v>0</v>
      </c>
      <c r="FJ21" s="41">
        <f>Z21</f>
        <v>0</v>
      </c>
      <c r="FK21" s="42"/>
      <c r="FL21" s="42">
        <f>AB21</f>
        <v>0</v>
      </c>
      <c r="FM21" s="42">
        <f>CN21</f>
        <v>0</v>
      </c>
      <c r="FN21" s="42">
        <f>CO21</f>
        <v>0</v>
      </c>
      <c r="FO21" s="42">
        <f>BE21</f>
        <v>0</v>
      </c>
      <c r="FP21" s="42">
        <f>BI21</f>
        <v>4528300</v>
      </c>
      <c r="FQ21" s="42">
        <f>BP21</f>
        <v>0</v>
      </c>
      <c r="FR21" s="41">
        <f>CG21</f>
        <v>0</v>
      </c>
      <c r="FS21" s="41">
        <f>CI21</f>
        <v>0</v>
      </c>
      <c r="FT21" s="42">
        <f>CP21</f>
        <v>0</v>
      </c>
      <c r="FU21" s="42">
        <f>CQ21</f>
        <v>2000000</v>
      </c>
      <c r="FV21" s="42"/>
      <c r="FW21" s="42"/>
      <c r="FX21" s="42">
        <f>CY21</f>
        <v>0</v>
      </c>
      <c r="FY21" s="42">
        <f>DC21</f>
        <v>5974583</v>
      </c>
      <c r="FZ21" s="41">
        <f>DB21+DM21+DP21</f>
        <v>0</v>
      </c>
      <c r="GA21" s="41"/>
      <c r="GB21" s="41">
        <f>EH21</f>
        <v>0</v>
      </c>
      <c r="GC21" s="41">
        <f>EI21</f>
        <v>0</v>
      </c>
      <c r="GD21" s="41">
        <f>AY21</f>
        <v>10000000</v>
      </c>
      <c r="GE21" s="43"/>
      <c r="GF21" s="40">
        <f>GG21+GH21+GI21+GL21+HU21+HY21+HV21+HW21+HX21</f>
        <v>302761100</v>
      </c>
      <c r="GG21" s="14">
        <f>EF21</f>
        <v>0</v>
      </c>
      <c r="GH21" s="16">
        <f>G21</f>
        <v>1007700</v>
      </c>
      <c r="GI21" s="16">
        <f>GJ21+GK21</f>
        <v>5360000</v>
      </c>
      <c r="GJ21" s="16">
        <f>BC21</f>
        <v>5360000</v>
      </c>
      <c r="GK21" s="16">
        <f>BD21</f>
        <v>0</v>
      </c>
      <c r="GL21" s="41">
        <f>SUM(GM21:HT21)</f>
        <v>279180700</v>
      </c>
      <c r="GM21" s="41">
        <f>AG21</f>
        <v>1498600</v>
      </c>
      <c r="GN21" s="44">
        <f>E21</f>
        <v>800</v>
      </c>
      <c r="GO21" s="42">
        <f>U21</f>
        <v>4130000</v>
      </c>
      <c r="GP21" s="42">
        <f>V21</f>
        <v>234800</v>
      </c>
      <c r="GQ21" s="42">
        <f>AE21</f>
        <v>333500</v>
      </c>
      <c r="GR21" s="42">
        <f>AS21</f>
        <v>354000</v>
      </c>
      <c r="GS21" s="42">
        <f>AT21</f>
        <v>59700</v>
      </c>
      <c r="GT21" s="42">
        <f>AW21+BF21</f>
        <v>263396800</v>
      </c>
      <c r="GU21" s="42">
        <f>AX21</f>
        <v>13600</v>
      </c>
      <c r="GV21" s="42">
        <f>BG21</f>
        <v>5922000</v>
      </c>
      <c r="GW21" s="42">
        <f>BK21</f>
        <v>104500</v>
      </c>
      <c r="GX21" s="42">
        <f>BL21</f>
        <v>420000</v>
      </c>
      <c r="GY21" s="42">
        <f>BM21</f>
        <v>181800</v>
      </c>
      <c r="GZ21" s="42">
        <f>BN21</f>
        <v>18200</v>
      </c>
      <c r="HA21" s="42">
        <f>BO21</f>
        <v>11800</v>
      </c>
      <c r="HB21" s="42">
        <f>BT21</f>
        <v>0</v>
      </c>
      <c r="HC21" s="42">
        <f>BU21</f>
        <v>88000</v>
      </c>
      <c r="HD21" s="42">
        <f>BV21</f>
        <v>0</v>
      </c>
      <c r="HE21" s="42">
        <f>BW21</f>
        <v>0</v>
      </c>
      <c r="HF21" s="42">
        <f>BY21</f>
        <v>0</v>
      </c>
      <c r="HG21" s="42">
        <f>BZ21</f>
        <v>0</v>
      </c>
      <c r="HH21" s="44">
        <f>CE21</f>
        <v>0</v>
      </c>
      <c r="HI21" s="44">
        <f>CK21</f>
        <v>2299100</v>
      </c>
      <c r="HJ21" s="44">
        <f>CT21</f>
        <v>1000</v>
      </c>
      <c r="HK21" s="44"/>
      <c r="HL21" s="44">
        <f>EC21</f>
        <v>29300</v>
      </c>
      <c r="HM21" s="44">
        <f>ED21</f>
        <v>0</v>
      </c>
      <c r="HN21" s="44">
        <f>EE21</f>
        <v>0</v>
      </c>
      <c r="HO21" s="44">
        <f>AL21</f>
        <v>0</v>
      </c>
      <c r="HP21" s="44">
        <f>AM21</f>
        <v>0</v>
      </c>
      <c r="HQ21" s="44">
        <f>AN21</f>
        <v>83200</v>
      </c>
      <c r="HR21" s="44">
        <f>AO21</f>
        <v>0</v>
      </c>
      <c r="HS21" s="44">
        <f>CA21</f>
        <v>0</v>
      </c>
      <c r="HT21" s="44">
        <f>CB21</f>
        <v>0</v>
      </c>
      <c r="HU21" s="16">
        <f>BS21</f>
        <v>3269923</v>
      </c>
      <c r="HV21" s="16">
        <f>AI21</f>
        <v>10788064</v>
      </c>
      <c r="HW21" s="16">
        <f>AJ21</f>
        <v>363650</v>
      </c>
      <c r="HX21" s="16">
        <f>AK21</f>
        <v>354363</v>
      </c>
      <c r="HY21" s="16">
        <f>BR21</f>
        <v>2436700</v>
      </c>
      <c r="HZ21" s="40">
        <f>IA21+IB21</f>
        <v>0</v>
      </c>
      <c r="IA21" s="16"/>
      <c r="IB21" s="12">
        <f>ID21+IE21</f>
        <v>0</v>
      </c>
      <c r="ID21" s="12">
        <f>DG21</f>
        <v>0</v>
      </c>
      <c r="IE21" s="16">
        <f>T21</f>
        <v>0</v>
      </c>
      <c r="IF21" s="8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12" customFormat="1" ht="12.75">
      <c r="A22"/>
      <c r="B22"/>
      <c r="C22" s="11">
        <f>D22+F22+H22+J22+M22+S22</f>
        <v>26062600</v>
      </c>
      <c r="D22" s="12">
        <f>SUM(E22)</f>
        <v>800</v>
      </c>
      <c r="E22" s="13">
        <v>800</v>
      </c>
      <c r="F22" s="12">
        <f>G22</f>
        <v>969300</v>
      </c>
      <c r="G22" s="13">
        <v>969300</v>
      </c>
      <c r="J22" s="14">
        <f>SUM(K22:L22)</f>
        <v>17890000</v>
      </c>
      <c r="K22" s="14"/>
      <c r="L22" s="15">
        <v>17890000</v>
      </c>
      <c r="M22" s="14">
        <f>SUM(N22:R22)</f>
        <v>5453700</v>
      </c>
      <c r="N22" s="14"/>
      <c r="O22" s="14">
        <v>3384700</v>
      </c>
      <c r="P22" s="14">
        <v>2069000</v>
      </c>
      <c r="Q22" s="14"/>
      <c r="R22" s="14"/>
      <c r="S22" s="16">
        <f>SUM(T22:V22)</f>
        <v>1748800</v>
      </c>
      <c r="T22" s="16"/>
      <c r="U22" s="13">
        <v>1514000</v>
      </c>
      <c r="V22" s="13">
        <v>234800</v>
      </c>
      <c r="W22" s="16"/>
      <c r="X22" s="17">
        <f>Y22+Z22</f>
        <v>0</v>
      </c>
      <c r="Y22" s="12">
        <f>Z22</f>
        <v>0</v>
      </c>
      <c r="Z22" s="18"/>
      <c r="AA22" s="19">
        <f>AB22</f>
        <v>0</v>
      </c>
      <c r="AB22" s="20">
        <v>0</v>
      </c>
      <c r="AC22" s="21">
        <f>AF22+AD22+AH22</f>
        <v>5318260</v>
      </c>
      <c r="AD22" s="20">
        <f>AE22</f>
        <v>157500</v>
      </c>
      <c r="AE22" s="20">
        <v>157500</v>
      </c>
      <c r="AF22" s="20">
        <f>AG22</f>
        <v>626080</v>
      </c>
      <c r="AG22" s="20">
        <v>626080</v>
      </c>
      <c r="AH22" s="20">
        <f>SUM(AI22:AO22)</f>
        <v>4534680</v>
      </c>
      <c r="AI22" s="20">
        <v>3658985</v>
      </c>
      <c r="AJ22" s="20">
        <v>395500</v>
      </c>
      <c r="AK22" s="20">
        <v>346995</v>
      </c>
      <c r="AL22" s="20">
        <v>0</v>
      </c>
      <c r="AM22" s="20">
        <v>0</v>
      </c>
      <c r="AN22" s="20">
        <v>133200</v>
      </c>
      <c r="AO22" s="20">
        <v>0</v>
      </c>
      <c r="AP22" s="22"/>
      <c r="AQ22" s="20"/>
      <c r="AR22" s="23">
        <f>AS22+AT22</f>
        <v>394400</v>
      </c>
      <c r="AS22" s="20">
        <v>334700</v>
      </c>
      <c r="AT22" s="20">
        <v>59700</v>
      </c>
      <c r="AU22" s="24">
        <f>AV22+BA22+BH22+BJ22+BQ22+BX22</f>
        <v>152977640</v>
      </c>
      <c r="AV22" s="12">
        <f>AW22+AX22+AY22+AZ22</f>
        <v>20234100</v>
      </c>
      <c r="AW22" s="25">
        <v>20225000</v>
      </c>
      <c r="AX22" s="26">
        <v>9100</v>
      </c>
      <c r="AY22" s="27">
        <v>0</v>
      </c>
      <c r="AZ22" s="26">
        <v>0</v>
      </c>
      <c r="BA22" s="12">
        <f>BE22+BB22+BF22+BG22</f>
        <v>128629500</v>
      </c>
      <c r="BB22" s="24">
        <f>BC22+BD22</f>
        <v>2654300</v>
      </c>
      <c r="BC22" s="21">
        <v>2654300</v>
      </c>
      <c r="BD22" s="24"/>
      <c r="BF22" s="28">
        <v>122699200</v>
      </c>
      <c r="BG22" s="28">
        <v>3276000</v>
      </c>
      <c r="BH22" s="28">
        <f>BI22</f>
        <v>1021700</v>
      </c>
      <c r="BI22" s="29">
        <v>1021700</v>
      </c>
      <c r="BJ22" s="28">
        <f>SUM(BK22:BP22)</f>
        <v>284120</v>
      </c>
      <c r="BK22" s="28">
        <v>34800</v>
      </c>
      <c r="BL22" s="29">
        <v>141320</v>
      </c>
      <c r="BM22" s="28">
        <v>100200</v>
      </c>
      <c r="BN22" s="28">
        <v>2000</v>
      </c>
      <c r="BO22" s="20">
        <v>5800</v>
      </c>
      <c r="BP22" s="28"/>
      <c r="BQ22" s="20">
        <f>SUM(BR22:BW22)</f>
        <v>2808220</v>
      </c>
      <c r="BR22" s="29">
        <v>1136300</v>
      </c>
      <c r="BS22" s="20">
        <v>1669620</v>
      </c>
      <c r="BT22" s="18">
        <v>0</v>
      </c>
      <c r="BU22" s="29">
        <v>2300</v>
      </c>
      <c r="BV22" s="18">
        <v>0</v>
      </c>
      <c r="BW22" s="18">
        <v>0</v>
      </c>
      <c r="BX22" s="18">
        <f>BY22+BZ22+CA22+CB22</f>
        <v>0</v>
      </c>
      <c r="BY22" s="18"/>
      <c r="BZ22" s="18"/>
      <c r="CA22" s="30">
        <v>0</v>
      </c>
      <c r="CB22" s="30">
        <v>0</v>
      </c>
      <c r="CC22" s="31">
        <f>CD22+CF22+CJ22+CL22+CS22+CV22+CZ22+DD22+DI22+DL22+DN22+DR22+DU22+DZ22+CH22</f>
        <v>1828187</v>
      </c>
      <c r="CD22" s="12">
        <f>CE22</f>
        <v>0</v>
      </c>
      <c r="CE22" s="32">
        <v>0</v>
      </c>
      <c r="CF22" s="33">
        <f>CG22</f>
        <v>0</v>
      </c>
      <c r="CG22" s="12">
        <v>0</v>
      </c>
      <c r="CH22" s="12">
        <f>CI22</f>
        <v>0</v>
      </c>
      <c r="CJ22" s="12">
        <f>CK22</f>
        <v>249900</v>
      </c>
      <c r="CK22" s="34">
        <v>249900</v>
      </c>
      <c r="CL22" s="12">
        <f>SUM(CM22:CR22)</f>
        <v>500000</v>
      </c>
      <c r="CP22" s="28">
        <v>500000</v>
      </c>
      <c r="CQ22" s="28">
        <v>0</v>
      </c>
      <c r="CR22" s="14"/>
      <c r="CS22" s="28">
        <f>CT22+CU22</f>
        <v>100</v>
      </c>
      <c r="CT22" s="28">
        <v>100</v>
      </c>
      <c r="CU22" s="28"/>
      <c r="CV22" s="12">
        <f>SUM(CW22:CY22)</f>
        <v>0</v>
      </c>
      <c r="CZ22" s="12">
        <f>SUM(DA22:DC22)</f>
        <v>736987</v>
      </c>
      <c r="DC22" s="12">
        <v>736987</v>
      </c>
      <c r="DD22" s="12">
        <f>SUM(DE22:DH22)</f>
        <v>0</v>
      </c>
      <c r="DI22" s="12">
        <f>DJ22+DK22</f>
        <v>0</v>
      </c>
      <c r="DL22" s="12">
        <f>DM22</f>
        <v>0</v>
      </c>
      <c r="DN22" s="12">
        <f>DO22+DP22+DQ22</f>
        <v>0</v>
      </c>
      <c r="DR22" s="12">
        <f>SUM(DS22:DT22)</f>
        <v>341200</v>
      </c>
      <c r="DT22" s="35">
        <v>341200</v>
      </c>
      <c r="DU22" s="35">
        <f>DV22+DY22+DW22+DX22</f>
        <v>0</v>
      </c>
      <c r="DV22" s="35"/>
      <c r="DW22" s="35"/>
      <c r="DX22" s="35"/>
      <c r="DY22" s="35"/>
      <c r="DZ22" s="14"/>
      <c r="EA22" s="14"/>
      <c r="EB22" s="36">
        <f>EC22+ED22+EE22+EF22</f>
        <v>4200</v>
      </c>
      <c r="EC22" s="14">
        <v>4200</v>
      </c>
      <c r="ED22" s="14"/>
      <c r="EG22" s="37">
        <f>EH22+EI22</f>
        <v>0</v>
      </c>
      <c r="EJ22" s="38">
        <f>C22+X22+AA22+AC22+AP22+AR22+AU22+CC22+EB22+EG22</f>
        <v>186585287</v>
      </c>
      <c r="EK22" s="39">
        <f>EL22-EJ22</f>
        <v>0</v>
      </c>
      <c r="EL22" s="38">
        <f>EM22+EV22+GF22+HZ22</f>
        <v>186585287</v>
      </c>
      <c r="EM22" s="40">
        <f>EN22+EO22+EP22+EQ22+ER22</f>
        <v>23343700</v>
      </c>
      <c r="EN22" s="14"/>
      <c r="EO22" s="14">
        <f>L22</f>
        <v>17890000</v>
      </c>
      <c r="EP22" s="14">
        <f>O22</f>
        <v>3384700</v>
      </c>
      <c r="EQ22" s="14"/>
      <c r="ER22" s="41">
        <f>SUM(ES22:EU22)</f>
        <v>2069000</v>
      </c>
      <c r="ES22" s="41">
        <f>P22</f>
        <v>2069000</v>
      </c>
      <c r="ET22" s="41">
        <f>Q22</f>
        <v>0</v>
      </c>
      <c r="EU22" s="41"/>
      <c r="EV22" s="40">
        <f>EW22+EX22+EY22+EZ22+FA22+FB22+FC22+FD22+FE22</f>
        <v>2599887</v>
      </c>
      <c r="EW22" s="14">
        <f>DT22</f>
        <v>341200</v>
      </c>
      <c r="EX22" s="14">
        <f>CW22</f>
        <v>0</v>
      </c>
      <c r="EY22" s="14">
        <f>DS22</f>
        <v>0</v>
      </c>
      <c r="EZ22" s="14">
        <f>CM22</f>
        <v>0</v>
      </c>
      <c r="FA22" s="14"/>
      <c r="FB22" s="14">
        <f>DW22</f>
        <v>0</v>
      </c>
      <c r="FC22" s="14">
        <f>DX22</f>
        <v>0</v>
      </c>
      <c r="FD22" s="14">
        <f>AZ22</f>
        <v>0</v>
      </c>
      <c r="FE22" s="41">
        <f>SUM(FF22:GE22)</f>
        <v>2258687</v>
      </c>
      <c r="FF22" s="41">
        <f>DE22</f>
        <v>0</v>
      </c>
      <c r="FG22" s="41">
        <f>DJ22</f>
        <v>0</v>
      </c>
      <c r="FH22" s="41">
        <f>DV22</f>
        <v>0</v>
      </c>
      <c r="FI22" s="41">
        <f>DO22</f>
        <v>0</v>
      </c>
      <c r="FJ22" s="41">
        <f>Z22</f>
        <v>0</v>
      </c>
      <c r="FK22" s="42"/>
      <c r="FL22" s="42">
        <f>AB22</f>
        <v>0</v>
      </c>
      <c r="FM22" s="42">
        <f>CN22</f>
        <v>0</v>
      </c>
      <c r="FN22" s="42">
        <f>CO22</f>
        <v>0</v>
      </c>
      <c r="FO22" s="42">
        <f>BE22</f>
        <v>0</v>
      </c>
      <c r="FP22" s="42">
        <f>BI22</f>
        <v>1021700</v>
      </c>
      <c r="FQ22" s="42">
        <f>BP22</f>
        <v>0</v>
      </c>
      <c r="FR22" s="41">
        <f>CG22</f>
        <v>0</v>
      </c>
      <c r="FS22" s="41">
        <f>CI22</f>
        <v>0</v>
      </c>
      <c r="FT22" s="42">
        <f>CP22</f>
        <v>500000</v>
      </c>
      <c r="FU22" s="42">
        <f>CQ22</f>
        <v>0</v>
      </c>
      <c r="FV22" s="42"/>
      <c r="FW22" s="42"/>
      <c r="FX22" s="42">
        <f>CY22</f>
        <v>0</v>
      </c>
      <c r="FY22" s="42">
        <f>DC22</f>
        <v>736987</v>
      </c>
      <c r="FZ22" s="41">
        <f>DB22+DM22+DP22</f>
        <v>0</v>
      </c>
      <c r="GA22" s="41"/>
      <c r="GB22" s="41">
        <f>EH22</f>
        <v>0</v>
      </c>
      <c r="GC22" s="41">
        <f>EI22</f>
        <v>0</v>
      </c>
      <c r="GD22" s="41">
        <f>AY22</f>
        <v>0</v>
      </c>
      <c r="GE22" s="43"/>
      <c r="GF22" s="40">
        <f>GG22+GH22+GI22+GL22+HU22+HY22+HV22+HW22+HX22</f>
        <v>160641700</v>
      </c>
      <c r="GG22" s="14">
        <f>EF22</f>
        <v>0</v>
      </c>
      <c r="GH22" s="16">
        <f>G22</f>
        <v>969300</v>
      </c>
      <c r="GI22" s="16">
        <f>GJ22+GK22</f>
        <v>2654300</v>
      </c>
      <c r="GJ22" s="16">
        <f>BC22</f>
        <v>2654300</v>
      </c>
      <c r="GK22" s="16">
        <f>BD22</f>
        <v>0</v>
      </c>
      <c r="GL22" s="41">
        <f>SUM(GM22:HT22)</f>
        <v>149810700</v>
      </c>
      <c r="GM22" s="41">
        <f>AG22</f>
        <v>626080</v>
      </c>
      <c r="GN22" s="44">
        <f>E22</f>
        <v>800</v>
      </c>
      <c r="GO22" s="42">
        <f>U22</f>
        <v>1514000</v>
      </c>
      <c r="GP22" s="42">
        <f>V22</f>
        <v>234800</v>
      </c>
      <c r="GQ22" s="42">
        <f>AE22</f>
        <v>157500</v>
      </c>
      <c r="GR22" s="42">
        <f>AS22</f>
        <v>334700</v>
      </c>
      <c r="GS22" s="42">
        <f>AT22</f>
        <v>59700</v>
      </c>
      <c r="GT22" s="42">
        <f>AW22+BF22</f>
        <v>142924200</v>
      </c>
      <c r="GU22" s="42">
        <f>AX22</f>
        <v>9100</v>
      </c>
      <c r="GV22" s="42">
        <f>BG22</f>
        <v>3276000</v>
      </c>
      <c r="GW22" s="42">
        <f>BK22</f>
        <v>34800</v>
      </c>
      <c r="GX22" s="42">
        <f>BL22</f>
        <v>141320</v>
      </c>
      <c r="GY22" s="42">
        <f>BM22</f>
        <v>100200</v>
      </c>
      <c r="GZ22" s="42">
        <f>BN22</f>
        <v>2000</v>
      </c>
      <c r="HA22" s="42">
        <f>BO22</f>
        <v>5800</v>
      </c>
      <c r="HB22" s="42">
        <f>BT22</f>
        <v>0</v>
      </c>
      <c r="HC22" s="42">
        <f>BU22</f>
        <v>2300</v>
      </c>
      <c r="HD22" s="42">
        <f>BV22</f>
        <v>0</v>
      </c>
      <c r="HE22" s="42">
        <f>BW22</f>
        <v>0</v>
      </c>
      <c r="HF22" s="42">
        <f>BY22</f>
        <v>0</v>
      </c>
      <c r="HG22" s="42">
        <f>BZ22</f>
        <v>0</v>
      </c>
      <c r="HH22" s="44">
        <f>CE22</f>
        <v>0</v>
      </c>
      <c r="HI22" s="44">
        <f>CK22</f>
        <v>249900</v>
      </c>
      <c r="HJ22" s="44">
        <f>CT22</f>
        <v>100</v>
      </c>
      <c r="HK22" s="44"/>
      <c r="HL22" s="44">
        <f>EC22</f>
        <v>4200</v>
      </c>
      <c r="HM22" s="44">
        <f>ED22</f>
        <v>0</v>
      </c>
      <c r="HN22" s="44">
        <f>EE22</f>
        <v>0</v>
      </c>
      <c r="HO22" s="44">
        <f>AL22</f>
        <v>0</v>
      </c>
      <c r="HP22" s="44">
        <f>AM22</f>
        <v>0</v>
      </c>
      <c r="HQ22" s="44">
        <f>AN22</f>
        <v>133200</v>
      </c>
      <c r="HR22" s="44">
        <f>AO22</f>
        <v>0</v>
      </c>
      <c r="HS22" s="44">
        <f>CA22</f>
        <v>0</v>
      </c>
      <c r="HT22" s="44">
        <f>CB22</f>
        <v>0</v>
      </c>
      <c r="HU22" s="16">
        <f>BS22</f>
        <v>1669620</v>
      </c>
      <c r="HV22" s="16">
        <f>AI22</f>
        <v>3658985</v>
      </c>
      <c r="HW22" s="16">
        <f>AJ22</f>
        <v>395500</v>
      </c>
      <c r="HX22" s="16">
        <f>AK22</f>
        <v>346995</v>
      </c>
      <c r="HY22" s="16">
        <f>BR22</f>
        <v>1136300</v>
      </c>
      <c r="HZ22" s="40">
        <f>IA22+IB22</f>
        <v>0</v>
      </c>
      <c r="IA22" s="16"/>
      <c r="IB22" s="12">
        <f>ID22+IE22</f>
        <v>0</v>
      </c>
      <c r="ID22" s="12">
        <f>DG22</f>
        <v>0</v>
      </c>
      <c r="IE22" s="16">
        <f>T22</f>
        <v>0</v>
      </c>
      <c r="IF22" s="8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12" customFormat="1" ht="12.75">
      <c r="A23"/>
      <c r="B23"/>
      <c r="C23" s="11">
        <f>D23+F23+H23+J23+M23+S23</f>
        <v>65621700</v>
      </c>
      <c r="D23" s="12">
        <f>SUM(E23)</f>
        <v>1100</v>
      </c>
      <c r="E23" s="13">
        <v>1100</v>
      </c>
      <c r="F23" s="12">
        <f>G23</f>
        <v>1977700</v>
      </c>
      <c r="G23" s="13">
        <v>1977700</v>
      </c>
      <c r="J23" s="14">
        <f>SUM(K23:L23)</f>
        <v>47435000</v>
      </c>
      <c r="K23" s="14"/>
      <c r="L23" s="15">
        <v>47435000</v>
      </c>
      <c r="M23" s="14">
        <f>SUM(N23:R23)</f>
        <v>9000000</v>
      </c>
      <c r="N23" s="14"/>
      <c r="O23" s="14">
        <v>9000000</v>
      </c>
      <c r="P23" s="14"/>
      <c r="Q23" s="14"/>
      <c r="R23" s="14"/>
      <c r="S23" s="16">
        <f>SUM(T23:V23)</f>
        <v>7207900</v>
      </c>
      <c r="T23" s="16">
        <v>1000000</v>
      </c>
      <c r="U23" s="13">
        <v>5894000</v>
      </c>
      <c r="V23" s="13">
        <v>313900</v>
      </c>
      <c r="W23" s="16"/>
      <c r="X23" s="17">
        <f>Y23+Z23</f>
        <v>0</v>
      </c>
      <c r="Y23" s="12">
        <f>Z23</f>
        <v>0</v>
      </c>
      <c r="Z23" s="18"/>
      <c r="AA23" s="19">
        <f>AB23</f>
        <v>0</v>
      </c>
      <c r="AB23" s="20">
        <v>0</v>
      </c>
      <c r="AC23" s="21">
        <f>AF23+AD23+AH23</f>
        <v>22483130</v>
      </c>
      <c r="AD23" s="20">
        <f>AE23</f>
        <v>352200</v>
      </c>
      <c r="AE23" s="20">
        <v>352200</v>
      </c>
      <c r="AF23" s="20">
        <f>AG23</f>
        <v>2177800</v>
      </c>
      <c r="AG23" s="20">
        <v>2177800</v>
      </c>
      <c r="AH23" s="20">
        <f>SUM(AI23:AO23)</f>
        <v>19953130</v>
      </c>
      <c r="AI23" s="20">
        <v>13220649</v>
      </c>
      <c r="AJ23" s="20">
        <v>3297980</v>
      </c>
      <c r="AK23" s="20">
        <v>2666771</v>
      </c>
      <c r="AL23" s="20">
        <v>218300</v>
      </c>
      <c r="AM23" s="20">
        <v>299430</v>
      </c>
      <c r="AN23" s="20">
        <v>250000</v>
      </c>
      <c r="AO23" s="20">
        <v>0</v>
      </c>
      <c r="AP23" s="22"/>
      <c r="AQ23" s="20"/>
      <c r="AR23" s="23">
        <f>AS23+AT23</f>
        <v>777700</v>
      </c>
      <c r="AS23" s="20">
        <v>699600</v>
      </c>
      <c r="AT23" s="20">
        <v>78100</v>
      </c>
      <c r="AU23" s="24">
        <f>AV23+BA23+BH23+BJ23+BQ23+BX23</f>
        <v>412037659</v>
      </c>
      <c r="AV23" s="12">
        <f>AW23+AX23+AY23+AZ23</f>
        <v>82634300</v>
      </c>
      <c r="AW23" s="25">
        <v>62601000</v>
      </c>
      <c r="AX23" s="26">
        <v>33300</v>
      </c>
      <c r="AY23" s="27">
        <v>0</v>
      </c>
      <c r="AZ23" s="26">
        <v>20000000</v>
      </c>
      <c r="BA23" s="12">
        <f>BE23+BB23+BF23+BG23</f>
        <v>310157300</v>
      </c>
      <c r="BB23" s="24">
        <f>BC23+BD23</f>
        <v>7324200</v>
      </c>
      <c r="BC23" s="21">
        <v>7324200</v>
      </c>
      <c r="BD23" s="24"/>
      <c r="BE23" s="12">
        <v>1625300</v>
      </c>
      <c r="BF23" s="28">
        <v>295789800</v>
      </c>
      <c r="BG23" s="28">
        <v>5418000</v>
      </c>
      <c r="BH23" s="28">
        <f>BI23</f>
        <v>5204900</v>
      </c>
      <c r="BI23" s="29">
        <v>5204900</v>
      </c>
      <c r="BJ23" s="28">
        <f>SUM(BK23:BP23)</f>
        <v>1009900</v>
      </c>
      <c r="BK23" s="28">
        <v>116000</v>
      </c>
      <c r="BL23" s="29">
        <v>700000</v>
      </c>
      <c r="BM23" s="28">
        <v>163600</v>
      </c>
      <c r="BN23" s="28">
        <v>14200</v>
      </c>
      <c r="BO23" s="20">
        <v>16100</v>
      </c>
      <c r="BP23" s="28"/>
      <c r="BQ23" s="20">
        <f>SUM(BR23:BW23)</f>
        <v>9776070</v>
      </c>
      <c r="BR23" s="29">
        <v>3646400</v>
      </c>
      <c r="BS23" s="20">
        <v>5786300</v>
      </c>
      <c r="BT23" s="18">
        <v>180870</v>
      </c>
      <c r="BU23" s="29">
        <v>95900</v>
      </c>
      <c r="BV23" s="18">
        <v>66600</v>
      </c>
      <c r="BW23" s="18">
        <v>0</v>
      </c>
      <c r="BX23" s="18">
        <f>BY23+BZ23+CA23+CB23</f>
        <v>3255189</v>
      </c>
      <c r="BY23" s="18"/>
      <c r="BZ23" s="18"/>
      <c r="CA23" s="30">
        <v>3253805</v>
      </c>
      <c r="CB23" s="30">
        <v>1384</v>
      </c>
      <c r="CC23" s="31">
        <f>CD23+CF23+CJ23+CL23+CS23+CV23+CZ23+DD23+DI23+DL23+DN23+DR23+DU23+DZ23+CH23</f>
        <v>39492289.26</v>
      </c>
      <c r="CD23" s="12">
        <f>CE23</f>
        <v>0</v>
      </c>
      <c r="CE23" s="32">
        <v>0</v>
      </c>
      <c r="CF23" s="33">
        <f>CG23</f>
        <v>0</v>
      </c>
      <c r="CG23" s="12">
        <v>0</v>
      </c>
      <c r="CH23" s="12">
        <f>CI23</f>
        <v>0</v>
      </c>
      <c r="CJ23" s="12">
        <f>CK23</f>
        <v>450000</v>
      </c>
      <c r="CK23" s="34">
        <v>450000</v>
      </c>
      <c r="CL23" s="12">
        <f>SUM(CM23:CR23)</f>
        <v>15003500</v>
      </c>
      <c r="CO23" s="12">
        <v>3540900</v>
      </c>
      <c r="CP23" s="28">
        <v>11462600</v>
      </c>
      <c r="CQ23" s="28">
        <v>0</v>
      </c>
      <c r="CR23" s="14"/>
      <c r="CS23" s="28">
        <f>CT23+CU23</f>
        <v>200</v>
      </c>
      <c r="CT23" s="28">
        <v>200</v>
      </c>
      <c r="CU23" s="28"/>
      <c r="CV23" s="12">
        <f>SUM(CW23:CY23)</f>
        <v>0</v>
      </c>
      <c r="CZ23" s="12">
        <f>SUM(DA23:DC23)</f>
        <v>23025999</v>
      </c>
      <c r="DC23" s="12">
        <v>23025999</v>
      </c>
      <c r="DD23" s="12">
        <f>SUM(DE23:DH23)</f>
        <v>0</v>
      </c>
      <c r="DI23" s="12">
        <f>DJ23+DK23</f>
        <v>0</v>
      </c>
      <c r="DL23" s="12">
        <f>DM23</f>
        <v>0</v>
      </c>
      <c r="DN23" s="12">
        <f>DO23+DP23+DQ23</f>
        <v>0</v>
      </c>
      <c r="DR23" s="12">
        <f>SUM(DS23:DT23)</f>
        <v>1012590.26</v>
      </c>
      <c r="DT23" s="35">
        <v>1012590.26</v>
      </c>
      <c r="DU23" s="35">
        <f>DV23+DY23+DW23+DX23</f>
        <v>0</v>
      </c>
      <c r="DV23" s="35"/>
      <c r="DW23" s="35"/>
      <c r="DX23" s="35"/>
      <c r="DY23" s="35"/>
      <c r="DZ23" s="14"/>
      <c r="EA23" s="14"/>
      <c r="EB23" s="36">
        <f>EC23+ED23+EE23+EF23</f>
        <v>17800</v>
      </c>
      <c r="EC23" s="14">
        <v>17800</v>
      </c>
      <c r="ED23" s="14"/>
      <c r="EG23" s="37">
        <f>EH23+EI23</f>
        <v>0</v>
      </c>
      <c r="EJ23" s="38">
        <f>C23+X23+AA23+AC23+AP23+AR23+AU23+CC23+EB23+EG23</f>
        <v>540430278.26</v>
      </c>
      <c r="EK23" s="39">
        <f>EL23-EJ23</f>
        <v>0</v>
      </c>
      <c r="EL23" s="38">
        <f>EM23+EV23+GF23+HZ23</f>
        <v>540430278.26</v>
      </c>
      <c r="EM23" s="40">
        <f>EN23+EO23+EP23+EQ23+ER23</f>
        <v>56435000</v>
      </c>
      <c r="EN23" s="14"/>
      <c r="EO23" s="14">
        <f>L23</f>
        <v>47435000</v>
      </c>
      <c r="EP23" s="14">
        <f>O23</f>
        <v>9000000</v>
      </c>
      <c r="EQ23" s="14"/>
      <c r="ER23" s="41">
        <f>SUM(ES23:EU23)</f>
        <v>0</v>
      </c>
      <c r="ES23" s="41">
        <f>P23</f>
        <v>0</v>
      </c>
      <c r="ET23" s="41">
        <f>Q23</f>
        <v>0</v>
      </c>
      <c r="EU23" s="41"/>
      <c r="EV23" s="40">
        <f>EW23+EX23+EY23+EZ23+FA23+FB23+FC23+FD23+FE23</f>
        <v>65872289.260000005</v>
      </c>
      <c r="EW23" s="14">
        <f>DT23</f>
        <v>1012590.26</v>
      </c>
      <c r="EX23" s="14">
        <f>CW23</f>
        <v>0</v>
      </c>
      <c r="EY23" s="14">
        <f>DS23</f>
        <v>0</v>
      </c>
      <c r="EZ23" s="14">
        <f>CM23</f>
        <v>0</v>
      </c>
      <c r="FA23" s="14"/>
      <c r="FB23" s="14">
        <f>DW23</f>
        <v>0</v>
      </c>
      <c r="FC23" s="14">
        <f>DX23</f>
        <v>0</v>
      </c>
      <c r="FD23" s="14">
        <f>AZ23</f>
        <v>20000000</v>
      </c>
      <c r="FE23" s="41">
        <f>SUM(FF23:GE23)</f>
        <v>44859699</v>
      </c>
      <c r="FF23" s="41">
        <f>DE23</f>
        <v>0</v>
      </c>
      <c r="FG23" s="41">
        <f>DJ23</f>
        <v>0</v>
      </c>
      <c r="FH23" s="41">
        <f>DV23</f>
        <v>0</v>
      </c>
      <c r="FI23" s="41">
        <f>DO23</f>
        <v>0</v>
      </c>
      <c r="FJ23" s="41">
        <f>Z23</f>
        <v>0</v>
      </c>
      <c r="FK23" s="42"/>
      <c r="FL23" s="42">
        <f>AB23</f>
        <v>0</v>
      </c>
      <c r="FM23" s="42">
        <f>CN23</f>
        <v>0</v>
      </c>
      <c r="FN23" s="42">
        <f>CO23</f>
        <v>3540900</v>
      </c>
      <c r="FO23" s="42">
        <f>BE23</f>
        <v>1625300</v>
      </c>
      <c r="FP23" s="42">
        <f>BI23</f>
        <v>5204900</v>
      </c>
      <c r="FQ23" s="42">
        <f>BP23</f>
        <v>0</v>
      </c>
      <c r="FR23" s="41">
        <f>CG23</f>
        <v>0</v>
      </c>
      <c r="FS23" s="41">
        <f>CI23</f>
        <v>0</v>
      </c>
      <c r="FT23" s="42">
        <f>CP23</f>
        <v>11462600</v>
      </c>
      <c r="FU23" s="42">
        <f>CQ23</f>
        <v>0</v>
      </c>
      <c r="FV23" s="42"/>
      <c r="FW23" s="42"/>
      <c r="FX23" s="42">
        <f>CY23</f>
        <v>0</v>
      </c>
      <c r="FY23" s="42">
        <f>DC23</f>
        <v>23025999</v>
      </c>
      <c r="FZ23" s="41">
        <f>DB23+DM23+DP23</f>
        <v>0</v>
      </c>
      <c r="GA23" s="41"/>
      <c r="GB23" s="41">
        <f>EH23</f>
        <v>0</v>
      </c>
      <c r="GC23" s="41">
        <f>EI23</f>
        <v>0</v>
      </c>
      <c r="GD23" s="41">
        <f>AY23</f>
        <v>0</v>
      </c>
      <c r="GE23" s="43"/>
      <c r="GF23" s="40">
        <f>GG23+GH23+GI23+GL23+HU23+HY23+HV23+HW23+HX23</f>
        <v>417122989</v>
      </c>
      <c r="GG23" s="14">
        <f>EF23</f>
        <v>0</v>
      </c>
      <c r="GH23" s="16">
        <f>G23</f>
        <v>1977700</v>
      </c>
      <c r="GI23" s="16">
        <f>GJ23+GK23</f>
        <v>7324200</v>
      </c>
      <c r="GJ23" s="16">
        <f>BC23</f>
        <v>7324200</v>
      </c>
      <c r="GK23" s="16">
        <f>BD23</f>
        <v>0</v>
      </c>
      <c r="GL23" s="41">
        <f>SUM(GM23:HT23)</f>
        <v>379202989</v>
      </c>
      <c r="GM23" s="41">
        <f>AG23</f>
        <v>2177800</v>
      </c>
      <c r="GN23" s="44">
        <f>E23</f>
        <v>1100</v>
      </c>
      <c r="GO23" s="42">
        <f>U23</f>
        <v>5894000</v>
      </c>
      <c r="GP23" s="42">
        <f>V23</f>
        <v>313900</v>
      </c>
      <c r="GQ23" s="42">
        <f>AE23</f>
        <v>352200</v>
      </c>
      <c r="GR23" s="42">
        <f>AS23</f>
        <v>699600</v>
      </c>
      <c r="GS23" s="42">
        <f>AT23</f>
        <v>78100</v>
      </c>
      <c r="GT23" s="42">
        <f>AW23+BF23</f>
        <v>358390800</v>
      </c>
      <c r="GU23" s="42">
        <f>AX23</f>
        <v>33300</v>
      </c>
      <c r="GV23" s="42">
        <f>BG23</f>
        <v>5418000</v>
      </c>
      <c r="GW23" s="42">
        <f>BK23</f>
        <v>116000</v>
      </c>
      <c r="GX23" s="42">
        <f>BL23</f>
        <v>700000</v>
      </c>
      <c r="GY23" s="42">
        <f>BM23</f>
        <v>163600</v>
      </c>
      <c r="GZ23" s="42">
        <f>BN23</f>
        <v>14200</v>
      </c>
      <c r="HA23" s="42">
        <f>BO23</f>
        <v>16100</v>
      </c>
      <c r="HB23" s="42">
        <f>BT23</f>
        <v>180870</v>
      </c>
      <c r="HC23" s="42">
        <f>BU23</f>
        <v>95900</v>
      </c>
      <c r="HD23" s="42">
        <f>BV23</f>
        <v>66600</v>
      </c>
      <c r="HE23" s="42">
        <f>BW23</f>
        <v>0</v>
      </c>
      <c r="HF23" s="42">
        <f>BY23</f>
        <v>0</v>
      </c>
      <c r="HG23" s="42">
        <f>BZ23</f>
        <v>0</v>
      </c>
      <c r="HH23" s="44">
        <f>CE23</f>
        <v>0</v>
      </c>
      <c r="HI23" s="44">
        <f>CK23</f>
        <v>450000</v>
      </c>
      <c r="HJ23" s="44">
        <f>CT23</f>
        <v>200</v>
      </c>
      <c r="HK23" s="44"/>
      <c r="HL23" s="44">
        <f>EC23</f>
        <v>17800</v>
      </c>
      <c r="HM23" s="44">
        <f>ED23</f>
        <v>0</v>
      </c>
      <c r="HN23" s="44">
        <f>EE23</f>
        <v>0</v>
      </c>
      <c r="HO23" s="44">
        <f>AL23</f>
        <v>218300</v>
      </c>
      <c r="HP23" s="44">
        <f>AM23</f>
        <v>299430</v>
      </c>
      <c r="HQ23" s="44">
        <f>AN23</f>
        <v>250000</v>
      </c>
      <c r="HR23" s="44">
        <f>AO23</f>
        <v>0</v>
      </c>
      <c r="HS23" s="44">
        <f>CA23</f>
        <v>3253805</v>
      </c>
      <c r="HT23" s="44">
        <f>CB23</f>
        <v>1384</v>
      </c>
      <c r="HU23" s="16">
        <f>BS23</f>
        <v>5786300</v>
      </c>
      <c r="HV23" s="16">
        <f>AI23</f>
        <v>13220649</v>
      </c>
      <c r="HW23" s="16">
        <f>AJ23</f>
        <v>3297980</v>
      </c>
      <c r="HX23" s="16">
        <f>AK23</f>
        <v>2666771</v>
      </c>
      <c r="HY23" s="16">
        <f>BR23</f>
        <v>3646400</v>
      </c>
      <c r="HZ23" s="40">
        <f>IA23+IB23</f>
        <v>1000000</v>
      </c>
      <c r="IA23" s="16"/>
      <c r="IB23" s="12">
        <f>ID23+IE23</f>
        <v>1000000</v>
      </c>
      <c r="ID23" s="12">
        <f>DG23</f>
        <v>0</v>
      </c>
      <c r="IE23" s="16">
        <f>T23</f>
        <v>1000000</v>
      </c>
      <c r="IF23" s="8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12" customFormat="1" ht="12.75">
      <c r="A24"/>
      <c r="B24"/>
      <c r="C24" s="11">
        <f>D24+F24+H24+J24+M24+S24</f>
        <v>55851100</v>
      </c>
      <c r="D24" s="12">
        <f>SUM(E24)</f>
        <v>600</v>
      </c>
      <c r="E24" s="13">
        <v>600</v>
      </c>
      <c r="F24" s="12">
        <f>G24</f>
        <v>727500</v>
      </c>
      <c r="G24" s="13">
        <v>727500</v>
      </c>
      <c r="J24" s="14">
        <f>SUM(K24:L24)</f>
        <v>50986000</v>
      </c>
      <c r="K24" s="14"/>
      <c r="L24" s="15">
        <v>50986000</v>
      </c>
      <c r="M24" s="14">
        <f>SUM(N24:R24)</f>
        <v>2400000</v>
      </c>
      <c r="N24" s="14"/>
      <c r="O24" s="14">
        <v>2400000</v>
      </c>
      <c r="P24" s="14"/>
      <c r="Q24" s="14"/>
      <c r="R24" s="14"/>
      <c r="S24" s="16">
        <f>SUM(T24:V24)</f>
        <v>1737000</v>
      </c>
      <c r="T24" s="16"/>
      <c r="U24" s="13">
        <v>1564000</v>
      </c>
      <c r="V24" s="13">
        <v>173000</v>
      </c>
      <c r="W24" s="16"/>
      <c r="X24" s="17">
        <f>Y24+Z24</f>
        <v>0</v>
      </c>
      <c r="Y24" s="12">
        <f>Z24</f>
        <v>0</v>
      </c>
      <c r="Z24" s="18"/>
      <c r="AA24" s="19">
        <f>AB24</f>
        <v>0</v>
      </c>
      <c r="AB24" s="20">
        <v>0</v>
      </c>
      <c r="AC24" s="21">
        <f>AF24+AD24+AH24</f>
        <v>5732900</v>
      </c>
      <c r="AD24" s="20">
        <f>AE24</f>
        <v>157500</v>
      </c>
      <c r="AE24" s="20">
        <v>157500</v>
      </c>
      <c r="AF24" s="20">
        <f>AG24</f>
        <v>504300</v>
      </c>
      <c r="AG24" s="20">
        <v>504300</v>
      </c>
      <c r="AH24" s="20">
        <f>SUM(AI24:AO24)</f>
        <v>5071100</v>
      </c>
      <c r="AI24" s="20">
        <v>3232050</v>
      </c>
      <c r="AJ24" s="20">
        <v>1028200</v>
      </c>
      <c r="AK24" s="20">
        <v>744250</v>
      </c>
      <c r="AL24" s="20">
        <v>0</v>
      </c>
      <c r="AM24" s="20">
        <v>0</v>
      </c>
      <c r="AN24" s="20">
        <v>66600</v>
      </c>
      <c r="AO24" s="20">
        <v>0</v>
      </c>
      <c r="AP24" s="22"/>
      <c r="AQ24" s="20"/>
      <c r="AR24" s="23">
        <f>AS24+AT24</f>
        <v>397900</v>
      </c>
      <c r="AS24" s="20">
        <v>352900</v>
      </c>
      <c r="AT24" s="20">
        <v>45000</v>
      </c>
      <c r="AU24" s="24">
        <f>AV24+BA24+BH24+BJ24+BQ24+BX24</f>
        <v>143329230</v>
      </c>
      <c r="AV24" s="12">
        <f>AW24+AX24+AY24+AZ24</f>
        <v>22491600</v>
      </c>
      <c r="AW24" s="25">
        <v>22472000</v>
      </c>
      <c r="AX24" s="26">
        <v>19600</v>
      </c>
      <c r="AY24" s="27">
        <v>0</v>
      </c>
      <c r="AZ24" s="26">
        <v>0</v>
      </c>
      <c r="BA24" s="12">
        <f>BE24+BB24+BF24+BG24</f>
        <v>114938600</v>
      </c>
      <c r="BB24" s="24">
        <f>BC24+BD24</f>
        <v>2934900</v>
      </c>
      <c r="BC24" s="21">
        <v>2934900</v>
      </c>
      <c r="BD24" s="24"/>
      <c r="BF24" s="28">
        <v>109483700</v>
      </c>
      <c r="BG24" s="28">
        <v>2520000</v>
      </c>
      <c r="BH24" s="28">
        <f>BI24</f>
        <v>1317100</v>
      </c>
      <c r="BI24" s="29">
        <v>1317100</v>
      </c>
      <c r="BJ24" s="28">
        <f>SUM(BK24:BP24)</f>
        <v>393200</v>
      </c>
      <c r="BK24" s="28">
        <v>46400</v>
      </c>
      <c r="BL24" s="29">
        <v>263100</v>
      </c>
      <c r="BM24" s="28">
        <v>73000</v>
      </c>
      <c r="BN24" s="28">
        <v>4200</v>
      </c>
      <c r="BO24" s="20">
        <v>6500</v>
      </c>
      <c r="BP24" s="28"/>
      <c r="BQ24" s="20">
        <f>SUM(BR24:BW24)</f>
        <v>3648500</v>
      </c>
      <c r="BR24" s="29">
        <v>2182500</v>
      </c>
      <c r="BS24" s="20">
        <v>1462300</v>
      </c>
      <c r="BT24" s="18">
        <v>0</v>
      </c>
      <c r="BU24" s="29">
        <v>3700</v>
      </c>
      <c r="BV24" s="18">
        <v>0</v>
      </c>
      <c r="BW24" s="18">
        <v>0</v>
      </c>
      <c r="BX24" s="18">
        <f>BY24+BZ24+CA24+CB24</f>
        <v>540230</v>
      </c>
      <c r="BY24" s="18"/>
      <c r="BZ24" s="18"/>
      <c r="CA24" s="30">
        <v>540000</v>
      </c>
      <c r="CB24" s="30">
        <v>230</v>
      </c>
      <c r="CC24" s="31">
        <f>CD24+CF24+CJ24+CL24+CS24+CV24+CZ24+DD24+DI24+DL24+DN24+DR24+DU24+DZ24+CH24</f>
        <v>2992800</v>
      </c>
      <c r="CD24" s="12">
        <f>CE24</f>
        <v>0</v>
      </c>
      <c r="CE24" s="32">
        <v>0</v>
      </c>
      <c r="CF24" s="33">
        <f>CG24</f>
        <v>0</v>
      </c>
      <c r="CG24" s="12">
        <v>0</v>
      </c>
      <c r="CH24" s="12">
        <f>CI24</f>
        <v>0</v>
      </c>
      <c r="CJ24" s="12">
        <f>CK24</f>
        <v>460000</v>
      </c>
      <c r="CK24" s="34">
        <v>460000</v>
      </c>
      <c r="CL24" s="12">
        <f>SUM(CM24:CR24)</f>
        <v>1299200</v>
      </c>
      <c r="CN24" s="12">
        <v>1299200</v>
      </c>
      <c r="CP24" s="28">
        <v>0</v>
      </c>
      <c r="CQ24" s="28">
        <v>0</v>
      </c>
      <c r="CR24" s="14"/>
      <c r="CS24" s="28">
        <f>CT24+CU24</f>
        <v>0</v>
      </c>
      <c r="CT24" s="28">
        <v>0</v>
      </c>
      <c r="CU24" s="28"/>
      <c r="CV24" s="12">
        <f>SUM(CW24:CY24)</f>
        <v>0</v>
      </c>
      <c r="CZ24" s="12">
        <f>SUM(DA24:DC24)</f>
        <v>1233600</v>
      </c>
      <c r="DC24" s="12">
        <v>1233600</v>
      </c>
      <c r="DD24" s="12">
        <f>SUM(DE24:DH24)</f>
        <v>0</v>
      </c>
      <c r="DI24" s="12">
        <f>DJ24+DK24</f>
        <v>0</v>
      </c>
      <c r="DL24" s="12">
        <f>DM24</f>
        <v>0</v>
      </c>
      <c r="DN24" s="12">
        <f>DO24+DP24+DQ24</f>
        <v>0</v>
      </c>
      <c r="DR24" s="12">
        <f>SUM(DS24:DT24)</f>
        <v>0</v>
      </c>
      <c r="DT24" s="35">
        <v>0</v>
      </c>
      <c r="DU24" s="35">
        <f>DV24+DY24+DW24+DX24</f>
        <v>0</v>
      </c>
      <c r="DV24" s="35"/>
      <c r="DW24" s="35"/>
      <c r="DX24" s="35"/>
      <c r="DY24" s="35"/>
      <c r="DZ24" s="14"/>
      <c r="EA24" s="14"/>
      <c r="EB24" s="36">
        <f>EC24+ED24+EE24+EF24</f>
        <v>6100</v>
      </c>
      <c r="EC24" s="14">
        <v>6100</v>
      </c>
      <c r="ED24" s="14"/>
      <c r="EG24" s="37">
        <f>EH24+EI24</f>
        <v>0</v>
      </c>
      <c r="EJ24" s="38">
        <f>C24+X24+AA24+AC24+AP24+AR24+AU24+CC24+EB24+EG24</f>
        <v>208310030</v>
      </c>
      <c r="EK24" s="39">
        <f>EL24-EJ24</f>
        <v>0</v>
      </c>
      <c r="EL24" s="38">
        <f>EM24+EV24+GF24+HZ24</f>
        <v>208310030</v>
      </c>
      <c r="EM24" s="40">
        <f>EN24+EO24+EP24+EQ24+ER24</f>
        <v>53386000</v>
      </c>
      <c r="EN24" s="14"/>
      <c r="EO24" s="14">
        <f>L24</f>
        <v>50986000</v>
      </c>
      <c r="EP24" s="14">
        <f>O24</f>
        <v>2400000</v>
      </c>
      <c r="EQ24" s="14"/>
      <c r="ER24" s="41">
        <f>SUM(ES24:EU24)</f>
        <v>0</v>
      </c>
      <c r="ES24" s="41">
        <f>P24</f>
        <v>0</v>
      </c>
      <c r="ET24" s="41">
        <f>Q24</f>
        <v>0</v>
      </c>
      <c r="EU24" s="41"/>
      <c r="EV24" s="40">
        <f>EW24+EX24+EY24+EZ24+FA24+FB24+FC24+FD24+FE24</f>
        <v>3849900</v>
      </c>
      <c r="EW24" s="14">
        <f>DT24</f>
        <v>0</v>
      </c>
      <c r="EX24" s="14">
        <f>CW24</f>
        <v>0</v>
      </c>
      <c r="EY24" s="14">
        <f>DS24</f>
        <v>0</v>
      </c>
      <c r="EZ24" s="14">
        <f>CM24</f>
        <v>0</v>
      </c>
      <c r="FA24" s="14"/>
      <c r="FB24" s="14">
        <f>DW24</f>
        <v>0</v>
      </c>
      <c r="FC24" s="14">
        <f>DX24</f>
        <v>0</v>
      </c>
      <c r="FD24" s="14">
        <f>AZ24</f>
        <v>0</v>
      </c>
      <c r="FE24" s="41">
        <f>SUM(FF24:GE24)</f>
        <v>3849900</v>
      </c>
      <c r="FF24" s="41">
        <f>DE24</f>
        <v>0</v>
      </c>
      <c r="FG24" s="41">
        <f>DJ24</f>
        <v>0</v>
      </c>
      <c r="FH24" s="41">
        <f>DV24</f>
        <v>0</v>
      </c>
      <c r="FI24" s="41">
        <f>DO24</f>
        <v>0</v>
      </c>
      <c r="FJ24" s="41">
        <f>Z24</f>
        <v>0</v>
      </c>
      <c r="FK24" s="42"/>
      <c r="FL24" s="42">
        <f>AB24</f>
        <v>0</v>
      </c>
      <c r="FM24" s="42">
        <f>CN24</f>
        <v>1299200</v>
      </c>
      <c r="FN24" s="42">
        <f>CO24</f>
        <v>0</v>
      </c>
      <c r="FO24" s="42">
        <f>BE24</f>
        <v>0</v>
      </c>
      <c r="FP24" s="42">
        <f>BI24</f>
        <v>1317100</v>
      </c>
      <c r="FQ24" s="42">
        <f>BP24</f>
        <v>0</v>
      </c>
      <c r="FR24" s="41">
        <f>CG24</f>
        <v>0</v>
      </c>
      <c r="FS24" s="41">
        <f>CI24</f>
        <v>0</v>
      </c>
      <c r="FT24" s="42">
        <f>CP24</f>
        <v>0</v>
      </c>
      <c r="FU24" s="42">
        <f>CQ24</f>
        <v>0</v>
      </c>
      <c r="FV24" s="42"/>
      <c r="FW24" s="42"/>
      <c r="FX24" s="42">
        <f>CY24</f>
        <v>0</v>
      </c>
      <c r="FY24" s="42">
        <f>DC24</f>
        <v>1233600</v>
      </c>
      <c r="FZ24" s="41">
        <f>DB24+DM24+DP24</f>
        <v>0</v>
      </c>
      <c r="GA24" s="41"/>
      <c r="GB24" s="41">
        <f>EH24</f>
        <v>0</v>
      </c>
      <c r="GC24" s="41">
        <f>EI24</f>
        <v>0</v>
      </c>
      <c r="GD24" s="41">
        <f>AY24</f>
        <v>0</v>
      </c>
      <c r="GE24" s="43"/>
      <c r="GF24" s="40">
        <f>GG24+GH24+GI24+GL24+HU24+HY24+HV24+HW24+HX24</f>
        <v>151074130</v>
      </c>
      <c r="GG24" s="14">
        <f>EF24</f>
        <v>0</v>
      </c>
      <c r="GH24" s="16">
        <f>G24</f>
        <v>727500</v>
      </c>
      <c r="GI24" s="16">
        <f>GJ24+GK24</f>
        <v>2934900</v>
      </c>
      <c r="GJ24" s="16">
        <f>BC24</f>
        <v>2934900</v>
      </c>
      <c r="GK24" s="16">
        <f>BD24</f>
        <v>0</v>
      </c>
      <c r="GL24" s="41">
        <f>SUM(GM24:HT24)</f>
        <v>138762430</v>
      </c>
      <c r="GM24" s="41">
        <f>AG24</f>
        <v>504300</v>
      </c>
      <c r="GN24" s="44">
        <f>E24</f>
        <v>600</v>
      </c>
      <c r="GO24" s="42">
        <f>U24</f>
        <v>1564000</v>
      </c>
      <c r="GP24" s="42">
        <f>V24</f>
        <v>173000</v>
      </c>
      <c r="GQ24" s="42">
        <f>AE24</f>
        <v>157500</v>
      </c>
      <c r="GR24" s="42">
        <f>AS24</f>
        <v>352900</v>
      </c>
      <c r="GS24" s="42">
        <f>AT24</f>
        <v>45000</v>
      </c>
      <c r="GT24" s="42">
        <f>AW24+BF24</f>
        <v>131955700</v>
      </c>
      <c r="GU24" s="42">
        <f>AX24</f>
        <v>19600</v>
      </c>
      <c r="GV24" s="42">
        <f>BG24</f>
        <v>2520000</v>
      </c>
      <c r="GW24" s="42">
        <f>BK24</f>
        <v>46400</v>
      </c>
      <c r="GX24" s="42">
        <f>BL24</f>
        <v>263100</v>
      </c>
      <c r="GY24" s="42">
        <f>BM24</f>
        <v>73000</v>
      </c>
      <c r="GZ24" s="42">
        <f>BN24</f>
        <v>4200</v>
      </c>
      <c r="HA24" s="42">
        <f>BO24</f>
        <v>6500</v>
      </c>
      <c r="HB24" s="42">
        <f>BT24</f>
        <v>0</v>
      </c>
      <c r="HC24" s="42">
        <f>BU24</f>
        <v>3700</v>
      </c>
      <c r="HD24" s="42">
        <f>BV24</f>
        <v>0</v>
      </c>
      <c r="HE24" s="42">
        <f>BW24</f>
        <v>0</v>
      </c>
      <c r="HF24" s="42">
        <f>BY24</f>
        <v>0</v>
      </c>
      <c r="HG24" s="42">
        <f>BZ24</f>
        <v>0</v>
      </c>
      <c r="HH24" s="44">
        <f>CE24</f>
        <v>0</v>
      </c>
      <c r="HI24" s="44">
        <f>CK24</f>
        <v>460000</v>
      </c>
      <c r="HJ24" s="44">
        <f>CT24</f>
        <v>0</v>
      </c>
      <c r="HK24" s="44"/>
      <c r="HL24" s="44">
        <f>EC24</f>
        <v>6100</v>
      </c>
      <c r="HM24" s="44">
        <f>ED24</f>
        <v>0</v>
      </c>
      <c r="HN24" s="44">
        <f>EE24</f>
        <v>0</v>
      </c>
      <c r="HO24" s="44">
        <f>AL24</f>
        <v>0</v>
      </c>
      <c r="HP24" s="44">
        <f>AM24</f>
        <v>0</v>
      </c>
      <c r="HQ24" s="44">
        <f>AN24</f>
        <v>66600</v>
      </c>
      <c r="HR24" s="44">
        <f>AO24</f>
        <v>0</v>
      </c>
      <c r="HS24" s="44">
        <f>CA24</f>
        <v>540000</v>
      </c>
      <c r="HT24" s="44">
        <f>CB24</f>
        <v>230</v>
      </c>
      <c r="HU24" s="16">
        <f>BS24</f>
        <v>1462300</v>
      </c>
      <c r="HV24" s="16">
        <f>AI24</f>
        <v>3232050</v>
      </c>
      <c r="HW24" s="16">
        <f>AJ24</f>
        <v>1028200</v>
      </c>
      <c r="HX24" s="16">
        <f>AK24</f>
        <v>744250</v>
      </c>
      <c r="HY24" s="16">
        <f>BR24</f>
        <v>2182500</v>
      </c>
      <c r="HZ24" s="40">
        <f>IA24+IB24</f>
        <v>0</v>
      </c>
      <c r="IA24" s="16"/>
      <c r="IB24" s="12">
        <f>ID24+IE24</f>
        <v>0</v>
      </c>
      <c r="ID24" s="12">
        <f>DG24</f>
        <v>0</v>
      </c>
      <c r="IE24" s="16">
        <f>T24</f>
        <v>0</v>
      </c>
      <c r="IF24" s="8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12" customFormat="1" ht="15" customHeight="1">
      <c r="A25"/>
      <c r="B25"/>
      <c r="C25" s="11">
        <f>D25+F25+H25+J25+M25+S25</f>
        <v>31186200</v>
      </c>
      <c r="D25" s="12">
        <f>SUM(E25)</f>
        <v>700</v>
      </c>
      <c r="E25" s="13">
        <v>700</v>
      </c>
      <c r="F25" s="12">
        <f>G25</f>
        <v>1394200</v>
      </c>
      <c r="G25" s="13">
        <v>1394200</v>
      </c>
      <c r="J25" s="14">
        <f>SUM(K25:L25)</f>
        <v>22991000</v>
      </c>
      <c r="K25" s="14"/>
      <c r="L25" s="15">
        <v>22991000</v>
      </c>
      <c r="M25" s="14">
        <f>SUM(N25:R25)</f>
        <v>3863800</v>
      </c>
      <c r="N25" s="14"/>
      <c r="O25" s="14">
        <v>3863800</v>
      </c>
      <c r="P25" s="14"/>
      <c r="Q25" s="14"/>
      <c r="R25" s="14"/>
      <c r="S25" s="16">
        <f>SUM(T25:V25)</f>
        <v>2936500</v>
      </c>
      <c r="T25" s="16"/>
      <c r="U25" s="13">
        <v>2733000</v>
      </c>
      <c r="V25" s="13">
        <v>203500</v>
      </c>
      <c r="W25" s="16"/>
      <c r="X25" s="17">
        <f>Y25+Z25</f>
        <v>0</v>
      </c>
      <c r="Y25" s="12">
        <f>Z25</f>
        <v>0</v>
      </c>
      <c r="Z25" s="18"/>
      <c r="AA25" s="19">
        <f>AB25</f>
        <v>0</v>
      </c>
      <c r="AB25" s="20">
        <v>0</v>
      </c>
      <c r="AC25" s="21">
        <f>AF25+AD25+AH25</f>
        <v>9734091</v>
      </c>
      <c r="AD25" s="20">
        <f>AE25</f>
        <v>166800</v>
      </c>
      <c r="AE25" s="20">
        <v>166800</v>
      </c>
      <c r="AF25" s="20">
        <f>AG25</f>
        <v>953000</v>
      </c>
      <c r="AG25" s="20">
        <v>953000</v>
      </c>
      <c r="AH25" s="20">
        <f>SUM(AI25:AO25)</f>
        <v>8614291</v>
      </c>
      <c r="AI25" s="20">
        <v>5696000</v>
      </c>
      <c r="AJ25" s="20">
        <v>1505700</v>
      </c>
      <c r="AK25" s="20">
        <v>1124591</v>
      </c>
      <c r="AL25" s="20">
        <v>125400</v>
      </c>
      <c r="AM25" s="20">
        <v>96000</v>
      </c>
      <c r="AN25" s="20">
        <v>66600</v>
      </c>
      <c r="AO25" s="20">
        <v>0</v>
      </c>
      <c r="AP25" s="22"/>
      <c r="AQ25" s="20"/>
      <c r="AR25" s="23">
        <f>AS25+AT25</f>
        <v>405300</v>
      </c>
      <c r="AS25" s="20">
        <v>352900</v>
      </c>
      <c r="AT25" s="20">
        <v>52400</v>
      </c>
      <c r="AU25" s="24">
        <f>AV25+BA25+BH25+BJ25+BQ25+BX25</f>
        <v>222625901</v>
      </c>
      <c r="AV25" s="12">
        <f>AW25+AX25+AY25+AZ25</f>
        <v>50742600</v>
      </c>
      <c r="AW25" s="25">
        <v>50723000</v>
      </c>
      <c r="AX25" s="26">
        <v>19600</v>
      </c>
      <c r="AY25" s="27">
        <v>0</v>
      </c>
      <c r="AZ25" s="26">
        <v>0</v>
      </c>
      <c r="BA25" s="12">
        <f>BE25+BB25+BF25+BG25</f>
        <v>160391000</v>
      </c>
      <c r="BB25" s="24">
        <f>BC25+BD25</f>
        <v>3519600</v>
      </c>
      <c r="BC25" s="21">
        <v>3519600</v>
      </c>
      <c r="BD25" s="24"/>
      <c r="BE25" s="12">
        <v>2177800</v>
      </c>
      <c r="BF25" s="28">
        <v>151014400</v>
      </c>
      <c r="BG25" s="28">
        <v>3679200</v>
      </c>
      <c r="BH25" s="28">
        <f>BI25</f>
        <v>4136400</v>
      </c>
      <c r="BI25" s="29">
        <v>4136400</v>
      </c>
      <c r="BJ25" s="28">
        <f>SUM(BK25:BP25)</f>
        <v>591600</v>
      </c>
      <c r="BK25" s="28">
        <v>81200</v>
      </c>
      <c r="BL25" s="29">
        <v>390000</v>
      </c>
      <c r="BM25" s="28">
        <v>109200</v>
      </c>
      <c r="BN25" s="28">
        <v>3500</v>
      </c>
      <c r="BO25" s="20">
        <v>7700</v>
      </c>
      <c r="BP25" s="28"/>
      <c r="BQ25" s="20">
        <f>SUM(BR25:BW25)</f>
        <v>5136409</v>
      </c>
      <c r="BR25" s="29">
        <v>2474700</v>
      </c>
      <c r="BS25" s="20">
        <v>2661709</v>
      </c>
      <c r="BT25" s="18">
        <v>0</v>
      </c>
      <c r="BU25" s="29">
        <v>0</v>
      </c>
      <c r="BV25" s="18">
        <v>0</v>
      </c>
      <c r="BW25" s="18">
        <v>0</v>
      </c>
      <c r="BX25" s="18">
        <f>BY25+BZ25+CA25+CB25</f>
        <v>1627892</v>
      </c>
      <c r="BY25" s="18"/>
      <c r="BZ25" s="18"/>
      <c r="CA25" s="30">
        <v>1627200</v>
      </c>
      <c r="CB25" s="30">
        <v>692</v>
      </c>
      <c r="CC25" s="31">
        <f>CD25+CF25+CJ25+CL25+CS25+CV25+CZ25+DD25+DI25+DL25+DN25+DR25+DU25+DZ25+CH25</f>
        <v>4216348</v>
      </c>
      <c r="CD25" s="12">
        <f>CE25</f>
        <v>0</v>
      </c>
      <c r="CE25" s="32">
        <v>0</v>
      </c>
      <c r="CF25" s="33">
        <f>CG25</f>
        <v>0</v>
      </c>
      <c r="CG25" s="12">
        <v>0</v>
      </c>
      <c r="CH25" s="12">
        <f>CI25</f>
        <v>0</v>
      </c>
      <c r="CJ25" s="12">
        <f>CK25</f>
        <v>480500</v>
      </c>
      <c r="CK25" s="34">
        <v>480500</v>
      </c>
      <c r="CL25" s="12">
        <f>SUM(CM25:CR25)</f>
        <v>2002600</v>
      </c>
      <c r="CN25" s="12">
        <v>972000</v>
      </c>
      <c r="CP25" s="28">
        <v>880600</v>
      </c>
      <c r="CQ25" s="28">
        <v>150000</v>
      </c>
      <c r="CR25" s="14"/>
      <c r="CS25" s="28">
        <f>CT25+CU25</f>
        <v>100</v>
      </c>
      <c r="CT25" s="28">
        <v>100</v>
      </c>
      <c r="CU25" s="28"/>
      <c r="CV25" s="12">
        <f>SUM(CW25:CY25)</f>
        <v>0</v>
      </c>
      <c r="CZ25" s="12">
        <f>SUM(DA25:DC25)</f>
        <v>1562548</v>
      </c>
      <c r="DC25" s="12">
        <v>1562548</v>
      </c>
      <c r="DD25" s="12">
        <f>SUM(DE25:DH25)</f>
        <v>0</v>
      </c>
      <c r="DI25" s="12">
        <f>DJ25+DK25</f>
        <v>0</v>
      </c>
      <c r="DL25" s="12">
        <f>DM25</f>
        <v>0</v>
      </c>
      <c r="DN25" s="12">
        <f>DO25+DP25+DQ25</f>
        <v>0</v>
      </c>
      <c r="DR25" s="12">
        <f>SUM(DS25:DT25)</f>
        <v>170600</v>
      </c>
      <c r="DT25" s="35">
        <v>170600</v>
      </c>
      <c r="DU25" s="35">
        <f>DV25+DY25+DW25+DX25</f>
        <v>0</v>
      </c>
      <c r="DV25" s="35"/>
      <c r="DW25" s="35"/>
      <c r="DX25" s="35"/>
      <c r="DY25" s="35"/>
      <c r="DZ25" s="14"/>
      <c r="EA25" s="14"/>
      <c r="EB25" s="36">
        <f>EC25+ED25+EE25+EF25</f>
        <v>7200</v>
      </c>
      <c r="EC25" s="14">
        <v>7200</v>
      </c>
      <c r="ED25" s="14"/>
      <c r="EG25" s="37">
        <f>EH25+EI25</f>
        <v>0</v>
      </c>
      <c r="EJ25" s="38">
        <f>C25+X25+AA25+AC25+AP25+AR25+AU25+CC25+EB25+EG25</f>
        <v>268175040</v>
      </c>
      <c r="EK25" s="39">
        <f>EL25-EJ25</f>
        <v>0</v>
      </c>
      <c r="EL25" s="38">
        <f>EM25+EV25+GF25+HZ25</f>
        <v>268175040</v>
      </c>
      <c r="EM25" s="40">
        <f>EN25+EO25+EP25+EQ25+ER25</f>
        <v>26854800</v>
      </c>
      <c r="EN25" s="14"/>
      <c r="EO25" s="14">
        <f>L25</f>
        <v>22991000</v>
      </c>
      <c r="EP25" s="14">
        <f>O25</f>
        <v>3863800</v>
      </c>
      <c r="EQ25" s="14"/>
      <c r="ER25" s="41">
        <f>SUM(ES25:EU25)</f>
        <v>0</v>
      </c>
      <c r="ES25" s="41">
        <f>P25</f>
        <v>0</v>
      </c>
      <c r="ET25" s="41">
        <f>Q25</f>
        <v>0</v>
      </c>
      <c r="EU25" s="41"/>
      <c r="EV25" s="40">
        <f>EW25+EX25+EY25+EZ25+FA25+FB25+FC25+FD25+FE25</f>
        <v>10049948</v>
      </c>
      <c r="EW25" s="14">
        <f>DT25</f>
        <v>170600</v>
      </c>
      <c r="EX25" s="14">
        <f>CW25</f>
        <v>0</v>
      </c>
      <c r="EY25" s="14">
        <f>DS25</f>
        <v>0</v>
      </c>
      <c r="EZ25" s="14">
        <f>CM25</f>
        <v>0</v>
      </c>
      <c r="FA25" s="14"/>
      <c r="FB25" s="14">
        <f>DW25</f>
        <v>0</v>
      </c>
      <c r="FC25" s="14">
        <f>DX25</f>
        <v>0</v>
      </c>
      <c r="FD25" s="14">
        <f>AZ25</f>
        <v>0</v>
      </c>
      <c r="FE25" s="41">
        <f>SUM(FF25:GE25)</f>
        <v>9879348</v>
      </c>
      <c r="FF25" s="41">
        <f>DE25</f>
        <v>0</v>
      </c>
      <c r="FG25" s="41">
        <f>DJ25</f>
        <v>0</v>
      </c>
      <c r="FH25" s="41">
        <f>DV25</f>
        <v>0</v>
      </c>
      <c r="FI25" s="41">
        <f>DO25</f>
        <v>0</v>
      </c>
      <c r="FJ25" s="41">
        <f>Z25</f>
        <v>0</v>
      </c>
      <c r="FK25" s="42"/>
      <c r="FL25" s="42">
        <f>AB25</f>
        <v>0</v>
      </c>
      <c r="FM25" s="42">
        <f>CN25</f>
        <v>972000</v>
      </c>
      <c r="FN25" s="42">
        <f>CO25</f>
        <v>0</v>
      </c>
      <c r="FO25" s="42">
        <f>BE25</f>
        <v>2177800</v>
      </c>
      <c r="FP25" s="42">
        <f>BI25</f>
        <v>4136400</v>
      </c>
      <c r="FQ25" s="42">
        <f>BP25</f>
        <v>0</v>
      </c>
      <c r="FR25" s="41">
        <f>CG25</f>
        <v>0</v>
      </c>
      <c r="FS25" s="41">
        <f>CI25</f>
        <v>0</v>
      </c>
      <c r="FT25" s="42">
        <f>CP25</f>
        <v>880600</v>
      </c>
      <c r="FU25" s="42">
        <f>CQ25</f>
        <v>150000</v>
      </c>
      <c r="FV25" s="42"/>
      <c r="FW25" s="42"/>
      <c r="FX25" s="42">
        <f>CY25</f>
        <v>0</v>
      </c>
      <c r="FY25" s="42">
        <f>DC25</f>
        <v>1562548</v>
      </c>
      <c r="FZ25" s="41">
        <f>DB25+DM25+DP25</f>
        <v>0</v>
      </c>
      <c r="GA25" s="41"/>
      <c r="GB25" s="41">
        <f>EH25</f>
        <v>0</v>
      </c>
      <c r="GC25" s="41">
        <f>EI25</f>
        <v>0</v>
      </c>
      <c r="GD25" s="41">
        <f>AY25</f>
        <v>0</v>
      </c>
      <c r="GE25" s="43"/>
      <c r="GF25" s="40">
        <f>GG25+GH25+GI25+GL25+HU25+HY25+HV25+HW25+HX25</f>
        <v>231270292</v>
      </c>
      <c r="GG25" s="14">
        <f>EF25</f>
        <v>0</v>
      </c>
      <c r="GH25" s="16">
        <f>G25</f>
        <v>1394200</v>
      </c>
      <c r="GI25" s="16">
        <f>GJ25+GK25</f>
        <v>3519600</v>
      </c>
      <c r="GJ25" s="16">
        <f>BC25</f>
        <v>3519600</v>
      </c>
      <c r="GK25" s="16">
        <f>BD25</f>
        <v>0</v>
      </c>
      <c r="GL25" s="41">
        <f>SUM(GM25:HT25)</f>
        <v>212893792</v>
      </c>
      <c r="GM25" s="41">
        <f>AG25</f>
        <v>953000</v>
      </c>
      <c r="GN25" s="44">
        <f>E25</f>
        <v>700</v>
      </c>
      <c r="GO25" s="42">
        <f>U25</f>
        <v>2733000</v>
      </c>
      <c r="GP25" s="42">
        <f>V25</f>
        <v>203500</v>
      </c>
      <c r="GQ25" s="42">
        <f>AE25</f>
        <v>166800</v>
      </c>
      <c r="GR25" s="42">
        <f>AS25</f>
        <v>352900</v>
      </c>
      <c r="GS25" s="42">
        <f>AT25</f>
        <v>52400</v>
      </c>
      <c r="GT25" s="42">
        <f>AW25+BF25</f>
        <v>201737400</v>
      </c>
      <c r="GU25" s="42">
        <f>AX25</f>
        <v>19600</v>
      </c>
      <c r="GV25" s="42">
        <f>BG25</f>
        <v>3679200</v>
      </c>
      <c r="GW25" s="42">
        <f>BK25</f>
        <v>81200</v>
      </c>
      <c r="GX25" s="42">
        <f>BL25</f>
        <v>390000</v>
      </c>
      <c r="GY25" s="42">
        <f>BM25</f>
        <v>109200</v>
      </c>
      <c r="GZ25" s="42">
        <f>BN25</f>
        <v>3500</v>
      </c>
      <c r="HA25" s="42">
        <f>BO25</f>
        <v>7700</v>
      </c>
      <c r="HB25" s="42">
        <f>BT25</f>
        <v>0</v>
      </c>
      <c r="HC25" s="42">
        <f>BU25</f>
        <v>0</v>
      </c>
      <c r="HD25" s="42">
        <f>BV25</f>
        <v>0</v>
      </c>
      <c r="HE25" s="42">
        <f>BW25</f>
        <v>0</v>
      </c>
      <c r="HF25" s="42">
        <f>BY25</f>
        <v>0</v>
      </c>
      <c r="HG25" s="42">
        <f>BZ25</f>
        <v>0</v>
      </c>
      <c r="HH25" s="44">
        <f>CE25</f>
        <v>0</v>
      </c>
      <c r="HI25" s="44">
        <f>CK25</f>
        <v>480500</v>
      </c>
      <c r="HJ25" s="44">
        <f>CT25</f>
        <v>100</v>
      </c>
      <c r="HK25" s="44"/>
      <c r="HL25" s="44">
        <f>EC25</f>
        <v>7200</v>
      </c>
      <c r="HM25" s="44">
        <f>ED25</f>
        <v>0</v>
      </c>
      <c r="HN25" s="44">
        <f>EE25</f>
        <v>0</v>
      </c>
      <c r="HO25" s="44">
        <f>AL25</f>
        <v>125400</v>
      </c>
      <c r="HP25" s="44">
        <f>AM25</f>
        <v>96000</v>
      </c>
      <c r="HQ25" s="44">
        <f>AN25</f>
        <v>66600</v>
      </c>
      <c r="HR25" s="44">
        <f>AO25</f>
        <v>0</v>
      </c>
      <c r="HS25" s="44">
        <f>CA25</f>
        <v>1627200</v>
      </c>
      <c r="HT25" s="44">
        <f>CB25</f>
        <v>692</v>
      </c>
      <c r="HU25" s="16">
        <f>BS25</f>
        <v>2661709</v>
      </c>
      <c r="HV25" s="16">
        <f>AI25</f>
        <v>5696000</v>
      </c>
      <c r="HW25" s="16">
        <f>AJ25</f>
        <v>1505700</v>
      </c>
      <c r="HX25" s="16">
        <f>AK25</f>
        <v>1124591</v>
      </c>
      <c r="HY25" s="16">
        <f>BR25</f>
        <v>2474700</v>
      </c>
      <c r="HZ25" s="40">
        <f>IA25+IB25</f>
        <v>0</v>
      </c>
      <c r="IA25" s="16"/>
      <c r="IB25" s="12">
        <f>ID25+IE25</f>
        <v>0</v>
      </c>
      <c r="ID25" s="12">
        <f>DG25</f>
        <v>0</v>
      </c>
      <c r="IE25" s="16">
        <f>T25</f>
        <v>0</v>
      </c>
      <c r="IF25" s="8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12" customFormat="1" ht="12.75">
      <c r="A26"/>
      <c r="B26"/>
      <c r="C26" s="11">
        <f>D26+F26+H26+J26+M26+S26</f>
        <v>44563200</v>
      </c>
      <c r="D26" s="12">
        <f>SUM(E26)</f>
        <v>700</v>
      </c>
      <c r="E26" s="13">
        <v>700</v>
      </c>
      <c r="F26" s="12">
        <f>G26</f>
        <v>1136100</v>
      </c>
      <c r="G26" s="13">
        <v>1136100</v>
      </c>
      <c r="J26" s="14">
        <f>SUM(K26:L26)</f>
        <v>29887000</v>
      </c>
      <c r="K26" s="14"/>
      <c r="L26" s="15">
        <v>29887000</v>
      </c>
      <c r="M26" s="14">
        <f>SUM(N26:R26)</f>
        <v>10200000</v>
      </c>
      <c r="N26" s="14"/>
      <c r="O26" s="14">
        <f>4200000+6000000</f>
        <v>10200000</v>
      </c>
      <c r="P26" s="14"/>
      <c r="Q26" s="14"/>
      <c r="R26" s="14"/>
      <c r="S26" s="16">
        <f>SUM(T26:V26)</f>
        <v>3339400</v>
      </c>
      <c r="T26" s="16"/>
      <c r="U26" s="13">
        <v>3135000</v>
      </c>
      <c r="V26" s="13">
        <v>204400</v>
      </c>
      <c r="W26" s="16"/>
      <c r="X26" s="17">
        <f>Y26+Z26</f>
        <v>0</v>
      </c>
      <c r="Y26" s="12">
        <f>Z26</f>
        <v>0</v>
      </c>
      <c r="Z26" s="18"/>
      <c r="AA26" s="19">
        <f>AB26</f>
        <v>0</v>
      </c>
      <c r="AB26" s="20">
        <v>0</v>
      </c>
      <c r="AC26" s="21">
        <f>AF26+AD26+AH26</f>
        <v>8303301</v>
      </c>
      <c r="AD26" s="20">
        <f>AE26</f>
        <v>333500</v>
      </c>
      <c r="AE26" s="20">
        <v>333500</v>
      </c>
      <c r="AF26" s="20">
        <f>AG26</f>
        <v>1224600</v>
      </c>
      <c r="AG26" s="20">
        <v>1224600</v>
      </c>
      <c r="AH26" s="20">
        <f>SUM(AI26:AO26)</f>
        <v>6745201</v>
      </c>
      <c r="AI26" s="20">
        <v>4744400</v>
      </c>
      <c r="AJ26" s="20">
        <v>1061400</v>
      </c>
      <c r="AK26" s="20">
        <v>872801</v>
      </c>
      <c r="AL26" s="20">
        <v>0</v>
      </c>
      <c r="AM26" s="20">
        <v>0</v>
      </c>
      <c r="AN26" s="20">
        <v>66600</v>
      </c>
      <c r="AO26" s="20">
        <v>0</v>
      </c>
      <c r="AP26" s="22"/>
      <c r="AQ26" s="20"/>
      <c r="AR26" s="23">
        <f>AS26+AT26</f>
        <v>405300</v>
      </c>
      <c r="AS26" s="20">
        <v>352900</v>
      </c>
      <c r="AT26" s="20">
        <v>52400</v>
      </c>
      <c r="AU26" s="24">
        <f>AV26+BA26+BH26+BJ26+BQ26+BX26</f>
        <v>299374599</v>
      </c>
      <c r="AV26" s="12">
        <f>AW26+AX26+AY26+AZ26</f>
        <v>86686100</v>
      </c>
      <c r="AW26" s="25">
        <v>24077000</v>
      </c>
      <c r="AX26" s="26">
        <v>9100</v>
      </c>
      <c r="AY26" s="27">
        <v>2600000</v>
      </c>
      <c r="AZ26" s="26">
        <v>60000000</v>
      </c>
      <c r="BA26" s="12">
        <f>BE26+BB26+BF26+BG26</f>
        <v>204174900</v>
      </c>
      <c r="BB26" s="24">
        <f>BC26+BD26</f>
        <v>4479200</v>
      </c>
      <c r="BC26" s="21">
        <v>4479200</v>
      </c>
      <c r="BD26" s="24"/>
      <c r="BE26" s="12">
        <v>1202700</v>
      </c>
      <c r="BF26" s="28">
        <v>193957000</v>
      </c>
      <c r="BG26" s="28">
        <v>4536000</v>
      </c>
      <c r="BH26" s="28">
        <f>BI26</f>
        <v>4045500</v>
      </c>
      <c r="BI26" s="29">
        <v>4045500</v>
      </c>
      <c r="BJ26" s="28">
        <f>SUM(BK26:BP26)</f>
        <v>527700</v>
      </c>
      <c r="BK26" s="28">
        <v>69600</v>
      </c>
      <c r="BL26" s="29">
        <v>310200</v>
      </c>
      <c r="BM26" s="28">
        <v>136400</v>
      </c>
      <c r="BN26" s="28">
        <v>1600</v>
      </c>
      <c r="BO26" s="20">
        <v>9900</v>
      </c>
      <c r="BP26" s="28"/>
      <c r="BQ26" s="20">
        <f>SUM(BR26:BW26)</f>
        <v>3940399</v>
      </c>
      <c r="BR26" s="29">
        <v>2133300</v>
      </c>
      <c r="BS26" s="20">
        <v>1807099</v>
      </c>
      <c r="BT26" s="18">
        <v>0</v>
      </c>
      <c r="BU26" s="29">
        <v>0</v>
      </c>
      <c r="BV26" s="18">
        <v>0</v>
      </c>
      <c r="BW26" s="18">
        <v>0</v>
      </c>
      <c r="BX26" s="18">
        <f>BY26+BZ26+CA26+CB26</f>
        <v>0</v>
      </c>
      <c r="BY26" s="18"/>
      <c r="BZ26" s="18"/>
      <c r="CA26" s="30">
        <v>0</v>
      </c>
      <c r="CB26" s="30">
        <v>0</v>
      </c>
      <c r="CC26" s="31">
        <f>CD26+CF26+CJ26+CL26+CS26+CV26+CZ26+DD26+DI26+DL26+DN26+DR26+DU26+DZ26+CH26</f>
        <v>2945700</v>
      </c>
      <c r="CD26" s="12">
        <f>CE26</f>
        <v>0</v>
      </c>
      <c r="CE26" s="32">
        <v>0</v>
      </c>
      <c r="CF26" s="33">
        <f>CG26</f>
        <v>0</v>
      </c>
      <c r="CG26" s="12">
        <v>0</v>
      </c>
      <c r="CH26" s="12">
        <f>CI26</f>
        <v>0</v>
      </c>
      <c r="CJ26" s="12">
        <f>CK26</f>
        <v>830600</v>
      </c>
      <c r="CK26" s="34">
        <v>830600</v>
      </c>
      <c r="CL26" s="12">
        <f>SUM(CM26:CR26)</f>
        <v>1097100</v>
      </c>
      <c r="CN26" s="12">
        <v>499300</v>
      </c>
      <c r="CP26" s="28">
        <v>597800</v>
      </c>
      <c r="CQ26" s="28">
        <v>0</v>
      </c>
      <c r="CR26" s="14"/>
      <c r="CS26" s="28">
        <f>CT26+CU26</f>
        <v>300</v>
      </c>
      <c r="CT26" s="28">
        <v>300</v>
      </c>
      <c r="CU26" s="28"/>
      <c r="CV26" s="12">
        <f>SUM(CW26:CY26)</f>
        <v>0</v>
      </c>
      <c r="CZ26" s="12">
        <f>SUM(DA26:DC26)</f>
        <v>1017700</v>
      </c>
      <c r="DC26" s="12">
        <v>1017700</v>
      </c>
      <c r="DD26" s="12">
        <f>SUM(DE26:DH26)</f>
        <v>0</v>
      </c>
      <c r="DI26" s="12">
        <f>DJ26+DK26</f>
        <v>0</v>
      </c>
      <c r="DL26" s="12">
        <f>DM26</f>
        <v>0</v>
      </c>
      <c r="DN26" s="12">
        <f>DO26+DP26+DQ26</f>
        <v>0</v>
      </c>
      <c r="DR26" s="12">
        <f>SUM(DS26:DT26)</f>
        <v>0</v>
      </c>
      <c r="DT26" s="35">
        <v>0</v>
      </c>
      <c r="DU26" s="35">
        <f>DV26+DY26+DW26+DX26</f>
        <v>0</v>
      </c>
      <c r="DV26" s="35"/>
      <c r="DW26" s="35"/>
      <c r="DX26" s="35"/>
      <c r="DY26" s="35"/>
      <c r="DZ26" s="14"/>
      <c r="EA26" s="14"/>
      <c r="EB26" s="36">
        <f>EC26+ED26+EE26+EF26</f>
        <v>22200</v>
      </c>
      <c r="EC26" s="14">
        <v>22200</v>
      </c>
      <c r="ED26" s="14"/>
      <c r="EG26" s="37">
        <f>EH26+EI26</f>
        <v>0</v>
      </c>
      <c r="EJ26" s="38">
        <f>C26+X26+AA26+AC26+AP26+AR26+AU26+CC26+EB26+EG26</f>
        <v>355614300</v>
      </c>
      <c r="EK26" s="39">
        <f>EL26-EJ26</f>
        <v>0</v>
      </c>
      <c r="EL26" s="38">
        <f>EM26+EV26+GF26+HZ26</f>
        <v>355614300</v>
      </c>
      <c r="EM26" s="40">
        <f>EN26+EO26+EP26+EQ26+ER26</f>
        <v>40087000</v>
      </c>
      <c r="EN26" s="14"/>
      <c r="EO26" s="14">
        <f>L26</f>
        <v>29887000</v>
      </c>
      <c r="EP26" s="14">
        <f>O26</f>
        <v>10200000</v>
      </c>
      <c r="EQ26" s="14"/>
      <c r="ER26" s="41">
        <f>SUM(ES26:EU26)</f>
        <v>0</v>
      </c>
      <c r="ES26" s="41">
        <f>P26</f>
        <v>0</v>
      </c>
      <c r="ET26" s="41">
        <f>Q26</f>
        <v>0</v>
      </c>
      <c r="EU26" s="41"/>
      <c r="EV26" s="40">
        <f>EW26+EX26+EY26+EZ26+FA26+FB26+FC26+FD26+FE26</f>
        <v>69963000</v>
      </c>
      <c r="EW26" s="14">
        <f>DT26</f>
        <v>0</v>
      </c>
      <c r="EX26" s="14">
        <f>CW26</f>
        <v>0</v>
      </c>
      <c r="EY26" s="14">
        <f>DS26</f>
        <v>0</v>
      </c>
      <c r="EZ26" s="14">
        <f>CM26</f>
        <v>0</v>
      </c>
      <c r="FA26" s="14"/>
      <c r="FB26" s="14">
        <f>DW26</f>
        <v>0</v>
      </c>
      <c r="FC26" s="14">
        <f>DX26</f>
        <v>0</v>
      </c>
      <c r="FD26" s="14">
        <f>AZ26</f>
        <v>60000000</v>
      </c>
      <c r="FE26" s="41">
        <f>SUM(FF26:GE26)</f>
        <v>9963000</v>
      </c>
      <c r="FF26" s="41">
        <f>DE26</f>
        <v>0</v>
      </c>
      <c r="FG26" s="41">
        <f>DJ26</f>
        <v>0</v>
      </c>
      <c r="FH26" s="41">
        <f>DV26</f>
        <v>0</v>
      </c>
      <c r="FI26" s="41">
        <f>DO26</f>
        <v>0</v>
      </c>
      <c r="FJ26" s="41">
        <f>Z26</f>
        <v>0</v>
      </c>
      <c r="FK26" s="42"/>
      <c r="FL26" s="42">
        <f>AB26</f>
        <v>0</v>
      </c>
      <c r="FM26" s="42">
        <f>CN26</f>
        <v>499300</v>
      </c>
      <c r="FN26" s="42">
        <f>CO26</f>
        <v>0</v>
      </c>
      <c r="FO26" s="42">
        <f>BE26</f>
        <v>1202700</v>
      </c>
      <c r="FP26" s="42">
        <f>BI26</f>
        <v>4045500</v>
      </c>
      <c r="FQ26" s="42">
        <f>BP26</f>
        <v>0</v>
      </c>
      <c r="FR26" s="41">
        <f>CG26</f>
        <v>0</v>
      </c>
      <c r="FS26" s="41">
        <f>CI26</f>
        <v>0</v>
      </c>
      <c r="FT26" s="42">
        <f>CP26</f>
        <v>597800</v>
      </c>
      <c r="FU26" s="42">
        <f>CQ26</f>
        <v>0</v>
      </c>
      <c r="FV26" s="42"/>
      <c r="FW26" s="42"/>
      <c r="FX26" s="42">
        <f>CY26</f>
        <v>0</v>
      </c>
      <c r="FY26" s="42">
        <f>DC26</f>
        <v>1017700</v>
      </c>
      <c r="FZ26" s="41">
        <f>DB26+DM26+DP26</f>
        <v>0</v>
      </c>
      <c r="GA26" s="41"/>
      <c r="GB26" s="41">
        <f>EH26</f>
        <v>0</v>
      </c>
      <c r="GC26" s="41">
        <f>EI26</f>
        <v>0</v>
      </c>
      <c r="GD26" s="41">
        <f>AY26</f>
        <v>2600000</v>
      </c>
      <c r="GE26" s="43"/>
      <c r="GF26" s="40">
        <f>GG26+GH26+GI26+GL26+HU26+HY26+HV26+HW26+HX26</f>
        <v>245564300</v>
      </c>
      <c r="GG26" s="14">
        <f>EF26</f>
        <v>0</v>
      </c>
      <c r="GH26" s="16">
        <f>G26</f>
        <v>1136100</v>
      </c>
      <c r="GI26" s="16">
        <f>GJ26+GK26</f>
        <v>4479200</v>
      </c>
      <c r="GJ26" s="16">
        <f>BC26</f>
        <v>4479200</v>
      </c>
      <c r="GK26" s="16">
        <f>BD26</f>
        <v>0</v>
      </c>
      <c r="GL26" s="41">
        <f>SUM(GM26:HT26)</f>
        <v>229330000</v>
      </c>
      <c r="GM26" s="41">
        <f>AG26</f>
        <v>1224600</v>
      </c>
      <c r="GN26" s="44">
        <f>E26</f>
        <v>700</v>
      </c>
      <c r="GO26" s="42">
        <f>U26</f>
        <v>3135000</v>
      </c>
      <c r="GP26" s="42">
        <f>V26</f>
        <v>204400</v>
      </c>
      <c r="GQ26" s="42">
        <f>AE26</f>
        <v>333500</v>
      </c>
      <c r="GR26" s="42">
        <f>AS26</f>
        <v>352900</v>
      </c>
      <c r="GS26" s="42">
        <f>AT26</f>
        <v>52400</v>
      </c>
      <c r="GT26" s="42">
        <f>AW26+BF26</f>
        <v>218034000</v>
      </c>
      <c r="GU26" s="42">
        <f>AX26</f>
        <v>9100</v>
      </c>
      <c r="GV26" s="42">
        <f>BG26</f>
        <v>4536000</v>
      </c>
      <c r="GW26" s="42">
        <f>BK26</f>
        <v>69600</v>
      </c>
      <c r="GX26" s="42">
        <f>BL26</f>
        <v>310200</v>
      </c>
      <c r="GY26" s="42">
        <f>BM26</f>
        <v>136400</v>
      </c>
      <c r="GZ26" s="42">
        <f>BN26</f>
        <v>1600</v>
      </c>
      <c r="HA26" s="42">
        <f>BO26</f>
        <v>9900</v>
      </c>
      <c r="HB26" s="42">
        <f>BT26</f>
        <v>0</v>
      </c>
      <c r="HC26" s="42">
        <f>BU26</f>
        <v>0</v>
      </c>
      <c r="HD26" s="42">
        <f>BV26</f>
        <v>0</v>
      </c>
      <c r="HE26" s="42">
        <f>BW26</f>
        <v>0</v>
      </c>
      <c r="HF26" s="42">
        <f>BY26</f>
        <v>0</v>
      </c>
      <c r="HG26" s="42">
        <f>BZ26</f>
        <v>0</v>
      </c>
      <c r="HH26" s="44">
        <f>CE26</f>
        <v>0</v>
      </c>
      <c r="HI26" s="44">
        <f>CK26</f>
        <v>830600</v>
      </c>
      <c r="HJ26" s="44">
        <f>CT26</f>
        <v>300</v>
      </c>
      <c r="HK26" s="44"/>
      <c r="HL26" s="44">
        <f>EC26</f>
        <v>22200</v>
      </c>
      <c r="HM26" s="44">
        <f>ED26</f>
        <v>0</v>
      </c>
      <c r="HN26" s="44">
        <f>EE26</f>
        <v>0</v>
      </c>
      <c r="HO26" s="44">
        <f>AL26</f>
        <v>0</v>
      </c>
      <c r="HP26" s="44">
        <f>AM26</f>
        <v>0</v>
      </c>
      <c r="HQ26" s="44">
        <f>AN26</f>
        <v>66600</v>
      </c>
      <c r="HR26" s="44">
        <f>AO26</f>
        <v>0</v>
      </c>
      <c r="HS26" s="44">
        <f>CA26</f>
        <v>0</v>
      </c>
      <c r="HT26" s="44">
        <f>CB26</f>
        <v>0</v>
      </c>
      <c r="HU26" s="16">
        <f>BS26</f>
        <v>1807099</v>
      </c>
      <c r="HV26" s="16">
        <f>AI26</f>
        <v>4744400</v>
      </c>
      <c r="HW26" s="16">
        <f>AJ26</f>
        <v>1061400</v>
      </c>
      <c r="HX26" s="16">
        <f>AK26</f>
        <v>872801</v>
      </c>
      <c r="HY26" s="16">
        <f>BR26</f>
        <v>2133300</v>
      </c>
      <c r="HZ26" s="40">
        <f>IA26+IB26</f>
        <v>0</v>
      </c>
      <c r="IA26" s="16"/>
      <c r="IB26" s="12">
        <f>ID26+IE26</f>
        <v>0</v>
      </c>
      <c r="ID26" s="12">
        <f>DG26</f>
        <v>0</v>
      </c>
      <c r="IE26" s="16">
        <f>T26</f>
        <v>0</v>
      </c>
      <c r="IF26" s="8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12" customFormat="1" ht="12.75">
      <c r="A27"/>
      <c r="B27"/>
      <c r="C27" s="11">
        <f>D27+F27+H27+J27+M27+S27</f>
        <v>57331900</v>
      </c>
      <c r="D27" s="12">
        <f>SUM(E27)</f>
        <v>700</v>
      </c>
      <c r="E27" s="13">
        <v>700</v>
      </c>
      <c r="F27" s="12">
        <f>G27</f>
        <v>1343300</v>
      </c>
      <c r="G27" s="13">
        <v>1343300</v>
      </c>
      <c r="J27" s="14">
        <f>SUM(K27:L27)</f>
        <v>38202300</v>
      </c>
      <c r="K27" s="14"/>
      <c r="L27" s="15">
        <v>38202300</v>
      </c>
      <c r="M27" s="14">
        <f>SUM(N27:R27)</f>
        <v>14210600</v>
      </c>
      <c r="N27" s="14"/>
      <c r="O27" s="14">
        <v>14210600</v>
      </c>
      <c r="P27" s="14"/>
      <c r="Q27" s="14"/>
      <c r="R27" s="14"/>
      <c r="S27" s="16">
        <f>SUM(T27:V27)</f>
        <v>3575000</v>
      </c>
      <c r="T27" s="16"/>
      <c r="U27" s="13">
        <v>3356000</v>
      </c>
      <c r="V27" s="13">
        <v>219000</v>
      </c>
      <c r="W27" s="16"/>
      <c r="X27" s="17">
        <f>Y27+Z27</f>
        <v>0</v>
      </c>
      <c r="Y27" s="12">
        <f>Z27</f>
        <v>0</v>
      </c>
      <c r="Z27" s="18"/>
      <c r="AA27" s="19">
        <f>AB27</f>
        <v>0</v>
      </c>
      <c r="AB27" s="20">
        <v>0</v>
      </c>
      <c r="AC27" s="21">
        <f>AF27+AD27+AH27</f>
        <v>10666800</v>
      </c>
      <c r="AD27" s="20">
        <f>AE27</f>
        <v>333500</v>
      </c>
      <c r="AE27" s="20">
        <v>333500</v>
      </c>
      <c r="AF27" s="20">
        <f>AG27</f>
        <v>1158250</v>
      </c>
      <c r="AG27" s="20">
        <v>1158250</v>
      </c>
      <c r="AH27" s="20">
        <f>SUM(AI27:AO27)</f>
        <v>9175050</v>
      </c>
      <c r="AI27" s="20">
        <v>8129289</v>
      </c>
      <c r="AJ27" s="20">
        <v>611350</v>
      </c>
      <c r="AK27" s="20">
        <v>367811</v>
      </c>
      <c r="AL27" s="20">
        <v>0</v>
      </c>
      <c r="AM27" s="20">
        <v>0</v>
      </c>
      <c r="AN27" s="20">
        <v>66600</v>
      </c>
      <c r="AO27" s="20">
        <v>0</v>
      </c>
      <c r="AP27" s="22"/>
      <c r="AQ27" s="20"/>
      <c r="AR27" s="23">
        <f>AS27+AT27</f>
        <v>409000</v>
      </c>
      <c r="AS27" s="20">
        <v>352900</v>
      </c>
      <c r="AT27" s="20">
        <v>56100</v>
      </c>
      <c r="AU27" s="24">
        <f>AV27+BA27+BH27+BJ27+BQ27+BX27</f>
        <v>274305837</v>
      </c>
      <c r="AV27" s="12">
        <f>AW27+AX27+AY27+AZ27</f>
        <v>60381200</v>
      </c>
      <c r="AW27" s="25">
        <v>60354000</v>
      </c>
      <c r="AX27" s="26">
        <v>27200</v>
      </c>
      <c r="AY27" s="27">
        <v>0</v>
      </c>
      <c r="AZ27" s="26">
        <v>0</v>
      </c>
      <c r="BA27" s="12">
        <f>BE27+BB27+BF27+BG27</f>
        <v>204292200</v>
      </c>
      <c r="BB27" s="24">
        <f>BC27+BD27</f>
        <v>4192100</v>
      </c>
      <c r="BC27" s="21">
        <v>4192100</v>
      </c>
      <c r="BD27" s="24"/>
      <c r="BE27" s="12">
        <v>942600</v>
      </c>
      <c r="BF27" s="28">
        <v>195377500</v>
      </c>
      <c r="BG27" s="28">
        <v>3780000</v>
      </c>
      <c r="BH27" s="28">
        <f>BI27</f>
        <v>2415800</v>
      </c>
      <c r="BI27" s="29">
        <v>2415800</v>
      </c>
      <c r="BJ27" s="28">
        <f>SUM(BK27:BP27)</f>
        <v>621450</v>
      </c>
      <c r="BK27" s="28">
        <v>104500</v>
      </c>
      <c r="BL27" s="29">
        <v>376550</v>
      </c>
      <c r="BM27" s="28">
        <v>118300</v>
      </c>
      <c r="BN27" s="28">
        <v>12900</v>
      </c>
      <c r="BO27" s="20">
        <v>9200</v>
      </c>
      <c r="BP27" s="28"/>
      <c r="BQ27" s="20">
        <f>SUM(BR27:BW27)</f>
        <v>5802850</v>
      </c>
      <c r="BR27" s="29">
        <v>3177200</v>
      </c>
      <c r="BS27" s="20">
        <v>2600650</v>
      </c>
      <c r="BT27" s="18">
        <v>0</v>
      </c>
      <c r="BU27" s="29">
        <v>25000</v>
      </c>
      <c r="BV27" s="18">
        <v>0</v>
      </c>
      <c r="BW27" s="18">
        <v>0</v>
      </c>
      <c r="BX27" s="18">
        <f>BY27+BZ27+CA27+CB27</f>
        <v>792337</v>
      </c>
      <c r="BY27" s="18"/>
      <c r="BZ27" s="18"/>
      <c r="CA27" s="30">
        <v>792000</v>
      </c>
      <c r="CB27" s="30">
        <v>337</v>
      </c>
      <c r="CC27" s="31">
        <f>CD27+CF27+CJ27+CL27+CS27+CV27+CZ27+DD27+DI27+DL27+DN27+DR27+DU27+DZ27+CH27</f>
        <v>15738964</v>
      </c>
      <c r="CD27" s="12">
        <f>CE27</f>
        <v>0</v>
      </c>
      <c r="CE27" s="32">
        <v>0</v>
      </c>
      <c r="CF27" s="33">
        <f>CG27</f>
        <v>0</v>
      </c>
      <c r="CG27" s="12">
        <v>0</v>
      </c>
      <c r="CH27" s="12">
        <f>CI27</f>
        <v>0</v>
      </c>
      <c r="CJ27" s="12">
        <f>CK27</f>
        <v>1204000</v>
      </c>
      <c r="CK27" s="34">
        <v>1204000</v>
      </c>
      <c r="CL27" s="12">
        <f>SUM(CM27:CR27)</f>
        <v>7718900</v>
      </c>
      <c r="CN27" s="12">
        <v>2081200</v>
      </c>
      <c r="CO27" s="12">
        <v>3137700</v>
      </c>
      <c r="CP27" s="28">
        <v>0</v>
      </c>
      <c r="CQ27" s="28">
        <v>2500000</v>
      </c>
      <c r="CR27" s="14"/>
      <c r="CS27" s="28">
        <f>CT27+CU27</f>
        <v>600</v>
      </c>
      <c r="CT27" s="28">
        <v>600</v>
      </c>
      <c r="CU27" s="28"/>
      <c r="CV27" s="12">
        <f>SUM(CW27:CY27)</f>
        <v>0</v>
      </c>
      <c r="CZ27" s="12">
        <f>SUM(DA27:DC27)</f>
        <v>6531164</v>
      </c>
      <c r="DC27" s="12">
        <v>6531164</v>
      </c>
      <c r="DD27" s="12">
        <f>SUM(DE27:DH27)</f>
        <v>0</v>
      </c>
      <c r="DI27" s="12">
        <f>DJ27+DK27</f>
        <v>0</v>
      </c>
      <c r="DL27" s="12">
        <f>DM27</f>
        <v>0</v>
      </c>
      <c r="DN27" s="12">
        <f>DO27+DP27+DQ27</f>
        <v>0</v>
      </c>
      <c r="DR27" s="12">
        <f>SUM(DS27:DT27)</f>
        <v>284300</v>
      </c>
      <c r="DT27" s="35">
        <v>284300</v>
      </c>
      <c r="DU27" s="35">
        <f>DV27+DY27+DW27+DX27</f>
        <v>0</v>
      </c>
      <c r="DV27" s="35"/>
      <c r="DW27" s="35"/>
      <c r="DX27" s="35"/>
      <c r="DY27" s="35"/>
      <c r="DZ27" s="14"/>
      <c r="EA27" s="14"/>
      <c r="EB27" s="36">
        <f>EC27+ED27+EE27+EF27</f>
        <v>197900</v>
      </c>
      <c r="EC27" s="14">
        <v>6200</v>
      </c>
      <c r="ED27" s="14"/>
      <c r="EE27" s="12">
        <v>191700</v>
      </c>
      <c r="EG27" s="37">
        <f>EH27+EI27</f>
        <v>0</v>
      </c>
      <c r="EJ27" s="38">
        <f>C27+X27+AA27+AC27+AP27+AR27+AU27+CC27+EB27+EG27</f>
        <v>358650401</v>
      </c>
      <c r="EK27" s="39">
        <f>EL27-EJ27</f>
        <v>0</v>
      </c>
      <c r="EL27" s="38">
        <f>EM27+EV27+GF27+HZ27</f>
        <v>358650401</v>
      </c>
      <c r="EM27" s="40">
        <f>EN27+EO27+EP27+EQ27+ER27</f>
        <v>52412900</v>
      </c>
      <c r="EN27" s="14"/>
      <c r="EO27" s="14">
        <f>L27</f>
        <v>38202300</v>
      </c>
      <c r="EP27" s="14">
        <f>O27</f>
        <v>14210600</v>
      </c>
      <c r="EQ27" s="14"/>
      <c r="ER27" s="41">
        <f>SUM(ES27:EU27)</f>
        <v>0</v>
      </c>
      <c r="ES27" s="41">
        <f>P27</f>
        <v>0</v>
      </c>
      <c r="ET27" s="41">
        <f>Q27</f>
        <v>0</v>
      </c>
      <c r="EU27" s="41"/>
      <c r="EV27" s="40">
        <f>EW27+EX27+EY27+EZ27+FA27+FB27+FC27+FD27+FE27</f>
        <v>17892764</v>
      </c>
      <c r="EW27" s="14">
        <f>DT27</f>
        <v>284300</v>
      </c>
      <c r="EX27" s="14">
        <f>CW27</f>
        <v>0</v>
      </c>
      <c r="EY27" s="14">
        <f>DS27</f>
        <v>0</v>
      </c>
      <c r="EZ27" s="14">
        <f>CM27</f>
        <v>0</v>
      </c>
      <c r="FA27" s="14"/>
      <c r="FB27" s="14">
        <f>DW27</f>
        <v>0</v>
      </c>
      <c r="FC27" s="14">
        <f>DX27</f>
        <v>0</v>
      </c>
      <c r="FD27" s="14">
        <f>AZ27</f>
        <v>0</v>
      </c>
      <c r="FE27" s="41">
        <f>SUM(FF27:GE27)</f>
        <v>17608464</v>
      </c>
      <c r="FF27" s="41">
        <f>DE27</f>
        <v>0</v>
      </c>
      <c r="FG27" s="41">
        <f>DJ27</f>
        <v>0</v>
      </c>
      <c r="FH27" s="41">
        <f>DV27</f>
        <v>0</v>
      </c>
      <c r="FI27" s="41">
        <f>DO27</f>
        <v>0</v>
      </c>
      <c r="FJ27" s="41">
        <f>Z27</f>
        <v>0</v>
      </c>
      <c r="FK27" s="42"/>
      <c r="FL27" s="42">
        <f>AB27</f>
        <v>0</v>
      </c>
      <c r="FM27" s="42">
        <f>CN27</f>
        <v>2081200</v>
      </c>
      <c r="FN27" s="42">
        <f>CO27</f>
        <v>3137700</v>
      </c>
      <c r="FO27" s="42">
        <f>BE27</f>
        <v>942600</v>
      </c>
      <c r="FP27" s="42">
        <f>BI27</f>
        <v>2415800</v>
      </c>
      <c r="FQ27" s="42">
        <f>BP27</f>
        <v>0</v>
      </c>
      <c r="FR27" s="41">
        <f>CG27</f>
        <v>0</v>
      </c>
      <c r="FS27" s="41">
        <f>CI27</f>
        <v>0</v>
      </c>
      <c r="FT27" s="42">
        <f>CP27</f>
        <v>0</v>
      </c>
      <c r="FU27" s="42">
        <f>CQ27</f>
        <v>2500000</v>
      </c>
      <c r="FV27" s="42"/>
      <c r="FW27" s="42"/>
      <c r="FX27" s="42">
        <f>CY27</f>
        <v>0</v>
      </c>
      <c r="FY27" s="42">
        <f>DC27</f>
        <v>6531164</v>
      </c>
      <c r="FZ27" s="41">
        <f>DB27+DM27+DP27</f>
        <v>0</v>
      </c>
      <c r="GA27" s="41"/>
      <c r="GB27" s="41">
        <f>EH27</f>
        <v>0</v>
      </c>
      <c r="GC27" s="41">
        <f>EI27</f>
        <v>0</v>
      </c>
      <c r="GD27" s="41">
        <f>AY27</f>
        <v>0</v>
      </c>
      <c r="GE27" s="43"/>
      <c r="GF27" s="40">
        <f>GG27+GH27+GI27+GL27+HU27+HY27+HV27+HW27+HX27</f>
        <v>288344737</v>
      </c>
      <c r="GG27" s="14">
        <f>EF27</f>
        <v>0</v>
      </c>
      <c r="GH27" s="16">
        <f>G27</f>
        <v>1343300</v>
      </c>
      <c r="GI27" s="16">
        <f>GJ27+GK27</f>
        <v>4192100</v>
      </c>
      <c r="GJ27" s="16">
        <f>BC27</f>
        <v>4192100</v>
      </c>
      <c r="GK27" s="16">
        <f>BD27</f>
        <v>0</v>
      </c>
      <c r="GL27" s="41">
        <f>SUM(GM27:HT27)</f>
        <v>267923037</v>
      </c>
      <c r="GM27" s="41">
        <f>AG27</f>
        <v>1158250</v>
      </c>
      <c r="GN27" s="44">
        <f>E27</f>
        <v>700</v>
      </c>
      <c r="GO27" s="42">
        <f>U27</f>
        <v>3356000</v>
      </c>
      <c r="GP27" s="42">
        <f>V27</f>
        <v>219000</v>
      </c>
      <c r="GQ27" s="42">
        <f>AE27</f>
        <v>333500</v>
      </c>
      <c r="GR27" s="42">
        <f>AS27</f>
        <v>352900</v>
      </c>
      <c r="GS27" s="42">
        <f>AT27</f>
        <v>56100</v>
      </c>
      <c r="GT27" s="42">
        <f>AW27+BF27</f>
        <v>255731500</v>
      </c>
      <c r="GU27" s="42">
        <f>AX27</f>
        <v>27200</v>
      </c>
      <c r="GV27" s="42">
        <f>BG27</f>
        <v>3780000</v>
      </c>
      <c r="GW27" s="42">
        <f>BK27</f>
        <v>104500</v>
      </c>
      <c r="GX27" s="42">
        <f>BL27</f>
        <v>376550</v>
      </c>
      <c r="GY27" s="42">
        <f>BM27</f>
        <v>118300</v>
      </c>
      <c r="GZ27" s="42">
        <f>BN27</f>
        <v>12900</v>
      </c>
      <c r="HA27" s="42">
        <f>BO27</f>
        <v>9200</v>
      </c>
      <c r="HB27" s="42">
        <f>BT27</f>
        <v>0</v>
      </c>
      <c r="HC27" s="42">
        <f>BU27</f>
        <v>25000</v>
      </c>
      <c r="HD27" s="42">
        <f>BV27</f>
        <v>0</v>
      </c>
      <c r="HE27" s="42">
        <f>BW27</f>
        <v>0</v>
      </c>
      <c r="HF27" s="42">
        <f>BY27</f>
        <v>0</v>
      </c>
      <c r="HG27" s="42">
        <f>BZ27</f>
        <v>0</v>
      </c>
      <c r="HH27" s="44">
        <f>CE27</f>
        <v>0</v>
      </c>
      <c r="HI27" s="44">
        <f>CK27</f>
        <v>1204000</v>
      </c>
      <c r="HJ27" s="44">
        <f>CT27</f>
        <v>600</v>
      </c>
      <c r="HK27" s="44"/>
      <c r="HL27" s="44">
        <f>EC27</f>
        <v>6200</v>
      </c>
      <c r="HM27" s="44">
        <f>ED27</f>
        <v>0</v>
      </c>
      <c r="HN27" s="44">
        <f>EE27</f>
        <v>191700</v>
      </c>
      <c r="HO27" s="44">
        <f>AL27</f>
        <v>0</v>
      </c>
      <c r="HP27" s="44">
        <f>AM27</f>
        <v>0</v>
      </c>
      <c r="HQ27" s="44">
        <f>AN27</f>
        <v>66600</v>
      </c>
      <c r="HR27" s="44">
        <f>AO27</f>
        <v>0</v>
      </c>
      <c r="HS27" s="44">
        <f>CA27</f>
        <v>792000</v>
      </c>
      <c r="HT27" s="44">
        <f>CB27</f>
        <v>337</v>
      </c>
      <c r="HU27" s="16">
        <f>BS27</f>
        <v>2600650</v>
      </c>
      <c r="HV27" s="16">
        <f>AI27</f>
        <v>8129289</v>
      </c>
      <c r="HW27" s="16">
        <f>AJ27</f>
        <v>611350</v>
      </c>
      <c r="HX27" s="16">
        <f>AK27</f>
        <v>367811</v>
      </c>
      <c r="HY27" s="16">
        <f>BR27</f>
        <v>3177200</v>
      </c>
      <c r="HZ27" s="40">
        <f>IA27+IB27</f>
        <v>0</v>
      </c>
      <c r="IA27" s="16"/>
      <c r="IB27" s="12">
        <f>ID27+IE27</f>
        <v>0</v>
      </c>
      <c r="ID27" s="12">
        <f>DG27</f>
        <v>0</v>
      </c>
      <c r="IE27" s="16">
        <f>T27</f>
        <v>0</v>
      </c>
      <c r="IF27" s="8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12" customFormat="1" ht="12.75">
      <c r="A28"/>
      <c r="B28"/>
      <c r="C28" s="11">
        <f>D28+F28+H28+J28+M28+S28</f>
        <v>48796600</v>
      </c>
      <c r="D28" s="12">
        <f>SUM(E28)</f>
        <v>100</v>
      </c>
      <c r="E28" s="13">
        <v>100</v>
      </c>
      <c r="F28" s="12">
        <f>G28</f>
        <v>179200</v>
      </c>
      <c r="G28" s="13">
        <v>179200</v>
      </c>
      <c r="J28" s="14">
        <f>SUM(K28:L28)</f>
        <v>48380000</v>
      </c>
      <c r="K28" s="14"/>
      <c r="L28" s="15">
        <v>48380000</v>
      </c>
      <c r="M28" s="14">
        <f>SUM(N28:R28)</f>
        <v>0</v>
      </c>
      <c r="N28" s="14"/>
      <c r="O28" s="14">
        <v>0</v>
      </c>
      <c r="P28" s="14"/>
      <c r="Q28" s="14"/>
      <c r="R28" s="14"/>
      <c r="S28" s="16">
        <f>SUM(T28:V28)</f>
        <v>237300</v>
      </c>
      <c r="T28" s="16"/>
      <c r="U28" s="13">
        <v>206000</v>
      </c>
      <c r="V28" s="13">
        <v>31300</v>
      </c>
      <c r="W28" s="16"/>
      <c r="X28" s="17">
        <f>Y28+Z28</f>
        <v>0</v>
      </c>
      <c r="Y28" s="12">
        <f>Z28</f>
        <v>0</v>
      </c>
      <c r="Z28" s="18"/>
      <c r="AA28" s="19">
        <f>AB28</f>
        <v>0</v>
      </c>
      <c r="AB28" s="20">
        <v>0</v>
      </c>
      <c r="AC28" s="21">
        <f>AF28+AD28+AH28</f>
        <v>1088494</v>
      </c>
      <c r="AD28" s="20">
        <f>AE28</f>
        <v>183800</v>
      </c>
      <c r="AE28" s="20">
        <v>183800</v>
      </c>
      <c r="AF28" s="20">
        <f>AG28</f>
        <v>419944</v>
      </c>
      <c r="AG28" s="20">
        <v>419944</v>
      </c>
      <c r="AH28" s="20">
        <f>SUM(AI28:AO28)</f>
        <v>484750</v>
      </c>
      <c r="AI28" s="20">
        <v>412550</v>
      </c>
      <c r="AJ28" s="20">
        <v>0</v>
      </c>
      <c r="AK28" s="20">
        <v>0</v>
      </c>
      <c r="AL28" s="20">
        <v>0</v>
      </c>
      <c r="AM28" s="20">
        <v>0</v>
      </c>
      <c r="AN28" s="20">
        <v>72200</v>
      </c>
      <c r="AO28" s="20">
        <v>0</v>
      </c>
      <c r="AP28" s="22"/>
      <c r="AQ28" s="20"/>
      <c r="AR28" s="23">
        <f>AS28+AT28</f>
        <v>399100</v>
      </c>
      <c r="AS28" s="20">
        <v>387200</v>
      </c>
      <c r="AT28" s="20">
        <v>11900</v>
      </c>
      <c r="AU28" s="24">
        <f>AV28+BA28+BH28+BJ28+BQ28+BX28</f>
        <v>23160206</v>
      </c>
      <c r="AV28" s="12">
        <f>AW28+AX28+AY28+AZ28</f>
        <v>6742000</v>
      </c>
      <c r="AW28" s="25">
        <v>6742000</v>
      </c>
      <c r="AX28" s="26">
        <v>0</v>
      </c>
      <c r="AY28" s="27">
        <v>0</v>
      </c>
      <c r="AZ28" s="26">
        <v>0</v>
      </c>
      <c r="BA28" s="12">
        <f>BE28+BB28+BF28+BG28</f>
        <v>15710000</v>
      </c>
      <c r="BB28" s="24">
        <f>BC28+BD28</f>
        <v>417400</v>
      </c>
      <c r="BC28" s="21">
        <v>417400</v>
      </c>
      <c r="BD28" s="24"/>
      <c r="BF28" s="28">
        <v>14939800</v>
      </c>
      <c r="BG28" s="28">
        <v>352800</v>
      </c>
      <c r="BH28" s="28">
        <f>BI28</f>
        <v>141100</v>
      </c>
      <c r="BI28" s="29">
        <v>141100</v>
      </c>
      <c r="BJ28" s="28">
        <f>SUM(BK28:BP28)</f>
        <v>147156</v>
      </c>
      <c r="BK28" s="28">
        <v>13600</v>
      </c>
      <c r="BL28" s="29">
        <v>25556</v>
      </c>
      <c r="BM28" s="28">
        <v>107100</v>
      </c>
      <c r="BN28" s="28">
        <v>0</v>
      </c>
      <c r="BO28" s="20">
        <v>900</v>
      </c>
      <c r="BP28" s="28"/>
      <c r="BQ28" s="20">
        <f>SUM(BR28:BW28)</f>
        <v>419950</v>
      </c>
      <c r="BR28" s="29">
        <v>332200</v>
      </c>
      <c r="BS28" s="20">
        <v>87750</v>
      </c>
      <c r="BT28" s="18">
        <v>0</v>
      </c>
      <c r="BU28" s="29">
        <v>0</v>
      </c>
      <c r="BV28" s="18">
        <v>0</v>
      </c>
      <c r="BW28" s="18">
        <v>0</v>
      </c>
      <c r="BX28" s="18">
        <f>BY28+BZ28+CA28+CB28</f>
        <v>0</v>
      </c>
      <c r="BY28" s="18"/>
      <c r="BZ28" s="18"/>
      <c r="CA28" s="30">
        <v>0</v>
      </c>
      <c r="CB28" s="30">
        <v>0</v>
      </c>
      <c r="CC28" s="31">
        <f>CD28+CF28+CJ28+CL28+CS28+CV28+CZ28+DD28+DI28+DL28+DN28+DR28+DU28+DZ28+CH28</f>
        <v>1803571</v>
      </c>
      <c r="CD28" s="12">
        <f>CE28</f>
        <v>56000</v>
      </c>
      <c r="CE28" s="32">
        <v>56000</v>
      </c>
      <c r="CF28" s="33">
        <f>CG28</f>
        <v>0</v>
      </c>
      <c r="CG28" s="12">
        <v>0</v>
      </c>
      <c r="CH28" s="12">
        <f>CI28</f>
        <v>0</v>
      </c>
      <c r="CJ28" s="12">
        <f>CK28</f>
        <v>21500</v>
      </c>
      <c r="CK28" s="34">
        <v>21500</v>
      </c>
      <c r="CL28" s="12">
        <f>SUM(CM28:CR28)</f>
        <v>0</v>
      </c>
      <c r="CP28" s="28">
        <v>0</v>
      </c>
      <c r="CQ28" s="28">
        <v>0</v>
      </c>
      <c r="CR28" s="14"/>
      <c r="CS28" s="28">
        <f>CT28+CU28</f>
        <v>0</v>
      </c>
      <c r="CT28" s="28"/>
      <c r="CU28" s="28"/>
      <c r="CV28" s="12">
        <f>SUM(CW28:CY28)</f>
        <v>0</v>
      </c>
      <c r="CZ28" s="12">
        <f>SUM(DA28:DC28)</f>
        <v>984071</v>
      </c>
      <c r="DC28" s="12">
        <v>984071</v>
      </c>
      <c r="DD28" s="12">
        <f>SUM(DE28:DH28)</f>
        <v>0</v>
      </c>
      <c r="DI28" s="12">
        <f>DJ28+DK28</f>
        <v>600000</v>
      </c>
      <c r="DJ28" s="12">
        <v>600000</v>
      </c>
      <c r="DL28" s="12">
        <f>DM28</f>
        <v>0</v>
      </c>
      <c r="DN28" s="12">
        <f>DO28+DP28+DQ28</f>
        <v>142000</v>
      </c>
      <c r="DP28" s="12">
        <v>142000</v>
      </c>
      <c r="DR28" s="12">
        <f>SUM(DS28:DT28)</f>
        <v>0</v>
      </c>
      <c r="DT28" s="35">
        <v>0</v>
      </c>
      <c r="DU28" s="35">
        <f>DV28+DY28+DW28+DX28</f>
        <v>0</v>
      </c>
      <c r="DV28" s="35"/>
      <c r="DW28" s="35"/>
      <c r="DX28" s="35"/>
      <c r="DY28" s="35"/>
      <c r="DZ28" s="14"/>
      <c r="EA28" s="14"/>
      <c r="EB28" s="36">
        <f>EC28+ED28+EE28+EF28</f>
        <v>27700</v>
      </c>
      <c r="EC28" s="14">
        <v>200</v>
      </c>
      <c r="ED28" s="14"/>
      <c r="EE28" s="12">
        <v>27500</v>
      </c>
      <c r="EG28" s="37">
        <f>EH28+EI28</f>
        <v>0</v>
      </c>
      <c r="EJ28" s="38">
        <f>C28+X28+AA28+AC28+AP28+AR28+AU28+CC28+EB28+EG28</f>
        <v>75275671</v>
      </c>
      <c r="EK28" s="39">
        <f>EL28-EJ28</f>
        <v>0</v>
      </c>
      <c r="EL28" s="38">
        <f>EM28+EV28+GF28+HZ28</f>
        <v>75275671</v>
      </c>
      <c r="EM28" s="40">
        <f>EN28+EO28+EP28+EQ28+ER28</f>
        <v>48380000</v>
      </c>
      <c r="EN28" s="14"/>
      <c r="EO28" s="14">
        <f>L28</f>
        <v>48380000</v>
      </c>
      <c r="EP28" s="14">
        <f>O28</f>
        <v>0</v>
      </c>
      <c r="EQ28" s="14"/>
      <c r="ER28" s="41">
        <f>SUM(ES28:EU28)</f>
        <v>0</v>
      </c>
      <c r="ES28" s="41">
        <f>P28</f>
        <v>0</v>
      </c>
      <c r="ET28" s="41">
        <f>Q28</f>
        <v>0</v>
      </c>
      <c r="EU28" s="41"/>
      <c r="EV28" s="40">
        <f>EW28+EX28+EY28+EZ28+FA28+FB28+FC28+FD28+FE28</f>
        <v>1867171</v>
      </c>
      <c r="EW28" s="14">
        <f>DT28</f>
        <v>0</v>
      </c>
      <c r="EX28" s="14">
        <f>CW28</f>
        <v>0</v>
      </c>
      <c r="EY28" s="14">
        <f>DS28</f>
        <v>0</v>
      </c>
      <c r="EZ28" s="14">
        <f>CM28</f>
        <v>0</v>
      </c>
      <c r="FA28" s="14"/>
      <c r="FB28" s="14">
        <f>DW28</f>
        <v>0</v>
      </c>
      <c r="FC28" s="14">
        <f>DX28</f>
        <v>0</v>
      </c>
      <c r="FD28" s="14">
        <f>AZ28</f>
        <v>0</v>
      </c>
      <c r="FE28" s="41">
        <f>SUM(FF28:GE28)</f>
        <v>1867171</v>
      </c>
      <c r="FF28" s="41">
        <f>DE28</f>
        <v>0</v>
      </c>
      <c r="FG28" s="41">
        <f>DJ28</f>
        <v>600000</v>
      </c>
      <c r="FH28" s="41">
        <f>DV28</f>
        <v>0</v>
      </c>
      <c r="FI28" s="41">
        <f>DO28</f>
        <v>0</v>
      </c>
      <c r="FJ28" s="41">
        <f>Z28</f>
        <v>0</v>
      </c>
      <c r="FK28" s="42"/>
      <c r="FL28" s="42">
        <f>AB28</f>
        <v>0</v>
      </c>
      <c r="FM28" s="42">
        <f>CN28</f>
        <v>0</v>
      </c>
      <c r="FN28" s="42">
        <f>CO28</f>
        <v>0</v>
      </c>
      <c r="FO28" s="42">
        <f>BE28</f>
        <v>0</v>
      </c>
      <c r="FP28" s="42">
        <f>BI28</f>
        <v>141100</v>
      </c>
      <c r="FQ28" s="42">
        <f>BP28</f>
        <v>0</v>
      </c>
      <c r="FR28" s="41">
        <f>CG28</f>
        <v>0</v>
      </c>
      <c r="FS28" s="41">
        <f>CI28</f>
        <v>0</v>
      </c>
      <c r="FT28" s="42">
        <f>CP28</f>
        <v>0</v>
      </c>
      <c r="FU28" s="42">
        <f>CQ28</f>
        <v>0</v>
      </c>
      <c r="FV28" s="42"/>
      <c r="FW28" s="42"/>
      <c r="FX28" s="42">
        <f>CY28</f>
        <v>0</v>
      </c>
      <c r="FY28" s="42">
        <f>DC28</f>
        <v>984071</v>
      </c>
      <c r="FZ28" s="41">
        <f>DB28+DM28+DP28</f>
        <v>142000</v>
      </c>
      <c r="GA28" s="41"/>
      <c r="GB28" s="41">
        <f>EH28</f>
        <v>0</v>
      </c>
      <c r="GC28" s="41">
        <f>EI28</f>
        <v>0</v>
      </c>
      <c r="GD28" s="41">
        <f>AY28</f>
        <v>0</v>
      </c>
      <c r="GE28" s="43"/>
      <c r="GF28" s="40">
        <f>GG28+GH28+GI28+GL28+HU28+HY28+HV28+HW28+HX28</f>
        <v>25028500</v>
      </c>
      <c r="GG28" s="14">
        <f>EF28</f>
        <v>0</v>
      </c>
      <c r="GH28" s="16">
        <f>G28</f>
        <v>179200</v>
      </c>
      <c r="GI28" s="16">
        <f>GJ28+GK28</f>
        <v>417400</v>
      </c>
      <c r="GJ28" s="16">
        <f>BC28</f>
        <v>417400</v>
      </c>
      <c r="GK28" s="16">
        <f>BD28</f>
        <v>0</v>
      </c>
      <c r="GL28" s="41">
        <f>SUM(GM28:HT28)</f>
        <v>23599400</v>
      </c>
      <c r="GM28" s="41">
        <f>AG28</f>
        <v>419944</v>
      </c>
      <c r="GN28" s="44">
        <f>E28</f>
        <v>100</v>
      </c>
      <c r="GO28" s="42">
        <f>U28</f>
        <v>206000</v>
      </c>
      <c r="GP28" s="42">
        <f>V28</f>
        <v>31300</v>
      </c>
      <c r="GQ28" s="42">
        <f>AE28</f>
        <v>183800</v>
      </c>
      <c r="GR28" s="42">
        <f>AS28</f>
        <v>387200</v>
      </c>
      <c r="GS28" s="42">
        <f>AT28</f>
        <v>11900</v>
      </c>
      <c r="GT28" s="42">
        <f>AW28+BF28</f>
        <v>21681800</v>
      </c>
      <c r="GU28" s="42">
        <f>AX28</f>
        <v>0</v>
      </c>
      <c r="GV28" s="42">
        <f>BG28</f>
        <v>352800</v>
      </c>
      <c r="GW28" s="42">
        <f>BK28</f>
        <v>13600</v>
      </c>
      <c r="GX28" s="42">
        <f>BL28</f>
        <v>25556</v>
      </c>
      <c r="GY28" s="42">
        <f>BM28</f>
        <v>107100</v>
      </c>
      <c r="GZ28" s="42">
        <f>BN28</f>
        <v>0</v>
      </c>
      <c r="HA28" s="42">
        <f>BO28</f>
        <v>900</v>
      </c>
      <c r="HB28" s="42">
        <f>BT28</f>
        <v>0</v>
      </c>
      <c r="HC28" s="42">
        <f>BU28</f>
        <v>0</v>
      </c>
      <c r="HD28" s="42">
        <f>BV28</f>
        <v>0</v>
      </c>
      <c r="HE28" s="42">
        <f>BW28</f>
        <v>0</v>
      </c>
      <c r="HF28" s="42">
        <f>BY28</f>
        <v>0</v>
      </c>
      <c r="HG28" s="42">
        <f>BZ28</f>
        <v>0</v>
      </c>
      <c r="HH28" s="44">
        <f>CE28</f>
        <v>56000</v>
      </c>
      <c r="HI28" s="44">
        <f>CK28</f>
        <v>21500</v>
      </c>
      <c r="HJ28" s="44">
        <f>CT28</f>
        <v>0</v>
      </c>
      <c r="HK28" s="44"/>
      <c r="HL28" s="44">
        <f>EC28</f>
        <v>200</v>
      </c>
      <c r="HM28" s="44">
        <f>ED28</f>
        <v>0</v>
      </c>
      <c r="HN28" s="44">
        <f>EE28</f>
        <v>27500</v>
      </c>
      <c r="HO28" s="44">
        <f>AL28</f>
        <v>0</v>
      </c>
      <c r="HP28" s="44">
        <f>AM28</f>
        <v>0</v>
      </c>
      <c r="HQ28" s="44">
        <f>AN28</f>
        <v>72200</v>
      </c>
      <c r="HR28" s="44">
        <f>AO28</f>
        <v>0</v>
      </c>
      <c r="HS28" s="44">
        <f>CA28</f>
        <v>0</v>
      </c>
      <c r="HT28" s="44">
        <f>CB28</f>
        <v>0</v>
      </c>
      <c r="HU28" s="16">
        <f>BS28</f>
        <v>87750</v>
      </c>
      <c r="HV28" s="16">
        <f>AI28</f>
        <v>412550</v>
      </c>
      <c r="HW28" s="16">
        <f>AJ28</f>
        <v>0</v>
      </c>
      <c r="HX28" s="16">
        <f>AK28</f>
        <v>0</v>
      </c>
      <c r="HY28" s="16">
        <f>BR28</f>
        <v>332200</v>
      </c>
      <c r="HZ28" s="40">
        <f>IA28+IB28</f>
        <v>0</v>
      </c>
      <c r="IA28" s="16"/>
      <c r="IB28" s="12">
        <f>ID28+IE28</f>
        <v>0</v>
      </c>
      <c r="ID28" s="12">
        <f>DG28</f>
        <v>0</v>
      </c>
      <c r="IE28" s="16">
        <f>T28</f>
        <v>0</v>
      </c>
      <c r="IF28" s="8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12" customFormat="1" ht="12.75">
      <c r="A29"/>
      <c r="B29"/>
      <c r="C29" s="11">
        <f>D29+F29+H29+J29+M29+S29</f>
        <v>86515300</v>
      </c>
      <c r="D29" s="12">
        <f>SUM(E29)</f>
        <v>400</v>
      </c>
      <c r="E29" s="13">
        <v>400</v>
      </c>
      <c r="F29" s="12">
        <f>G29</f>
        <v>970600</v>
      </c>
      <c r="G29" s="13">
        <v>970600</v>
      </c>
      <c r="J29" s="14">
        <f>SUM(K29:L29)</f>
        <v>78640000</v>
      </c>
      <c r="K29" s="14"/>
      <c r="L29" s="15">
        <v>78640000</v>
      </c>
      <c r="M29" s="14">
        <f>SUM(N29:R29)</f>
        <v>4980000</v>
      </c>
      <c r="N29" s="14"/>
      <c r="O29" s="14">
        <f>2000000+2980000</f>
        <v>4980000</v>
      </c>
      <c r="P29" s="14"/>
      <c r="Q29" s="14"/>
      <c r="R29" s="14"/>
      <c r="S29" s="16">
        <f>SUM(T29:V29)</f>
        <v>1924300</v>
      </c>
      <c r="T29" s="16"/>
      <c r="U29" s="13">
        <v>1814000</v>
      </c>
      <c r="V29" s="13">
        <v>110300</v>
      </c>
      <c r="W29" s="16"/>
      <c r="X29" s="17">
        <f>Y29+Z29</f>
        <v>0</v>
      </c>
      <c r="Y29" s="12">
        <f>Z29</f>
        <v>0</v>
      </c>
      <c r="Z29" s="18"/>
      <c r="AA29" s="19">
        <f>AB29</f>
        <v>0</v>
      </c>
      <c r="AB29" s="20">
        <v>0</v>
      </c>
      <c r="AC29" s="21">
        <f>AF29+AD29+AH29</f>
        <v>5391589</v>
      </c>
      <c r="AD29" s="20">
        <f>AE29</f>
        <v>183800</v>
      </c>
      <c r="AE29" s="20">
        <v>183800</v>
      </c>
      <c r="AF29" s="20">
        <f>AG29</f>
        <v>693000</v>
      </c>
      <c r="AG29" s="20">
        <v>693000</v>
      </c>
      <c r="AH29" s="20">
        <f>SUM(AI29:AO29)</f>
        <v>4514789</v>
      </c>
      <c r="AI29" s="20">
        <v>3676739</v>
      </c>
      <c r="AJ29" s="20">
        <v>520211</v>
      </c>
      <c r="AK29" s="20">
        <v>245739</v>
      </c>
      <c r="AL29" s="20">
        <v>0</v>
      </c>
      <c r="AM29" s="20">
        <v>0</v>
      </c>
      <c r="AN29" s="20">
        <v>72100</v>
      </c>
      <c r="AO29" s="20">
        <v>0</v>
      </c>
      <c r="AP29" s="22"/>
      <c r="AQ29" s="20"/>
      <c r="AR29" s="23">
        <f>AS29+AT29</f>
        <v>437900</v>
      </c>
      <c r="AS29" s="20">
        <v>407600</v>
      </c>
      <c r="AT29" s="20">
        <v>30300</v>
      </c>
      <c r="AU29" s="24">
        <f>AV29+BA29+BH29+BJ29+BQ29+BX29</f>
        <v>154006211</v>
      </c>
      <c r="AV29" s="12">
        <f>AW29+AX29+AY29+AZ29</f>
        <v>33424600</v>
      </c>
      <c r="AW29" s="25">
        <v>33387000</v>
      </c>
      <c r="AX29" s="26">
        <v>37600</v>
      </c>
      <c r="AY29" s="27">
        <v>0</v>
      </c>
      <c r="AZ29" s="26">
        <v>0</v>
      </c>
      <c r="BA29" s="12">
        <f>BE29+BB29+BF29+BG29</f>
        <v>115978600</v>
      </c>
      <c r="BB29" s="24">
        <f>BC29+BD29</f>
        <v>2700800</v>
      </c>
      <c r="BC29" s="21">
        <v>2700800</v>
      </c>
      <c r="BD29" s="24"/>
      <c r="BE29" s="12">
        <v>357600</v>
      </c>
      <c r="BF29" s="28">
        <v>110979800</v>
      </c>
      <c r="BG29" s="28">
        <v>1940400</v>
      </c>
      <c r="BH29" s="28">
        <f>BI29</f>
        <v>1484600</v>
      </c>
      <c r="BI29" s="29">
        <v>1484600</v>
      </c>
      <c r="BJ29" s="28">
        <f>SUM(BK29:BP29)</f>
        <v>351500</v>
      </c>
      <c r="BK29" s="28">
        <v>68200</v>
      </c>
      <c r="BL29" s="29">
        <v>198000</v>
      </c>
      <c r="BM29" s="28">
        <v>64500</v>
      </c>
      <c r="BN29" s="28">
        <v>14900</v>
      </c>
      <c r="BO29" s="20">
        <v>5900</v>
      </c>
      <c r="BP29" s="28"/>
      <c r="BQ29" s="20">
        <f>SUM(BR29:BW29)</f>
        <v>2766911</v>
      </c>
      <c r="BR29" s="29">
        <v>1598000</v>
      </c>
      <c r="BS29" s="20">
        <v>1103211</v>
      </c>
      <c r="BT29" s="18">
        <v>0</v>
      </c>
      <c r="BU29" s="29">
        <v>65700</v>
      </c>
      <c r="BV29" s="18">
        <v>0</v>
      </c>
      <c r="BW29" s="18">
        <v>0</v>
      </c>
      <c r="BX29" s="18">
        <f>BY29+BZ29+CA29+CB29</f>
        <v>0</v>
      </c>
      <c r="BY29" s="18"/>
      <c r="BZ29" s="18"/>
      <c r="CA29" s="30">
        <v>0</v>
      </c>
      <c r="CB29" s="30">
        <v>0</v>
      </c>
      <c r="CC29" s="31">
        <f>CD29+CF29+CJ29+CL29+CS29+CV29+CZ29+DD29+DI29+DL29+DN29+DR29+DU29+DZ29+CH29</f>
        <v>3596345</v>
      </c>
      <c r="CD29" s="12">
        <f>CE29</f>
        <v>463700</v>
      </c>
      <c r="CE29" s="32">
        <v>463700</v>
      </c>
      <c r="CF29" s="33">
        <f>CG29</f>
        <v>0</v>
      </c>
      <c r="CG29" s="12">
        <v>0</v>
      </c>
      <c r="CH29" s="12">
        <f>CI29</f>
        <v>0</v>
      </c>
      <c r="CJ29" s="12">
        <f>CK29</f>
        <v>190000</v>
      </c>
      <c r="CK29" s="34">
        <v>190000</v>
      </c>
      <c r="CL29" s="12">
        <f>SUM(CM29:CR29)</f>
        <v>150900</v>
      </c>
      <c r="CP29" s="28">
        <v>0</v>
      </c>
      <c r="CQ29" s="28">
        <v>150900</v>
      </c>
      <c r="CR29" s="14"/>
      <c r="CS29" s="28">
        <f>CT29+CU29</f>
        <v>0</v>
      </c>
      <c r="CT29" s="28">
        <v>0</v>
      </c>
      <c r="CU29" s="28"/>
      <c r="CV29" s="12">
        <f>SUM(CW29:CY29)</f>
        <v>0</v>
      </c>
      <c r="CZ29" s="12">
        <f>SUM(DA29:DC29)</f>
        <v>2391045</v>
      </c>
      <c r="DC29" s="12">
        <v>2391045</v>
      </c>
      <c r="DD29" s="12">
        <f>SUM(DE29:DH29)</f>
        <v>0</v>
      </c>
      <c r="DI29" s="12">
        <f>DJ29+DK29</f>
        <v>0</v>
      </c>
      <c r="DL29" s="12">
        <f>DM29</f>
        <v>158000</v>
      </c>
      <c r="DM29" s="12">
        <v>158000</v>
      </c>
      <c r="DN29" s="12">
        <f>DO29+DP29+DQ29</f>
        <v>0</v>
      </c>
      <c r="DR29" s="12">
        <f>SUM(DS29:DT29)</f>
        <v>242700</v>
      </c>
      <c r="DT29" s="35">
        <v>242700</v>
      </c>
      <c r="DU29" s="35">
        <f>DV29+DY29+DW29+DX29</f>
        <v>0</v>
      </c>
      <c r="DV29" s="35"/>
      <c r="DW29" s="35"/>
      <c r="DX29" s="35"/>
      <c r="DY29" s="35"/>
      <c r="DZ29" s="14"/>
      <c r="EA29" s="14"/>
      <c r="EB29" s="36">
        <f>EC29+ED29+EE29+EF29</f>
        <v>78700</v>
      </c>
      <c r="EC29" s="14">
        <v>5100</v>
      </c>
      <c r="ED29" s="14"/>
      <c r="EE29" s="12">
        <v>73600</v>
      </c>
      <c r="EG29" s="37">
        <f>EH29+EI29</f>
        <v>0</v>
      </c>
      <c r="EJ29" s="38">
        <f>C29+X29+AA29+AC29+AP29+AR29+AU29+CC29+EB29+EG29</f>
        <v>250026045</v>
      </c>
      <c r="EK29" s="39">
        <f>EL29-EJ29</f>
        <v>0</v>
      </c>
      <c r="EL29" s="38">
        <f>EM29+EV29+GF29+HZ29</f>
        <v>250026045</v>
      </c>
      <c r="EM29" s="40">
        <f>EN29+EO29+EP29+EQ29+ER29</f>
        <v>83620000</v>
      </c>
      <c r="EN29" s="14"/>
      <c r="EO29" s="14">
        <f>L29</f>
        <v>78640000</v>
      </c>
      <c r="EP29" s="14">
        <f>O29</f>
        <v>4980000</v>
      </c>
      <c r="EQ29" s="14"/>
      <c r="ER29" s="41">
        <f>SUM(ES29:EU29)</f>
        <v>0</v>
      </c>
      <c r="ES29" s="41">
        <f>P29</f>
        <v>0</v>
      </c>
      <c r="ET29" s="41">
        <f>Q29</f>
        <v>0</v>
      </c>
      <c r="EU29" s="41"/>
      <c r="EV29" s="40">
        <f>EW29+EX29+EY29+EZ29+FA29+FB29+FC29+FD29+FE29</f>
        <v>4784845</v>
      </c>
      <c r="EW29" s="14">
        <f>DT29</f>
        <v>242700</v>
      </c>
      <c r="EX29" s="14">
        <f>CW29</f>
        <v>0</v>
      </c>
      <c r="EY29" s="14">
        <f>DS29</f>
        <v>0</v>
      </c>
      <c r="EZ29" s="14">
        <f>CM29</f>
        <v>0</v>
      </c>
      <c r="FA29" s="14"/>
      <c r="FB29" s="14">
        <f>DW29</f>
        <v>0</v>
      </c>
      <c r="FC29" s="14">
        <f>DX29</f>
        <v>0</v>
      </c>
      <c r="FD29" s="14">
        <f>AZ29</f>
        <v>0</v>
      </c>
      <c r="FE29" s="41">
        <f>SUM(FF29:GE29)</f>
        <v>4542145</v>
      </c>
      <c r="FF29" s="41">
        <f>DE29</f>
        <v>0</v>
      </c>
      <c r="FG29" s="41">
        <f>DJ29</f>
        <v>0</v>
      </c>
      <c r="FH29" s="41">
        <f>DV29</f>
        <v>0</v>
      </c>
      <c r="FI29" s="41">
        <f>DO29</f>
        <v>0</v>
      </c>
      <c r="FJ29" s="41">
        <f>Z29</f>
        <v>0</v>
      </c>
      <c r="FK29" s="42"/>
      <c r="FL29" s="42">
        <f>AB29</f>
        <v>0</v>
      </c>
      <c r="FM29" s="42">
        <f>CN29</f>
        <v>0</v>
      </c>
      <c r="FN29" s="42">
        <f>CO29</f>
        <v>0</v>
      </c>
      <c r="FO29" s="42">
        <f>BE29</f>
        <v>357600</v>
      </c>
      <c r="FP29" s="42">
        <f>BI29</f>
        <v>1484600</v>
      </c>
      <c r="FQ29" s="42">
        <f>BP29</f>
        <v>0</v>
      </c>
      <c r="FR29" s="41">
        <f>CG29</f>
        <v>0</v>
      </c>
      <c r="FS29" s="41">
        <f>CI29</f>
        <v>0</v>
      </c>
      <c r="FT29" s="42">
        <f>CP29</f>
        <v>0</v>
      </c>
      <c r="FU29" s="42">
        <f>CQ29</f>
        <v>150900</v>
      </c>
      <c r="FV29" s="42"/>
      <c r="FW29" s="42"/>
      <c r="FX29" s="42">
        <f>CY29</f>
        <v>0</v>
      </c>
      <c r="FY29" s="42">
        <f>DC29</f>
        <v>2391045</v>
      </c>
      <c r="FZ29" s="41">
        <f>DB29+DM29+DP29</f>
        <v>158000</v>
      </c>
      <c r="GA29" s="41"/>
      <c r="GB29" s="41">
        <f>EH29</f>
        <v>0</v>
      </c>
      <c r="GC29" s="41">
        <f>EI29</f>
        <v>0</v>
      </c>
      <c r="GD29" s="41">
        <f>AY29</f>
        <v>0</v>
      </c>
      <c r="GE29" s="43"/>
      <c r="GF29" s="40">
        <f>GG29+GH29+GI29+GL29+HU29+HY29+HV29+HW29+HX29</f>
        <v>161621200</v>
      </c>
      <c r="GG29" s="14">
        <f>EF29</f>
        <v>0</v>
      </c>
      <c r="GH29" s="16">
        <f>G29</f>
        <v>970600</v>
      </c>
      <c r="GI29" s="16">
        <f>GJ29+GK29</f>
        <v>2700800</v>
      </c>
      <c r="GJ29" s="16">
        <f>BC29</f>
        <v>2700800</v>
      </c>
      <c r="GK29" s="16">
        <f>BD29</f>
        <v>0</v>
      </c>
      <c r="GL29" s="41">
        <f>SUM(GM29:HT29)</f>
        <v>150805900</v>
      </c>
      <c r="GM29" s="41">
        <f>AG29</f>
        <v>693000</v>
      </c>
      <c r="GN29" s="44">
        <f>E29</f>
        <v>400</v>
      </c>
      <c r="GO29" s="42">
        <f>U29</f>
        <v>1814000</v>
      </c>
      <c r="GP29" s="42">
        <f>V29</f>
        <v>110300</v>
      </c>
      <c r="GQ29" s="42">
        <f>AE29</f>
        <v>183800</v>
      </c>
      <c r="GR29" s="42">
        <f>AS29</f>
        <v>407600</v>
      </c>
      <c r="GS29" s="42">
        <f>AT29</f>
        <v>30300</v>
      </c>
      <c r="GT29" s="42">
        <f>AW29+BF29</f>
        <v>144366800</v>
      </c>
      <c r="GU29" s="42">
        <f>AX29</f>
        <v>37600</v>
      </c>
      <c r="GV29" s="42">
        <f>BG29</f>
        <v>1940400</v>
      </c>
      <c r="GW29" s="42">
        <f>BK29</f>
        <v>68200</v>
      </c>
      <c r="GX29" s="42">
        <f>BL29</f>
        <v>198000</v>
      </c>
      <c r="GY29" s="42">
        <f>BM29</f>
        <v>64500</v>
      </c>
      <c r="GZ29" s="42">
        <f>BN29</f>
        <v>14900</v>
      </c>
      <c r="HA29" s="42">
        <f>BO29</f>
        <v>5900</v>
      </c>
      <c r="HB29" s="42">
        <f>BT29</f>
        <v>0</v>
      </c>
      <c r="HC29" s="42">
        <f>BU29</f>
        <v>65700</v>
      </c>
      <c r="HD29" s="42">
        <f>BV29</f>
        <v>0</v>
      </c>
      <c r="HE29" s="42">
        <f>BW29</f>
        <v>0</v>
      </c>
      <c r="HF29" s="42">
        <f>BY29</f>
        <v>0</v>
      </c>
      <c r="HG29" s="42">
        <f>BZ29</f>
        <v>0</v>
      </c>
      <c r="HH29" s="44">
        <f>CE29</f>
        <v>463700</v>
      </c>
      <c r="HI29" s="44">
        <f>CK29</f>
        <v>190000</v>
      </c>
      <c r="HJ29" s="44">
        <f>CT29</f>
        <v>0</v>
      </c>
      <c r="HK29" s="44"/>
      <c r="HL29" s="44">
        <f>EC29</f>
        <v>5100</v>
      </c>
      <c r="HM29" s="44">
        <f>ED29</f>
        <v>0</v>
      </c>
      <c r="HN29" s="44">
        <f>EE29</f>
        <v>73600</v>
      </c>
      <c r="HO29" s="44">
        <f>AL29</f>
        <v>0</v>
      </c>
      <c r="HP29" s="44">
        <f>AM29</f>
        <v>0</v>
      </c>
      <c r="HQ29" s="44">
        <f>AN29</f>
        <v>72100</v>
      </c>
      <c r="HR29" s="44">
        <f>AO29</f>
        <v>0</v>
      </c>
      <c r="HS29" s="44">
        <f>CA29</f>
        <v>0</v>
      </c>
      <c r="HT29" s="44">
        <f>CB29</f>
        <v>0</v>
      </c>
      <c r="HU29" s="16">
        <f>BS29</f>
        <v>1103211</v>
      </c>
      <c r="HV29" s="16">
        <f>AI29</f>
        <v>3676739</v>
      </c>
      <c r="HW29" s="16">
        <f>AJ29</f>
        <v>520211</v>
      </c>
      <c r="HX29" s="16">
        <f>AK29</f>
        <v>245739</v>
      </c>
      <c r="HY29" s="16">
        <f>BR29</f>
        <v>1598000</v>
      </c>
      <c r="HZ29" s="40">
        <f>IA29+IB29</f>
        <v>0</v>
      </c>
      <c r="IA29" s="16"/>
      <c r="IB29" s="12">
        <f>ID29+IE29</f>
        <v>0</v>
      </c>
      <c r="ID29" s="12">
        <f>DG29</f>
        <v>0</v>
      </c>
      <c r="IE29" s="16">
        <f>T29</f>
        <v>0</v>
      </c>
      <c r="IF29" s="8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12" customFormat="1" ht="12.75">
      <c r="A30"/>
      <c r="B30"/>
      <c r="C30" s="11">
        <f>D30+F30+H30+J30+M30+S30</f>
        <v>40225300</v>
      </c>
      <c r="D30" s="12">
        <f>SUM(E30)</f>
        <v>500</v>
      </c>
      <c r="E30" s="13">
        <v>500</v>
      </c>
      <c r="F30" s="12">
        <f>G30</f>
        <v>776200</v>
      </c>
      <c r="G30" s="13">
        <v>776200</v>
      </c>
      <c r="J30" s="14">
        <f>SUM(K30:L30)</f>
        <v>29464000</v>
      </c>
      <c r="K30" s="14"/>
      <c r="L30" s="15">
        <v>29464000</v>
      </c>
      <c r="M30" s="14">
        <f>SUM(N30:R30)</f>
        <v>7050000</v>
      </c>
      <c r="N30" s="14"/>
      <c r="O30" s="14">
        <f>4050000+3000000</f>
        <v>7050000</v>
      </c>
      <c r="P30" s="14"/>
      <c r="Q30" s="14"/>
      <c r="R30" s="14"/>
      <c r="S30" s="16">
        <f>SUM(T30:V30)</f>
        <v>2934600</v>
      </c>
      <c r="T30" s="16"/>
      <c r="U30" s="13">
        <v>2778000</v>
      </c>
      <c r="V30" s="13">
        <v>156600</v>
      </c>
      <c r="W30" s="16"/>
      <c r="X30" s="17">
        <f>Y30+Z30</f>
        <v>0</v>
      </c>
      <c r="Y30" s="12">
        <f>Z30</f>
        <v>0</v>
      </c>
      <c r="Z30" s="18"/>
      <c r="AA30" s="19">
        <f>AB30</f>
        <v>0</v>
      </c>
      <c r="AB30" s="20">
        <v>0</v>
      </c>
      <c r="AC30" s="21">
        <f>AF30+AD30+AH30</f>
        <v>6343554</v>
      </c>
      <c r="AD30" s="20">
        <f>AE30</f>
        <v>166800</v>
      </c>
      <c r="AE30" s="20">
        <v>166800</v>
      </c>
      <c r="AF30" s="20">
        <f>AG30</f>
        <v>910900</v>
      </c>
      <c r="AG30" s="20">
        <v>910900</v>
      </c>
      <c r="AH30" s="20">
        <f>SUM(AI30:AO30)</f>
        <v>5265854</v>
      </c>
      <c r="AI30" s="20">
        <v>3365521</v>
      </c>
      <c r="AJ30" s="20">
        <v>847000</v>
      </c>
      <c r="AK30" s="20">
        <v>703998</v>
      </c>
      <c r="AL30" s="20">
        <v>125400</v>
      </c>
      <c r="AM30" s="20">
        <v>96000</v>
      </c>
      <c r="AN30" s="20">
        <v>127935</v>
      </c>
      <c r="AO30" s="20">
        <v>0</v>
      </c>
      <c r="AP30" s="22"/>
      <c r="AQ30" s="20"/>
      <c r="AR30" s="23">
        <f>AS30+AT30</f>
        <v>395200</v>
      </c>
      <c r="AS30" s="20">
        <v>353900</v>
      </c>
      <c r="AT30" s="20">
        <v>41300</v>
      </c>
      <c r="AU30" s="24">
        <f>AV30+BA30+BH30+BJ30+BQ30+BX30</f>
        <v>259155046</v>
      </c>
      <c r="AV30" s="12">
        <f>AW30+AX30+AY30+AZ30</f>
        <v>99482100</v>
      </c>
      <c r="AW30" s="25">
        <v>31461000</v>
      </c>
      <c r="AX30" s="26">
        <v>21100</v>
      </c>
      <c r="AY30" s="27">
        <v>8000000</v>
      </c>
      <c r="AZ30" s="26">
        <v>60000000</v>
      </c>
      <c r="BA30" s="12">
        <f>BE30+BB30+BF30+BG30</f>
        <v>153124600</v>
      </c>
      <c r="BB30" s="24">
        <f>BC30+BD30</f>
        <v>3918200</v>
      </c>
      <c r="BC30" s="21">
        <v>3918200</v>
      </c>
      <c r="BD30" s="24"/>
      <c r="BE30" s="12">
        <v>585100</v>
      </c>
      <c r="BF30" s="28">
        <v>145093300</v>
      </c>
      <c r="BG30" s="28">
        <v>3528000</v>
      </c>
      <c r="BH30" s="28">
        <f>BI30</f>
        <v>1764000</v>
      </c>
      <c r="BI30" s="29">
        <v>1764000</v>
      </c>
      <c r="BJ30" s="28">
        <f>SUM(BK30:BP30)</f>
        <v>447000</v>
      </c>
      <c r="BK30" s="28">
        <v>69600</v>
      </c>
      <c r="BL30" s="29">
        <v>240300</v>
      </c>
      <c r="BM30" s="28">
        <v>109200</v>
      </c>
      <c r="BN30" s="28">
        <v>19300</v>
      </c>
      <c r="BO30" s="20">
        <v>8600</v>
      </c>
      <c r="BP30" s="28"/>
      <c r="BQ30" s="20">
        <f>SUM(BR30:BW30)</f>
        <v>4337346</v>
      </c>
      <c r="BR30" s="29">
        <v>2365300</v>
      </c>
      <c r="BS30" s="20">
        <v>1896781</v>
      </c>
      <c r="BT30" s="18">
        <v>0</v>
      </c>
      <c r="BU30" s="29">
        <v>36600</v>
      </c>
      <c r="BV30" s="18">
        <v>38665</v>
      </c>
      <c r="BW30" s="18">
        <v>0</v>
      </c>
      <c r="BX30" s="18">
        <f>BY30+BZ30+CA30+CB30</f>
        <v>0</v>
      </c>
      <c r="BY30" s="18"/>
      <c r="BZ30" s="18"/>
      <c r="CA30" s="30">
        <v>0</v>
      </c>
      <c r="CB30" s="30">
        <v>0</v>
      </c>
      <c r="CC30" s="31">
        <f>CD30+CF30+CJ30+CL30+CS30+CV30+CZ30+DD30+DI30+DL30+DN30+DR30+DU30+DZ30+CH30</f>
        <v>3194894</v>
      </c>
      <c r="CD30" s="12">
        <f>CE30</f>
        <v>0</v>
      </c>
      <c r="CE30" s="32">
        <v>0</v>
      </c>
      <c r="CF30" s="33">
        <f>CG30</f>
        <v>0</v>
      </c>
      <c r="CG30" s="12">
        <v>0</v>
      </c>
      <c r="CH30" s="12">
        <f>CI30</f>
        <v>0</v>
      </c>
      <c r="CJ30" s="12">
        <f>CK30</f>
        <v>270500</v>
      </c>
      <c r="CK30" s="34">
        <v>270500</v>
      </c>
      <c r="CL30" s="12">
        <f>SUM(CM30:CR30)</f>
        <v>0</v>
      </c>
      <c r="CP30" s="28">
        <v>0</v>
      </c>
      <c r="CQ30" s="28">
        <v>0</v>
      </c>
      <c r="CR30" s="14"/>
      <c r="CS30" s="28">
        <f>CT30+CU30</f>
        <v>0</v>
      </c>
      <c r="CT30" s="28">
        <v>0</v>
      </c>
      <c r="CU30" s="28"/>
      <c r="CV30" s="12">
        <f>SUM(CW30:CY30)</f>
        <v>0</v>
      </c>
      <c r="CZ30" s="12">
        <f>SUM(DA30:DC30)</f>
        <v>2780994</v>
      </c>
      <c r="DC30" s="12">
        <v>2780994</v>
      </c>
      <c r="DD30" s="12">
        <f>SUM(DE30:DH30)</f>
        <v>0</v>
      </c>
      <c r="DI30" s="12">
        <f>DJ30+DK30</f>
        <v>0</v>
      </c>
      <c r="DL30" s="12">
        <f>DM30</f>
        <v>0</v>
      </c>
      <c r="DN30" s="12">
        <f>DO30+DP30+DQ30</f>
        <v>0</v>
      </c>
      <c r="DR30" s="12">
        <f>SUM(DS30:DT30)</f>
        <v>143400</v>
      </c>
      <c r="DT30" s="35">
        <v>143400</v>
      </c>
      <c r="DU30" s="35">
        <f>DV30+DY30+DW30+DX30</f>
        <v>0</v>
      </c>
      <c r="DV30" s="35"/>
      <c r="DW30" s="35"/>
      <c r="DX30" s="35"/>
      <c r="DY30" s="35"/>
      <c r="DZ30" s="14"/>
      <c r="EA30" s="14"/>
      <c r="EB30" s="36">
        <f>EC30+ED30+EE30+EF30</f>
        <v>4900</v>
      </c>
      <c r="EC30" s="14">
        <v>4900</v>
      </c>
      <c r="ED30" s="14"/>
      <c r="EG30" s="37">
        <f>EH30+EI30</f>
        <v>0</v>
      </c>
      <c r="EJ30" s="38">
        <f>C30+X30+AA30+AC30+AP30+AR30+AU30+CC30+EB30+EG30</f>
        <v>309318894</v>
      </c>
      <c r="EK30" s="39">
        <f>EL30-EJ30</f>
        <v>0</v>
      </c>
      <c r="EL30" s="38">
        <f>EM30+EV30+GF30+HZ30</f>
        <v>309318894</v>
      </c>
      <c r="EM30" s="40">
        <f>EN30+EO30+EP30+EQ30+ER30</f>
        <v>36514000</v>
      </c>
      <c r="EN30" s="14"/>
      <c r="EO30" s="14">
        <f>L30</f>
        <v>29464000</v>
      </c>
      <c r="EP30" s="14">
        <f>O30</f>
        <v>7050000</v>
      </c>
      <c r="EQ30" s="14"/>
      <c r="ER30" s="41">
        <f>SUM(ES30:EU30)</f>
        <v>0</v>
      </c>
      <c r="ES30" s="41">
        <f>P30</f>
        <v>0</v>
      </c>
      <c r="ET30" s="41">
        <f>Q30</f>
        <v>0</v>
      </c>
      <c r="EU30" s="41"/>
      <c r="EV30" s="40">
        <f>EW30+EX30+EY30+EZ30+FA30+FB30+FC30+FD30+FE30</f>
        <v>73273494</v>
      </c>
      <c r="EW30" s="14">
        <f>DT30</f>
        <v>143400</v>
      </c>
      <c r="EX30" s="14">
        <f>CW30</f>
        <v>0</v>
      </c>
      <c r="EY30" s="14">
        <f>DS30</f>
        <v>0</v>
      </c>
      <c r="EZ30" s="14">
        <f>CM30</f>
        <v>0</v>
      </c>
      <c r="FA30" s="14"/>
      <c r="FB30" s="14">
        <f>DW30</f>
        <v>0</v>
      </c>
      <c r="FC30" s="14">
        <f>DX30</f>
        <v>0</v>
      </c>
      <c r="FD30" s="14">
        <f>AZ30</f>
        <v>60000000</v>
      </c>
      <c r="FE30" s="41">
        <f>SUM(FF30:GE30)</f>
        <v>13130094</v>
      </c>
      <c r="FF30" s="41">
        <f>DE30</f>
        <v>0</v>
      </c>
      <c r="FG30" s="41">
        <f>DJ30</f>
        <v>0</v>
      </c>
      <c r="FH30" s="41">
        <f>DV30</f>
        <v>0</v>
      </c>
      <c r="FI30" s="41">
        <f>DO30</f>
        <v>0</v>
      </c>
      <c r="FJ30" s="41">
        <f>Z30</f>
        <v>0</v>
      </c>
      <c r="FK30" s="42"/>
      <c r="FL30" s="42">
        <f>AB30</f>
        <v>0</v>
      </c>
      <c r="FM30" s="42">
        <f>CN30</f>
        <v>0</v>
      </c>
      <c r="FN30" s="42">
        <f>CO30</f>
        <v>0</v>
      </c>
      <c r="FO30" s="42">
        <f>BE30</f>
        <v>585100</v>
      </c>
      <c r="FP30" s="42">
        <f>BI30</f>
        <v>1764000</v>
      </c>
      <c r="FQ30" s="42">
        <f>BP30</f>
        <v>0</v>
      </c>
      <c r="FR30" s="41">
        <f>CG30</f>
        <v>0</v>
      </c>
      <c r="FS30" s="41">
        <f>CI30</f>
        <v>0</v>
      </c>
      <c r="FT30" s="42">
        <f>CP30</f>
        <v>0</v>
      </c>
      <c r="FU30" s="42">
        <f>CQ30</f>
        <v>0</v>
      </c>
      <c r="FV30" s="42"/>
      <c r="FW30" s="42"/>
      <c r="FX30" s="42">
        <f>CY30</f>
        <v>0</v>
      </c>
      <c r="FY30" s="42">
        <f>DC30</f>
        <v>2780994</v>
      </c>
      <c r="FZ30" s="41">
        <f>DB30+DM30+DP30</f>
        <v>0</v>
      </c>
      <c r="GA30" s="41"/>
      <c r="GB30" s="41">
        <f>EH30</f>
        <v>0</v>
      </c>
      <c r="GC30" s="41">
        <f>EI30</f>
        <v>0</v>
      </c>
      <c r="GD30" s="41">
        <f>AY30</f>
        <v>8000000</v>
      </c>
      <c r="GE30" s="43"/>
      <c r="GF30" s="40">
        <f>GG30+GH30+GI30+GL30+HU30+HY30+HV30+HW30+HX30</f>
        <v>199531400</v>
      </c>
      <c r="GG30" s="14">
        <f>EF30</f>
        <v>0</v>
      </c>
      <c r="GH30" s="16">
        <f>G30</f>
        <v>776200</v>
      </c>
      <c r="GI30" s="16">
        <f>GJ30+GK30</f>
        <v>3918200</v>
      </c>
      <c r="GJ30" s="16">
        <f>BC30</f>
        <v>3918200</v>
      </c>
      <c r="GK30" s="16">
        <f>BD30</f>
        <v>0</v>
      </c>
      <c r="GL30" s="41">
        <f>SUM(GM30:HT30)</f>
        <v>185658400</v>
      </c>
      <c r="GM30" s="41">
        <f>AG30</f>
        <v>910900</v>
      </c>
      <c r="GN30" s="44">
        <f>E30</f>
        <v>500</v>
      </c>
      <c r="GO30" s="42">
        <f>U30</f>
        <v>2778000</v>
      </c>
      <c r="GP30" s="42">
        <f>V30</f>
        <v>156600</v>
      </c>
      <c r="GQ30" s="42">
        <f>AE30</f>
        <v>166800</v>
      </c>
      <c r="GR30" s="42">
        <f>AS30</f>
        <v>353900</v>
      </c>
      <c r="GS30" s="42">
        <f>AT30</f>
        <v>41300</v>
      </c>
      <c r="GT30" s="42">
        <f>AW30+BF30</f>
        <v>176554300</v>
      </c>
      <c r="GU30" s="42">
        <f>AX30</f>
        <v>21100</v>
      </c>
      <c r="GV30" s="42">
        <f>BG30</f>
        <v>3528000</v>
      </c>
      <c r="GW30" s="42">
        <f>BK30</f>
        <v>69600</v>
      </c>
      <c r="GX30" s="42">
        <f>BL30</f>
        <v>240300</v>
      </c>
      <c r="GY30" s="42">
        <f>BM30</f>
        <v>109200</v>
      </c>
      <c r="GZ30" s="42">
        <f>BN30</f>
        <v>19300</v>
      </c>
      <c r="HA30" s="42">
        <f>BO30</f>
        <v>8600</v>
      </c>
      <c r="HB30" s="42">
        <f>BT30</f>
        <v>0</v>
      </c>
      <c r="HC30" s="42">
        <f>BU30</f>
        <v>36600</v>
      </c>
      <c r="HD30" s="42">
        <f>BV30</f>
        <v>38665</v>
      </c>
      <c r="HE30" s="42">
        <f>BW30</f>
        <v>0</v>
      </c>
      <c r="HF30" s="42">
        <f>BY30</f>
        <v>0</v>
      </c>
      <c r="HG30" s="42">
        <f>BZ30</f>
        <v>0</v>
      </c>
      <c r="HH30" s="44">
        <f>CE30</f>
        <v>0</v>
      </c>
      <c r="HI30" s="44">
        <f>CK30</f>
        <v>270500</v>
      </c>
      <c r="HJ30" s="44">
        <f>CT30</f>
        <v>0</v>
      </c>
      <c r="HK30" s="44"/>
      <c r="HL30" s="44">
        <f>EC30</f>
        <v>4900</v>
      </c>
      <c r="HM30" s="44">
        <f>ED30</f>
        <v>0</v>
      </c>
      <c r="HN30" s="44">
        <f>EE30</f>
        <v>0</v>
      </c>
      <c r="HO30" s="44">
        <f>AL30</f>
        <v>125400</v>
      </c>
      <c r="HP30" s="44">
        <f>AM30</f>
        <v>96000</v>
      </c>
      <c r="HQ30" s="44">
        <f>AN30</f>
        <v>127935</v>
      </c>
      <c r="HR30" s="44">
        <f>AO30</f>
        <v>0</v>
      </c>
      <c r="HS30" s="44">
        <f>CA30</f>
        <v>0</v>
      </c>
      <c r="HT30" s="44">
        <f>CB30</f>
        <v>0</v>
      </c>
      <c r="HU30" s="16">
        <f>BS30</f>
        <v>1896781</v>
      </c>
      <c r="HV30" s="16">
        <f>AI30</f>
        <v>3365521</v>
      </c>
      <c r="HW30" s="16">
        <f>AJ30</f>
        <v>847000</v>
      </c>
      <c r="HX30" s="16">
        <f>AK30</f>
        <v>703998</v>
      </c>
      <c r="HY30" s="16">
        <f>BR30</f>
        <v>2365300</v>
      </c>
      <c r="HZ30" s="40">
        <f>IA30+IB30</f>
        <v>0</v>
      </c>
      <c r="IA30" s="16"/>
      <c r="IB30" s="12">
        <f>ID30+IE30</f>
        <v>0</v>
      </c>
      <c r="ID30" s="12">
        <f>DG30</f>
        <v>0</v>
      </c>
      <c r="IE30" s="16">
        <f>T30</f>
        <v>0</v>
      </c>
      <c r="IF30" s="8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12" customFormat="1" ht="12.75">
      <c r="A31"/>
      <c r="B31"/>
      <c r="C31" s="11">
        <f>D31+F31+H31+J31+M31+S31</f>
        <v>55313800</v>
      </c>
      <c r="D31" s="12">
        <f>SUM(E31)</f>
        <v>600</v>
      </c>
      <c r="E31" s="13">
        <v>600</v>
      </c>
      <c r="F31" s="12">
        <f>G31</f>
        <v>1222500</v>
      </c>
      <c r="G31" s="13">
        <v>1222500</v>
      </c>
      <c r="J31" s="14">
        <f>SUM(K31:L31)</f>
        <v>30439000</v>
      </c>
      <c r="K31" s="14"/>
      <c r="L31" s="15">
        <v>30439000</v>
      </c>
      <c r="M31" s="14">
        <f>SUM(N31:R31)</f>
        <v>18929900</v>
      </c>
      <c r="N31" s="14"/>
      <c r="O31" s="14">
        <f>2500000+14206900</f>
        <v>16706900</v>
      </c>
      <c r="P31" s="14">
        <v>2223000</v>
      </c>
      <c r="Q31" s="14"/>
      <c r="R31" s="14"/>
      <c r="S31" s="16">
        <f>SUM(T31:V31)</f>
        <v>4721800</v>
      </c>
      <c r="T31" s="16"/>
      <c r="U31" s="13">
        <v>4534000</v>
      </c>
      <c r="V31" s="13">
        <v>187800</v>
      </c>
      <c r="W31" s="16"/>
      <c r="X31" s="17">
        <f>Y31+Z31</f>
        <v>0</v>
      </c>
      <c r="Y31" s="12">
        <f>Z31</f>
        <v>0</v>
      </c>
      <c r="Z31" s="18"/>
      <c r="AA31" s="19">
        <f>AB31</f>
        <v>0</v>
      </c>
      <c r="AB31" s="20">
        <v>0</v>
      </c>
      <c r="AC31" s="21">
        <f>AF31+AD31+AH31</f>
        <v>14860235</v>
      </c>
      <c r="AD31" s="20">
        <f>AE31</f>
        <v>333500</v>
      </c>
      <c r="AE31" s="20">
        <v>333500</v>
      </c>
      <c r="AF31" s="20">
        <f>AG31</f>
        <v>1477699</v>
      </c>
      <c r="AG31" s="20">
        <v>1477699</v>
      </c>
      <c r="AH31" s="20">
        <f>SUM(AI31:AO31)</f>
        <v>13049036</v>
      </c>
      <c r="AI31" s="20">
        <v>8660472</v>
      </c>
      <c r="AJ31" s="20">
        <v>2500296</v>
      </c>
      <c r="AK31" s="20">
        <v>1754968</v>
      </c>
      <c r="AL31" s="20">
        <v>0</v>
      </c>
      <c r="AM31" s="20">
        <v>0</v>
      </c>
      <c r="AN31" s="20">
        <v>133300</v>
      </c>
      <c r="AO31" s="20">
        <v>0</v>
      </c>
      <c r="AP31" s="22"/>
      <c r="AQ31" s="20"/>
      <c r="AR31" s="23">
        <f>AS31+AT31</f>
        <v>419900</v>
      </c>
      <c r="AS31" s="20">
        <v>371100</v>
      </c>
      <c r="AT31" s="20">
        <v>48800</v>
      </c>
      <c r="AU31" s="24">
        <f>AV31+BA31+BH31+BJ31+BQ31+BX31</f>
        <v>251807762</v>
      </c>
      <c r="AV31" s="12">
        <f>AW31+AX31+AY31+AZ31</f>
        <v>35634000</v>
      </c>
      <c r="AW31" s="25">
        <v>35634000</v>
      </c>
      <c r="AX31" s="26">
        <v>0</v>
      </c>
      <c r="AY31" s="27">
        <v>0</v>
      </c>
      <c r="AZ31" s="26">
        <v>0</v>
      </c>
      <c r="BA31" s="12">
        <f>BE31+BB31+BF31+BG31</f>
        <v>203992800</v>
      </c>
      <c r="BB31" s="24">
        <f>BC31+BD31</f>
        <v>6123100</v>
      </c>
      <c r="BC31" s="21">
        <v>6123100</v>
      </c>
      <c r="BD31" s="24"/>
      <c r="BE31" s="12">
        <v>97500</v>
      </c>
      <c r="BF31" s="28">
        <v>193458000</v>
      </c>
      <c r="BG31" s="28">
        <v>4314200</v>
      </c>
      <c r="BH31" s="28">
        <f>BI31</f>
        <v>2514600</v>
      </c>
      <c r="BI31" s="29">
        <v>2514600</v>
      </c>
      <c r="BJ31" s="28">
        <f>SUM(BK31:BP31)</f>
        <v>663001</v>
      </c>
      <c r="BK31" s="28">
        <v>81200</v>
      </c>
      <c r="BL31" s="29">
        <v>440901</v>
      </c>
      <c r="BM31" s="28">
        <v>127400</v>
      </c>
      <c r="BN31" s="28">
        <v>0</v>
      </c>
      <c r="BO31" s="20">
        <v>13500</v>
      </c>
      <c r="BP31" s="28"/>
      <c r="BQ31" s="20">
        <f>SUM(BR31:BW31)</f>
        <v>7130564</v>
      </c>
      <c r="BR31" s="29">
        <v>3008800</v>
      </c>
      <c r="BS31" s="20">
        <v>4088464</v>
      </c>
      <c r="BT31" s="18">
        <v>0</v>
      </c>
      <c r="BU31" s="29">
        <v>0</v>
      </c>
      <c r="BV31" s="18">
        <v>33300</v>
      </c>
      <c r="BW31" s="18">
        <v>0</v>
      </c>
      <c r="BX31" s="18">
        <f>BY31+BZ31+CA31+CB31</f>
        <v>1872797</v>
      </c>
      <c r="BY31" s="18"/>
      <c r="BZ31" s="18"/>
      <c r="CA31" s="30">
        <v>1872000</v>
      </c>
      <c r="CB31" s="30">
        <v>797</v>
      </c>
      <c r="CC31" s="31">
        <f>CD31+CF31+CJ31+CL31+CS31+CV31+CZ31+DD31+DI31+DL31+DN31+DR31+DU31+DZ31+CH31</f>
        <v>18163939</v>
      </c>
      <c r="CD31" s="12">
        <f>CE31</f>
        <v>0</v>
      </c>
      <c r="CE31" s="32">
        <v>0</v>
      </c>
      <c r="CF31" s="33">
        <f>CG31</f>
        <v>1641730</v>
      </c>
      <c r="CG31" s="12">
        <v>1641730</v>
      </c>
      <c r="CH31" s="12">
        <f>CI31</f>
        <v>0</v>
      </c>
      <c r="CJ31" s="12">
        <f>CK31</f>
        <v>1000000</v>
      </c>
      <c r="CK31" s="34">
        <v>1000000</v>
      </c>
      <c r="CL31" s="12">
        <f>SUM(CM31:CR31)</f>
        <v>9943800</v>
      </c>
      <c r="CP31" s="28">
        <v>0</v>
      </c>
      <c r="CQ31" s="28">
        <v>9943800</v>
      </c>
      <c r="CR31" s="14"/>
      <c r="CS31" s="28">
        <f>CT31+CU31</f>
        <v>0</v>
      </c>
      <c r="CT31" s="28">
        <v>0</v>
      </c>
      <c r="CU31" s="28"/>
      <c r="CV31" s="12">
        <f>SUM(CW31:CY31)</f>
        <v>0</v>
      </c>
      <c r="CZ31" s="12">
        <f>SUM(DA31:DC31)</f>
        <v>4553389</v>
      </c>
      <c r="DC31" s="12">
        <v>4553389</v>
      </c>
      <c r="DD31" s="12">
        <f>SUM(DE31:DH31)</f>
        <v>0</v>
      </c>
      <c r="DI31" s="12">
        <f>DJ31+DK31</f>
        <v>0</v>
      </c>
      <c r="DL31" s="12">
        <f>DM31</f>
        <v>0</v>
      </c>
      <c r="DN31" s="12">
        <f>DO31+DP31+DQ31</f>
        <v>0</v>
      </c>
      <c r="DR31" s="12">
        <f>SUM(DS31:DT31)</f>
        <v>1025020</v>
      </c>
      <c r="DT31" s="35">
        <v>1025020</v>
      </c>
      <c r="DU31" s="35">
        <f>DV31+DY31+DW31+DX31</f>
        <v>0</v>
      </c>
      <c r="DV31" s="35"/>
      <c r="DW31" s="35"/>
      <c r="DX31" s="35"/>
      <c r="DY31" s="35"/>
      <c r="DZ31" s="14"/>
      <c r="EA31" s="14"/>
      <c r="EB31" s="36">
        <f>EC31+ED31+EE31+EF31</f>
        <v>15300</v>
      </c>
      <c r="EC31" s="14">
        <v>15300</v>
      </c>
      <c r="ED31" s="14"/>
      <c r="EG31" s="37">
        <f>EH31+EI31</f>
        <v>0</v>
      </c>
      <c r="EJ31" s="38">
        <f>C31+X31+AA31+AC31+AP31+AR31+AU31+CC31+EB31+EG31</f>
        <v>340580936</v>
      </c>
      <c r="EK31" s="39">
        <f>EL31-EJ31</f>
        <v>0</v>
      </c>
      <c r="EL31" s="38">
        <f>EM31+EV31+GF31+HZ31</f>
        <v>340580936</v>
      </c>
      <c r="EM31" s="40">
        <f>EN31+EO31+EP31+EQ31+ER31</f>
        <v>49368900</v>
      </c>
      <c r="EN31" s="14"/>
      <c r="EO31" s="14">
        <f>L31</f>
        <v>30439000</v>
      </c>
      <c r="EP31" s="14">
        <f>O31</f>
        <v>16706900</v>
      </c>
      <c r="EQ31" s="14"/>
      <c r="ER31" s="41">
        <f>SUM(ES31:EU31)</f>
        <v>2223000</v>
      </c>
      <c r="ES31" s="41">
        <f>P31</f>
        <v>2223000</v>
      </c>
      <c r="ET31" s="41">
        <f>Q31</f>
        <v>0</v>
      </c>
      <c r="EU31" s="41"/>
      <c r="EV31" s="40">
        <f>EW31+EX31+EY31+EZ31+FA31+FB31+FC31+FD31+FE31</f>
        <v>19776039</v>
      </c>
      <c r="EW31" s="14">
        <f>DT31</f>
        <v>1025020</v>
      </c>
      <c r="EX31" s="14">
        <f>CW31</f>
        <v>0</v>
      </c>
      <c r="EY31" s="14">
        <f>DS31</f>
        <v>0</v>
      </c>
      <c r="EZ31" s="14">
        <f>CM31</f>
        <v>0</v>
      </c>
      <c r="FA31" s="14"/>
      <c r="FB31" s="14">
        <f>DW31</f>
        <v>0</v>
      </c>
      <c r="FC31" s="14">
        <f>DX31</f>
        <v>0</v>
      </c>
      <c r="FD31" s="14">
        <f>AZ31</f>
        <v>0</v>
      </c>
      <c r="FE31" s="41">
        <f>SUM(FF31:GE31)</f>
        <v>18751019</v>
      </c>
      <c r="FF31" s="41">
        <f>DE31</f>
        <v>0</v>
      </c>
      <c r="FG31" s="41">
        <f>DJ31</f>
        <v>0</v>
      </c>
      <c r="FH31" s="41">
        <f>DV31</f>
        <v>0</v>
      </c>
      <c r="FI31" s="41">
        <f>DO31</f>
        <v>0</v>
      </c>
      <c r="FJ31" s="41">
        <f>Z31</f>
        <v>0</v>
      </c>
      <c r="FK31" s="42"/>
      <c r="FL31" s="42">
        <f>AB31</f>
        <v>0</v>
      </c>
      <c r="FM31" s="42">
        <f>CN31</f>
        <v>0</v>
      </c>
      <c r="FN31" s="42">
        <f>CO31</f>
        <v>0</v>
      </c>
      <c r="FO31" s="42">
        <f>BE31</f>
        <v>97500</v>
      </c>
      <c r="FP31" s="42">
        <f>BI31</f>
        <v>2514600</v>
      </c>
      <c r="FQ31" s="42">
        <f>BP31</f>
        <v>0</v>
      </c>
      <c r="FR31" s="41">
        <f>CG31</f>
        <v>1641730</v>
      </c>
      <c r="FS31" s="41">
        <f>CI31</f>
        <v>0</v>
      </c>
      <c r="FT31" s="42">
        <f>CP31</f>
        <v>0</v>
      </c>
      <c r="FU31" s="42">
        <f>CQ31</f>
        <v>9943800</v>
      </c>
      <c r="FV31" s="42"/>
      <c r="FW31" s="42"/>
      <c r="FX31" s="42">
        <f>CY31</f>
        <v>0</v>
      </c>
      <c r="FY31" s="42">
        <f>DC31</f>
        <v>4553389</v>
      </c>
      <c r="FZ31" s="41">
        <f>DB31+DM31+DP31</f>
        <v>0</v>
      </c>
      <c r="GA31" s="41"/>
      <c r="GB31" s="41">
        <f>EH31</f>
        <v>0</v>
      </c>
      <c r="GC31" s="41">
        <f>EI31</f>
        <v>0</v>
      </c>
      <c r="GD31" s="41">
        <f>AY31</f>
        <v>0</v>
      </c>
      <c r="GE31" s="43"/>
      <c r="GF31" s="40">
        <f>GG31+GH31+GI31+GL31+HU31+HY31+HV31+HW31+HX31</f>
        <v>271435997</v>
      </c>
      <c r="GG31" s="14">
        <f>EF31</f>
        <v>0</v>
      </c>
      <c r="GH31" s="16">
        <f>G31</f>
        <v>1222500</v>
      </c>
      <c r="GI31" s="16">
        <f>GJ31+GK31</f>
        <v>6123100</v>
      </c>
      <c r="GJ31" s="16">
        <f>BC31</f>
        <v>6123100</v>
      </c>
      <c r="GK31" s="16">
        <f>BD31</f>
        <v>0</v>
      </c>
      <c r="GL31" s="41">
        <f>SUM(GM31:HT31)</f>
        <v>244077397</v>
      </c>
      <c r="GM31" s="41">
        <f>AG31</f>
        <v>1477699</v>
      </c>
      <c r="GN31" s="44">
        <f>E31</f>
        <v>600</v>
      </c>
      <c r="GO31" s="42">
        <f>U31</f>
        <v>4534000</v>
      </c>
      <c r="GP31" s="42">
        <f>V31</f>
        <v>187800</v>
      </c>
      <c r="GQ31" s="42">
        <f>AE31</f>
        <v>333500</v>
      </c>
      <c r="GR31" s="42">
        <f>AS31</f>
        <v>371100</v>
      </c>
      <c r="GS31" s="42">
        <f>AT31</f>
        <v>48800</v>
      </c>
      <c r="GT31" s="42">
        <f>AW31+BF31</f>
        <v>229092000</v>
      </c>
      <c r="GU31" s="42">
        <f>AX31</f>
        <v>0</v>
      </c>
      <c r="GV31" s="42">
        <f>BG31</f>
        <v>4314200</v>
      </c>
      <c r="GW31" s="42">
        <f>BK31</f>
        <v>81200</v>
      </c>
      <c r="GX31" s="42">
        <f>BL31</f>
        <v>440901</v>
      </c>
      <c r="GY31" s="42">
        <f>BM31</f>
        <v>127400</v>
      </c>
      <c r="GZ31" s="42">
        <f>BN31</f>
        <v>0</v>
      </c>
      <c r="HA31" s="42">
        <f>BO31</f>
        <v>13500</v>
      </c>
      <c r="HB31" s="42">
        <f>BT31</f>
        <v>0</v>
      </c>
      <c r="HC31" s="42">
        <f>BU31</f>
        <v>0</v>
      </c>
      <c r="HD31" s="42">
        <f>BV31</f>
        <v>33300</v>
      </c>
      <c r="HE31" s="42">
        <f>BW31</f>
        <v>0</v>
      </c>
      <c r="HF31" s="42">
        <f>BY31</f>
        <v>0</v>
      </c>
      <c r="HG31" s="42">
        <f>BZ31</f>
        <v>0</v>
      </c>
      <c r="HH31" s="44">
        <f>CE31</f>
        <v>0</v>
      </c>
      <c r="HI31" s="44">
        <f>CK31</f>
        <v>1000000</v>
      </c>
      <c r="HJ31" s="44">
        <f>CT31</f>
        <v>0</v>
      </c>
      <c r="HK31" s="44"/>
      <c r="HL31" s="44">
        <f>EC31</f>
        <v>15300</v>
      </c>
      <c r="HM31" s="44">
        <f>ED31</f>
        <v>0</v>
      </c>
      <c r="HN31" s="44">
        <f>EE31</f>
        <v>0</v>
      </c>
      <c r="HO31" s="44">
        <f>AL31</f>
        <v>0</v>
      </c>
      <c r="HP31" s="44">
        <f>AM31</f>
        <v>0</v>
      </c>
      <c r="HQ31" s="44">
        <f>AN31</f>
        <v>133300</v>
      </c>
      <c r="HR31" s="44">
        <f>AO31</f>
        <v>0</v>
      </c>
      <c r="HS31" s="44">
        <f>CA31</f>
        <v>1872000</v>
      </c>
      <c r="HT31" s="44">
        <f>CB31</f>
        <v>797</v>
      </c>
      <c r="HU31" s="16">
        <f>BS31</f>
        <v>4088464</v>
      </c>
      <c r="HV31" s="16">
        <f>AI31</f>
        <v>8660472</v>
      </c>
      <c r="HW31" s="16">
        <f>AJ31</f>
        <v>2500296</v>
      </c>
      <c r="HX31" s="16">
        <f>AK31</f>
        <v>1754968</v>
      </c>
      <c r="HY31" s="16">
        <f>BR31</f>
        <v>3008800</v>
      </c>
      <c r="HZ31" s="40">
        <f>IA31+IB31</f>
        <v>0</v>
      </c>
      <c r="IA31" s="16"/>
      <c r="IB31" s="12">
        <f>ID31+IE31</f>
        <v>0</v>
      </c>
      <c r="ID31" s="12">
        <f>DG31</f>
        <v>0</v>
      </c>
      <c r="IE31" s="16">
        <f>T31</f>
        <v>0</v>
      </c>
      <c r="IF31" s="8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12" customFormat="1" ht="12.75">
      <c r="A32"/>
      <c r="B32"/>
      <c r="C32" s="11">
        <f>D32+F32+H32+J32+M32+S32</f>
        <v>112981500</v>
      </c>
      <c r="D32" s="12">
        <f>SUM(E32)</f>
        <v>1000</v>
      </c>
      <c r="E32" s="13">
        <v>1000</v>
      </c>
      <c r="F32" s="12">
        <f>G32</f>
        <v>2130400</v>
      </c>
      <c r="G32" s="13">
        <v>2130400</v>
      </c>
      <c r="J32" s="14">
        <f>SUM(K32:L32)</f>
        <v>31939000</v>
      </c>
      <c r="K32" s="14"/>
      <c r="L32" s="15">
        <v>31939000</v>
      </c>
      <c r="M32" s="14">
        <f>SUM(N32:R32)</f>
        <v>73543400</v>
      </c>
      <c r="N32" s="14"/>
      <c r="O32" s="14">
        <v>73543400</v>
      </c>
      <c r="P32" s="14"/>
      <c r="Q32" s="14"/>
      <c r="R32" s="14"/>
      <c r="S32" s="16">
        <f>SUM(T32:V32)</f>
        <v>5367700</v>
      </c>
      <c r="T32" s="16"/>
      <c r="U32" s="13">
        <v>5086000</v>
      </c>
      <c r="V32" s="13">
        <v>281700</v>
      </c>
      <c r="W32" s="16"/>
      <c r="X32" s="17">
        <f>Y32+Z32</f>
        <v>0</v>
      </c>
      <c r="Y32" s="12">
        <f>Z32</f>
        <v>0</v>
      </c>
      <c r="Z32" s="18"/>
      <c r="AA32" s="19">
        <f>AB32</f>
        <v>0</v>
      </c>
      <c r="AB32" s="20">
        <v>0</v>
      </c>
      <c r="AC32" s="21">
        <f>AF32+AD32+AH32</f>
        <v>14357239</v>
      </c>
      <c r="AD32" s="20">
        <f>AE32</f>
        <v>372000</v>
      </c>
      <c r="AE32" s="20">
        <v>372000</v>
      </c>
      <c r="AF32" s="20">
        <f>AG32</f>
        <v>1906800</v>
      </c>
      <c r="AG32" s="20">
        <v>1906800</v>
      </c>
      <c r="AH32" s="20">
        <f>SUM(AI32:AO32)</f>
        <v>12078439</v>
      </c>
      <c r="AI32" s="20">
        <v>11358800</v>
      </c>
      <c r="AJ32" s="20">
        <v>381800</v>
      </c>
      <c r="AK32" s="20">
        <v>271239</v>
      </c>
      <c r="AL32" s="20">
        <v>0</v>
      </c>
      <c r="AM32" s="20">
        <v>0</v>
      </c>
      <c r="AN32" s="20">
        <v>66600</v>
      </c>
      <c r="AO32" s="20">
        <v>0</v>
      </c>
      <c r="AP32" s="22"/>
      <c r="AQ32" s="20"/>
      <c r="AR32" s="23">
        <f>AS32+AT32</f>
        <v>461300</v>
      </c>
      <c r="AS32" s="20">
        <v>390500</v>
      </c>
      <c r="AT32" s="20">
        <v>70800</v>
      </c>
      <c r="AU32" s="24">
        <f>AV32+BA32+BH32+BJ32+BQ32+BX32</f>
        <v>351605658</v>
      </c>
      <c r="AV32" s="12">
        <f>AW32+AX32+AY32+AZ32</f>
        <v>70000100</v>
      </c>
      <c r="AW32" s="25">
        <v>69985000</v>
      </c>
      <c r="AX32" s="26">
        <v>15100</v>
      </c>
      <c r="AY32" s="27">
        <v>0</v>
      </c>
      <c r="AZ32" s="26">
        <v>0</v>
      </c>
      <c r="BA32" s="12">
        <f>BE32+BB32+BF32+BG32</f>
        <v>265807700</v>
      </c>
      <c r="BB32" s="24">
        <f>BC32+BD32</f>
        <v>6873600</v>
      </c>
      <c r="BC32" s="21">
        <v>6873600</v>
      </c>
      <c r="BD32" s="24"/>
      <c r="BE32" s="12">
        <v>2470400</v>
      </c>
      <c r="BF32" s="28">
        <v>250919700</v>
      </c>
      <c r="BG32" s="28">
        <v>5544000</v>
      </c>
      <c r="BH32" s="28">
        <f>BI32</f>
        <v>4548600</v>
      </c>
      <c r="BI32" s="29">
        <v>4548600</v>
      </c>
      <c r="BJ32" s="28">
        <f>SUM(BK32:BP32)</f>
        <v>877700</v>
      </c>
      <c r="BK32" s="28">
        <v>159700</v>
      </c>
      <c r="BL32" s="29">
        <v>519000</v>
      </c>
      <c r="BM32" s="28">
        <v>173200</v>
      </c>
      <c r="BN32" s="28">
        <v>10700</v>
      </c>
      <c r="BO32" s="20">
        <v>15100</v>
      </c>
      <c r="BP32" s="28"/>
      <c r="BQ32" s="20">
        <f>SUM(BR32:BW32)</f>
        <v>8498761</v>
      </c>
      <c r="BR32" s="29">
        <v>5109100</v>
      </c>
      <c r="BS32" s="20">
        <v>3364961</v>
      </c>
      <c r="BT32" s="18">
        <v>0</v>
      </c>
      <c r="BU32" s="29">
        <v>24700</v>
      </c>
      <c r="BV32" s="18">
        <v>0</v>
      </c>
      <c r="BW32" s="18">
        <v>0</v>
      </c>
      <c r="BX32" s="18">
        <f>BY32+BZ32+CA32+CB32</f>
        <v>1872797</v>
      </c>
      <c r="BY32" s="18"/>
      <c r="BZ32" s="18"/>
      <c r="CA32" s="30">
        <v>1872000</v>
      </c>
      <c r="CB32" s="30">
        <v>797</v>
      </c>
      <c r="CC32" s="31">
        <f>CD32+CF32+CJ32+CL32+CS32+CV32+CZ32+DD32+DI32+DL32+DN32+DR32+DU32+DZ32+CH32</f>
        <v>35051612</v>
      </c>
      <c r="CD32" s="12">
        <f>CE32</f>
        <v>0</v>
      </c>
      <c r="CE32" s="32">
        <v>0</v>
      </c>
      <c r="CF32" s="33">
        <f>CG32</f>
        <v>0</v>
      </c>
      <c r="CG32" s="12">
        <v>0</v>
      </c>
      <c r="CH32" s="12">
        <f>CI32</f>
        <v>14668100</v>
      </c>
      <c r="CI32" s="12">
        <v>14668100</v>
      </c>
      <c r="CJ32" s="12">
        <f>CK32</f>
        <v>2699200</v>
      </c>
      <c r="CK32" s="34">
        <v>2699200</v>
      </c>
      <c r="CL32" s="12">
        <f>SUM(CM32:CR32)</f>
        <v>6966700</v>
      </c>
      <c r="CP32" s="28">
        <v>98700</v>
      </c>
      <c r="CQ32" s="28">
        <v>6868000</v>
      </c>
      <c r="CR32" s="14"/>
      <c r="CS32" s="28">
        <f>CT32+CU32</f>
        <v>1300</v>
      </c>
      <c r="CT32" s="28">
        <v>1300</v>
      </c>
      <c r="CU32" s="28"/>
      <c r="CV32" s="12">
        <f>SUM(CW32:CY32)</f>
        <v>0</v>
      </c>
      <c r="CZ32" s="12">
        <f>SUM(DA32:DC32)</f>
        <v>10456512</v>
      </c>
      <c r="DC32" s="12">
        <v>10456512</v>
      </c>
      <c r="DD32" s="12">
        <f>SUM(DE32:DH32)</f>
        <v>0</v>
      </c>
      <c r="DI32" s="12">
        <f>DJ32+DK32</f>
        <v>0</v>
      </c>
      <c r="DL32" s="12">
        <f>DM32</f>
        <v>0</v>
      </c>
      <c r="DN32" s="12">
        <f>DO32+DP32+DQ32</f>
        <v>0</v>
      </c>
      <c r="DR32" s="12">
        <f>SUM(DS32:DT32)</f>
        <v>259800</v>
      </c>
      <c r="DT32" s="35">
        <v>259800</v>
      </c>
      <c r="DU32" s="35">
        <f>DV32+DY32+DW32+DX32</f>
        <v>0</v>
      </c>
      <c r="DV32" s="35"/>
      <c r="DW32" s="35"/>
      <c r="DX32" s="35"/>
      <c r="DY32" s="35"/>
      <c r="DZ32" s="14"/>
      <c r="EA32" s="14"/>
      <c r="EB32" s="36">
        <f>EC32+ED32+EE32+EF32</f>
        <v>17200</v>
      </c>
      <c r="EC32" s="14">
        <v>17200</v>
      </c>
      <c r="ED32" s="14"/>
      <c r="EG32" s="37">
        <f>EH32+EI32</f>
        <v>0</v>
      </c>
      <c r="EJ32" s="38">
        <f>C32+X32+AA32+AC32+AP32+AR32+AU32+CC32+EB32+EG32</f>
        <v>514474509</v>
      </c>
      <c r="EK32" s="39">
        <f>EL32-EJ32</f>
        <v>0</v>
      </c>
      <c r="EL32" s="38">
        <f>EM32+EV32+GF32+HZ32</f>
        <v>514474509</v>
      </c>
      <c r="EM32" s="40">
        <f>EN32+EO32+EP32+EQ32+ER32</f>
        <v>105482400</v>
      </c>
      <c r="EN32" s="14"/>
      <c r="EO32" s="14">
        <f>L32</f>
        <v>31939000</v>
      </c>
      <c r="EP32" s="14">
        <f>O32</f>
        <v>73543400</v>
      </c>
      <c r="EQ32" s="14"/>
      <c r="ER32" s="41">
        <f>SUM(ES32:EU32)</f>
        <v>0</v>
      </c>
      <c r="ES32" s="41">
        <f>P32</f>
        <v>0</v>
      </c>
      <c r="ET32" s="41">
        <f>Q32</f>
        <v>0</v>
      </c>
      <c r="EU32" s="41"/>
      <c r="EV32" s="40">
        <f>EW32+EX32+EY32+EZ32+FA32+FB32+FC32+FD32+FE32</f>
        <v>39370112</v>
      </c>
      <c r="EW32" s="14">
        <f>DT32</f>
        <v>259800</v>
      </c>
      <c r="EX32" s="14">
        <f>CW32</f>
        <v>0</v>
      </c>
      <c r="EY32" s="14">
        <f>DS32</f>
        <v>0</v>
      </c>
      <c r="EZ32" s="14">
        <f>CM32</f>
        <v>0</v>
      </c>
      <c r="FA32" s="14"/>
      <c r="FB32" s="14">
        <f>DW32</f>
        <v>0</v>
      </c>
      <c r="FC32" s="14">
        <f>DX32</f>
        <v>0</v>
      </c>
      <c r="FD32" s="14">
        <f>AZ32</f>
        <v>0</v>
      </c>
      <c r="FE32" s="41">
        <f>SUM(FF32:GE32)</f>
        <v>39110312</v>
      </c>
      <c r="FF32" s="41">
        <f>DE32</f>
        <v>0</v>
      </c>
      <c r="FG32" s="41">
        <f>DJ32</f>
        <v>0</v>
      </c>
      <c r="FH32" s="41">
        <f>DV32</f>
        <v>0</v>
      </c>
      <c r="FI32" s="41">
        <f>DO32</f>
        <v>0</v>
      </c>
      <c r="FJ32" s="41">
        <f>Z32</f>
        <v>0</v>
      </c>
      <c r="FK32" s="42"/>
      <c r="FL32" s="42">
        <f>AB32</f>
        <v>0</v>
      </c>
      <c r="FM32" s="42">
        <f>CN32</f>
        <v>0</v>
      </c>
      <c r="FN32" s="42">
        <f>CO32</f>
        <v>0</v>
      </c>
      <c r="FO32" s="42">
        <f>BE32</f>
        <v>2470400</v>
      </c>
      <c r="FP32" s="42">
        <f>BI32</f>
        <v>4548600</v>
      </c>
      <c r="FQ32" s="42">
        <f>BP32</f>
        <v>0</v>
      </c>
      <c r="FR32" s="41">
        <f>CG32</f>
        <v>0</v>
      </c>
      <c r="FS32" s="41">
        <f>CI32</f>
        <v>14668100</v>
      </c>
      <c r="FT32" s="42">
        <f>CP32</f>
        <v>98700</v>
      </c>
      <c r="FU32" s="42">
        <f>CQ32</f>
        <v>6868000</v>
      </c>
      <c r="FV32" s="42"/>
      <c r="FW32" s="42"/>
      <c r="FX32" s="42">
        <f>CY32</f>
        <v>0</v>
      </c>
      <c r="FY32" s="42">
        <f>DC32</f>
        <v>10456512</v>
      </c>
      <c r="FZ32" s="41">
        <f>DB32+DM32+DP32</f>
        <v>0</v>
      </c>
      <c r="GA32" s="41"/>
      <c r="GB32" s="41">
        <f>EH32</f>
        <v>0</v>
      </c>
      <c r="GC32" s="41">
        <f>EI32</f>
        <v>0</v>
      </c>
      <c r="GD32" s="41">
        <f>AY32</f>
        <v>0</v>
      </c>
      <c r="GE32" s="43"/>
      <c r="GF32" s="40">
        <f>GG32+GH32+GI32+GL32+HU32+HY32+HV32+HW32+HX32</f>
        <v>369621997</v>
      </c>
      <c r="GG32" s="14">
        <f>EF32</f>
        <v>0</v>
      </c>
      <c r="GH32" s="16">
        <f>G32</f>
        <v>2130400</v>
      </c>
      <c r="GI32" s="16">
        <f>GJ32+GK32</f>
        <v>6873600</v>
      </c>
      <c r="GJ32" s="16">
        <f>BC32</f>
        <v>6873600</v>
      </c>
      <c r="GK32" s="16">
        <f>BD32</f>
        <v>0</v>
      </c>
      <c r="GL32" s="41">
        <f>SUM(GM32:HT32)</f>
        <v>340132097</v>
      </c>
      <c r="GM32" s="41">
        <f>AG32</f>
        <v>1906800</v>
      </c>
      <c r="GN32" s="44">
        <f>E32</f>
        <v>1000</v>
      </c>
      <c r="GO32" s="42">
        <f>U32</f>
        <v>5086000</v>
      </c>
      <c r="GP32" s="42">
        <f>V32</f>
        <v>281700</v>
      </c>
      <c r="GQ32" s="42">
        <f>AE32</f>
        <v>372000</v>
      </c>
      <c r="GR32" s="42">
        <f>AS32</f>
        <v>390500</v>
      </c>
      <c r="GS32" s="42">
        <f>AT32</f>
        <v>70800</v>
      </c>
      <c r="GT32" s="42">
        <f>AW32+BF32</f>
        <v>320904700</v>
      </c>
      <c r="GU32" s="42">
        <f>AX32</f>
        <v>15100</v>
      </c>
      <c r="GV32" s="42">
        <f>BG32</f>
        <v>5544000</v>
      </c>
      <c r="GW32" s="42">
        <f>BK32</f>
        <v>159700</v>
      </c>
      <c r="GX32" s="42">
        <f>BL32</f>
        <v>519000</v>
      </c>
      <c r="GY32" s="42">
        <f>BM32</f>
        <v>173200</v>
      </c>
      <c r="GZ32" s="42">
        <f>BN32</f>
        <v>10700</v>
      </c>
      <c r="HA32" s="42">
        <f>BO32</f>
        <v>15100</v>
      </c>
      <c r="HB32" s="42">
        <f>BT32</f>
        <v>0</v>
      </c>
      <c r="HC32" s="42">
        <f>BU32</f>
        <v>24700</v>
      </c>
      <c r="HD32" s="42">
        <f>BV32</f>
        <v>0</v>
      </c>
      <c r="HE32" s="42">
        <f>BW32</f>
        <v>0</v>
      </c>
      <c r="HF32" s="42">
        <f>BY32</f>
        <v>0</v>
      </c>
      <c r="HG32" s="42">
        <f>BZ32</f>
        <v>0</v>
      </c>
      <c r="HH32" s="44">
        <f>CE32</f>
        <v>0</v>
      </c>
      <c r="HI32" s="44">
        <f>CK32</f>
        <v>2699200</v>
      </c>
      <c r="HJ32" s="44">
        <f>CT32</f>
        <v>1300</v>
      </c>
      <c r="HK32" s="44"/>
      <c r="HL32" s="44">
        <f>EC32</f>
        <v>17200</v>
      </c>
      <c r="HM32" s="44">
        <f>ED32</f>
        <v>0</v>
      </c>
      <c r="HN32" s="44">
        <f>EE32</f>
        <v>0</v>
      </c>
      <c r="HO32" s="44">
        <f>AL32</f>
        <v>0</v>
      </c>
      <c r="HP32" s="44">
        <f>AM32</f>
        <v>0</v>
      </c>
      <c r="HQ32" s="44">
        <f>AN32</f>
        <v>66600</v>
      </c>
      <c r="HR32" s="44">
        <f>AO32</f>
        <v>0</v>
      </c>
      <c r="HS32" s="44">
        <f>CA32</f>
        <v>1872000</v>
      </c>
      <c r="HT32" s="44">
        <f>CB32</f>
        <v>797</v>
      </c>
      <c r="HU32" s="16">
        <f>BS32</f>
        <v>3364961</v>
      </c>
      <c r="HV32" s="16">
        <f>AI32</f>
        <v>11358800</v>
      </c>
      <c r="HW32" s="16">
        <f>AJ32</f>
        <v>381800</v>
      </c>
      <c r="HX32" s="16">
        <f>AK32</f>
        <v>271239</v>
      </c>
      <c r="HY32" s="16">
        <f>BR32</f>
        <v>5109100</v>
      </c>
      <c r="HZ32" s="40">
        <f>IA32+IB32</f>
        <v>0</v>
      </c>
      <c r="IA32" s="16"/>
      <c r="IB32" s="12">
        <f>ID32+IE32</f>
        <v>0</v>
      </c>
      <c r="ID32" s="12">
        <f>DG32</f>
        <v>0</v>
      </c>
      <c r="IE32" s="16">
        <f>T32</f>
        <v>0</v>
      </c>
      <c r="IF32" s="8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12" customFormat="1" ht="12.75">
      <c r="A33"/>
      <c r="B33"/>
      <c r="C33" s="11">
        <f>D33+F33+H33+J33+M33+S33</f>
        <v>64887300</v>
      </c>
      <c r="D33" s="12">
        <f>SUM(E33)</f>
        <v>1100</v>
      </c>
      <c r="E33" s="13">
        <v>1100</v>
      </c>
      <c r="F33" s="12">
        <f>G33</f>
        <v>4111200</v>
      </c>
      <c r="G33" s="13">
        <v>4111200</v>
      </c>
      <c r="J33" s="14">
        <f>SUM(K33:L33)</f>
        <v>48669000</v>
      </c>
      <c r="K33" s="14"/>
      <c r="L33" s="15">
        <v>48669000</v>
      </c>
      <c r="M33" s="14">
        <f>SUM(N33:R33)</f>
        <v>2125000</v>
      </c>
      <c r="N33" s="14"/>
      <c r="O33" s="14">
        <v>0</v>
      </c>
      <c r="P33" s="14">
        <v>2125000</v>
      </c>
      <c r="Q33" s="14"/>
      <c r="R33" s="14"/>
      <c r="S33" s="16">
        <f>SUM(T33:V33)</f>
        <v>9981000</v>
      </c>
      <c r="T33" s="16"/>
      <c r="U33" s="13">
        <v>9621000</v>
      </c>
      <c r="V33" s="13">
        <v>360000</v>
      </c>
      <c r="W33" s="16"/>
      <c r="X33" s="17">
        <f>Y33+Z33</f>
        <v>0</v>
      </c>
      <c r="Y33" s="12">
        <f>Z33</f>
        <v>0</v>
      </c>
      <c r="Z33" s="18"/>
      <c r="AA33" s="19">
        <f>AB33</f>
        <v>0</v>
      </c>
      <c r="AB33" s="20">
        <v>0</v>
      </c>
      <c r="AC33" s="21">
        <f>AF33+AD33+AH33</f>
        <v>26425070</v>
      </c>
      <c r="AD33" s="20">
        <f>AE33</f>
        <v>368900</v>
      </c>
      <c r="AE33" s="20">
        <v>368900</v>
      </c>
      <c r="AF33" s="20">
        <f>AG33</f>
        <v>2357900</v>
      </c>
      <c r="AG33" s="20">
        <v>2357900</v>
      </c>
      <c r="AH33" s="20">
        <f>SUM(AI33:AO33)</f>
        <v>23698270</v>
      </c>
      <c r="AI33" s="20">
        <v>19600374</v>
      </c>
      <c r="AJ33" s="20">
        <v>2195150</v>
      </c>
      <c r="AK33" s="20">
        <v>1736246</v>
      </c>
      <c r="AL33" s="20">
        <v>0</v>
      </c>
      <c r="AM33" s="20">
        <v>0</v>
      </c>
      <c r="AN33" s="20">
        <v>166500</v>
      </c>
      <c r="AO33" s="20">
        <v>0</v>
      </c>
      <c r="AP33" s="22"/>
      <c r="AQ33" s="20"/>
      <c r="AR33" s="23">
        <f>AS33+AT33</f>
        <v>833900</v>
      </c>
      <c r="AS33" s="20">
        <v>744700</v>
      </c>
      <c r="AT33" s="20">
        <v>89200</v>
      </c>
      <c r="AU33" s="24">
        <f>AV33+BA33+BH33+BJ33+BQ33+BX33</f>
        <v>556098162</v>
      </c>
      <c r="AV33" s="12">
        <f>AW33+AX33+AY33+AZ33</f>
        <v>115911000</v>
      </c>
      <c r="AW33" s="25">
        <v>93099000</v>
      </c>
      <c r="AX33" s="26">
        <v>12000</v>
      </c>
      <c r="AY33" s="27">
        <v>0</v>
      </c>
      <c r="AZ33" s="26">
        <v>22800000</v>
      </c>
      <c r="BA33" s="12">
        <f>BE33+BB33+BF33+BG33</f>
        <v>412884800</v>
      </c>
      <c r="BB33" s="24">
        <f>BC33+BD33</f>
        <v>12527400</v>
      </c>
      <c r="BC33" s="21">
        <v>12527400</v>
      </c>
      <c r="BD33" s="24"/>
      <c r="BE33" s="12">
        <v>1690300</v>
      </c>
      <c r="BF33" s="28">
        <v>390099100</v>
      </c>
      <c r="BG33" s="28">
        <v>8568000</v>
      </c>
      <c r="BH33" s="28">
        <f>BI33</f>
        <v>8920000</v>
      </c>
      <c r="BI33" s="29">
        <v>8920000</v>
      </c>
      <c r="BJ33" s="28">
        <f>SUM(BK33:BP33)</f>
        <v>2183700</v>
      </c>
      <c r="BK33" s="28">
        <v>220400</v>
      </c>
      <c r="BL33" s="29">
        <v>1671000</v>
      </c>
      <c r="BM33" s="28">
        <v>254400</v>
      </c>
      <c r="BN33" s="28">
        <v>10300</v>
      </c>
      <c r="BO33" s="20">
        <v>27600</v>
      </c>
      <c r="BP33" s="28"/>
      <c r="BQ33" s="20">
        <f>SUM(BR33:BW33)</f>
        <v>12597130</v>
      </c>
      <c r="BR33" s="29">
        <v>5567800</v>
      </c>
      <c r="BS33" s="20">
        <v>6950230</v>
      </c>
      <c r="BT33" s="18">
        <v>0</v>
      </c>
      <c r="BU33" s="29">
        <v>45800</v>
      </c>
      <c r="BV33" s="18">
        <v>33300</v>
      </c>
      <c r="BW33" s="18">
        <v>0</v>
      </c>
      <c r="BX33" s="18">
        <f>BY33+BZ33+CA33+CB33</f>
        <v>3601532</v>
      </c>
      <c r="BY33" s="18"/>
      <c r="BZ33" s="18"/>
      <c r="CA33" s="30">
        <v>3600000</v>
      </c>
      <c r="CB33" s="30">
        <v>1532</v>
      </c>
      <c r="CC33" s="31">
        <f>CD33+CF33+CJ33+CL33+CS33+CV33+CZ33+DD33+DI33+DL33+DN33+DR33+DU33+DZ33+CH33</f>
        <v>36363521</v>
      </c>
      <c r="CD33" s="12">
        <f>CE33</f>
        <v>0</v>
      </c>
      <c r="CE33" s="32">
        <v>0</v>
      </c>
      <c r="CF33" s="33">
        <f>CG33</f>
        <v>1239270</v>
      </c>
      <c r="CG33" s="12">
        <v>1239270</v>
      </c>
      <c r="CH33" s="12">
        <f>CI33</f>
        <v>0</v>
      </c>
      <c r="CJ33" s="12">
        <f>CK33</f>
        <v>14134500</v>
      </c>
      <c r="CK33" s="34">
        <v>14134500</v>
      </c>
      <c r="CL33" s="12">
        <f>SUM(CM33:CR33)</f>
        <v>4686500</v>
      </c>
      <c r="CN33" s="12">
        <v>1346200</v>
      </c>
      <c r="CO33" s="12">
        <v>385300</v>
      </c>
      <c r="CP33" s="28">
        <v>0</v>
      </c>
      <c r="CQ33" s="28">
        <v>2955000</v>
      </c>
      <c r="CR33" s="14"/>
      <c r="CS33" s="28">
        <f>CT33+CU33</f>
        <v>26300</v>
      </c>
      <c r="CT33" s="28">
        <v>5900</v>
      </c>
      <c r="CU33" s="34">
        <v>20400</v>
      </c>
      <c r="CV33" s="12">
        <f>SUM(CW33:CY33)</f>
        <v>0</v>
      </c>
      <c r="CZ33" s="12">
        <f>SUM(DA33:DC33)</f>
        <v>15415611</v>
      </c>
      <c r="DC33" s="12">
        <v>15415611</v>
      </c>
      <c r="DD33" s="12">
        <f>SUM(DE33:DH33)</f>
        <v>0</v>
      </c>
      <c r="DI33" s="12">
        <f>DJ33+DK33</f>
        <v>0</v>
      </c>
      <c r="DL33" s="12">
        <f>DM33</f>
        <v>0</v>
      </c>
      <c r="DN33" s="12">
        <f>DO33+DP33+DQ33</f>
        <v>0</v>
      </c>
      <c r="DR33" s="12">
        <f>SUM(DS33:DT33)</f>
        <v>861340</v>
      </c>
      <c r="DT33" s="35">
        <v>861340</v>
      </c>
      <c r="DU33" s="35">
        <f>DV33+DY33+DW33+DX33</f>
        <v>0</v>
      </c>
      <c r="DV33" s="35"/>
      <c r="DW33" s="35"/>
      <c r="DX33" s="35"/>
      <c r="DY33" s="35"/>
      <c r="DZ33" s="14"/>
      <c r="EA33" s="14"/>
      <c r="EB33" s="36">
        <f>EC33+ED33+EE33+EF33</f>
        <v>15200</v>
      </c>
      <c r="EC33" s="14">
        <v>15200</v>
      </c>
      <c r="ED33" s="14"/>
      <c r="EG33" s="37">
        <f>EH33+EI33</f>
        <v>0</v>
      </c>
      <c r="EJ33" s="38">
        <f>C33+X33+AA33+AC33+AP33+AR33+AU33+CC33+EB33+EG33</f>
        <v>684623153</v>
      </c>
      <c r="EK33" s="39">
        <f>EL33-EJ33</f>
        <v>0</v>
      </c>
      <c r="EL33" s="38">
        <f>EM33+EV33+GF33+HZ33</f>
        <v>684623153</v>
      </c>
      <c r="EM33" s="40">
        <f>EN33+EO33+EP33+EQ33+ER33</f>
        <v>50794000</v>
      </c>
      <c r="EN33" s="14"/>
      <c r="EO33" s="14">
        <f>L33</f>
        <v>48669000</v>
      </c>
      <c r="EP33" s="14">
        <f>O33</f>
        <v>0</v>
      </c>
      <c r="EQ33" s="14"/>
      <c r="ER33" s="41">
        <f>SUM(ES33:EU33)</f>
        <v>2125000</v>
      </c>
      <c r="ES33" s="41">
        <f>P33</f>
        <v>2125000</v>
      </c>
      <c r="ET33" s="41">
        <f>Q33</f>
        <v>0</v>
      </c>
      <c r="EU33" s="41"/>
      <c r="EV33" s="40">
        <f>EW33+EX33+EY33+EZ33+FA33+FB33+FC33+FD33+FE33</f>
        <v>55613021</v>
      </c>
      <c r="EW33" s="14">
        <f>DT33</f>
        <v>861340</v>
      </c>
      <c r="EX33" s="14">
        <f>CW33</f>
        <v>0</v>
      </c>
      <c r="EY33" s="14">
        <f>DS33</f>
        <v>0</v>
      </c>
      <c r="EZ33" s="14">
        <f>CM33</f>
        <v>0</v>
      </c>
      <c r="FA33" s="14"/>
      <c r="FB33" s="14">
        <f>DW33</f>
        <v>0</v>
      </c>
      <c r="FC33" s="14">
        <f>DX33</f>
        <v>0</v>
      </c>
      <c r="FD33" s="14">
        <f>AZ33</f>
        <v>22800000</v>
      </c>
      <c r="FE33" s="41">
        <f>SUM(FF33:GE33)</f>
        <v>31951681</v>
      </c>
      <c r="FF33" s="41">
        <f>DE33</f>
        <v>0</v>
      </c>
      <c r="FG33" s="41">
        <f>DJ33</f>
        <v>0</v>
      </c>
      <c r="FH33" s="41">
        <f>DV33</f>
        <v>0</v>
      </c>
      <c r="FI33" s="41">
        <f>DO33</f>
        <v>0</v>
      </c>
      <c r="FJ33" s="41">
        <f>Z33</f>
        <v>0</v>
      </c>
      <c r="FK33" s="42"/>
      <c r="FL33" s="42">
        <f>AB33</f>
        <v>0</v>
      </c>
      <c r="FM33" s="42">
        <f>CN33</f>
        <v>1346200</v>
      </c>
      <c r="FN33" s="42">
        <f>CO33</f>
        <v>385300</v>
      </c>
      <c r="FO33" s="42">
        <f>BE33</f>
        <v>1690300</v>
      </c>
      <c r="FP33" s="42">
        <f>BI33</f>
        <v>8920000</v>
      </c>
      <c r="FQ33" s="42">
        <f>BP33</f>
        <v>0</v>
      </c>
      <c r="FR33" s="41">
        <f>CG33</f>
        <v>1239270</v>
      </c>
      <c r="FS33" s="41">
        <f>CI33</f>
        <v>0</v>
      </c>
      <c r="FT33" s="42">
        <f>CP33</f>
        <v>0</v>
      </c>
      <c r="FU33" s="42">
        <f>CQ33</f>
        <v>2955000</v>
      </c>
      <c r="FV33" s="42"/>
      <c r="FW33" s="42"/>
      <c r="FX33" s="42">
        <f>CY33</f>
        <v>0</v>
      </c>
      <c r="FY33" s="42">
        <f>DC33</f>
        <v>15415611</v>
      </c>
      <c r="FZ33" s="41">
        <f>DB33+DM33+DP33</f>
        <v>0</v>
      </c>
      <c r="GA33" s="41"/>
      <c r="GB33" s="41">
        <f>EH33</f>
        <v>0</v>
      </c>
      <c r="GC33" s="41">
        <f>EI33</f>
        <v>0</v>
      </c>
      <c r="GD33" s="41">
        <f>AY33</f>
        <v>0</v>
      </c>
      <c r="GE33" s="43"/>
      <c r="GF33" s="40">
        <f>GG33+GH33+GI33+GL33+HU33+HY33+HV33+HW33+HX33</f>
        <v>578216132</v>
      </c>
      <c r="GG33" s="14">
        <f>EF33</f>
        <v>0</v>
      </c>
      <c r="GH33" s="16">
        <f>G33</f>
        <v>4111200</v>
      </c>
      <c r="GI33" s="16">
        <f>GJ33+GK33</f>
        <v>12527400</v>
      </c>
      <c r="GJ33" s="16">
        <f>BC33</f>
        <v>12527400</v>
      </c>
      <c r="GK33" s="16">
        <f>BD33</f>
        <v>0</v>
      </c>
      <c r="GL33" s="41">
        <f>SUM(GM33:HT33)</f>
        <v>525527732</v>
      </c>
      <c r="GM33" s="41">
        <f>AG33</f>
        <v>2357900</v>
      </c>
      <c r="GN33" s="44">
        <f>E33</f>
        <v>1100</v>
      </c>
      <c r="GO33" s="42">
        <f>U33</f>
        <v>9621000</v>
      </c>
      <c r="GP33" s="42">
        <f>V33</f>
        <v>360000</v>
      </c>
      <c r="GQ33" s="42">
        <f>AE33</f>
        <v>368900</v>
      </c>
      <c r="GR33" s="42">
        <f>AS33</f>
        <v>744700</v>
      </c>
      <c r="GS33" s="42">
        <f>AT33</f>
        <v>89200</v>
      </c>
      <c r="GT33" s="42">
        <f>AW33+BF33</f>
        <v>483198100</v>
      </c>
      <c r="GU33" s="42">
        <f>AX33</f>
        <v>12000</v>
      </c>
      <c r="GV33" s="42">
        <f>BG33</f>
        <v>8568000</v>
      </c>
      <c r="GW33" s="42">
        <f>BK33</f>
        <v>220400</v>
      </c>
      <c r="GX33" s="42">
        <f>BL33</f>
        <v>1671000</v>
      </c>
      <c r="GY33" s="42">
        <f>BM33</f>
        <v>254400</v>
      </c>
      <c r="GZ33" s="42">
        <f>BN33</f>
        <v>10300</v>
      </c>
      <c r="HA33" s="42">
        <f>BO33</f>
        <v>27600</v>
      </c>
      <c r="HB33" s="42">
        <f>BT33</f>
        <v>0</v>
      </c>
      <c r="HC33" s="42">
        <f>BU33</f>
        <v>45800</v>
      </c>
      <c r="HD33" s="42">
        <f>BV33</f>
        <v>33300</v>
      </c>
      <c r="HE33" s="42">
        <f>BW33</f>
        <v>0</v>
      </c>
      <c r="HF33" s="42">
        <f>BY33</f>
        <v>0</v>
      </c>
      <c r="HG33" s="42">
        <f>BZ33</f>
        <v>0</v>
      </c>
      <c r="HH33" s="44">
        <f>CE33</f>
        <v>0</v>
      </c>
      <c r="HI33" s="44">
        <f>CK33</f>
        <v>14134500</v>
      </c>
      <c r="HJ33" s="44">
        <f>CT33</f>
        <v>5900</v>
      </c>
      <c r="HK33" s="44">
        <f>CU33</f>
        <v>20400</v>
      </c>
      <c r="HL33" s="44">
        <f>EC33</f>
        <v>15200</v>
      </c>
      <c r="HM33" s="44">
        <f>ED33</f>
        <v>0</v>
      </c>
      <c r="HN33" s="44">
        <f>EE33</f>
        <v>0</v>
      </c>
      <c r="HO33" s="44">
        <f>AL33</f>
        <v>0</v>
      </c>
      <c r="HP33" s="44">
        <f>AM33</f>
        <v>0</v>
      </c>
      <c r="HQ33" s="44">
        <f>AN33</f>
        <v>166500</v>
      </c>
      <c r="HR33" s="44">
        <f>AO33</f>
        <v>0</v>
      </c>
      <c r="HS33" s="44">
        <f>CA33</f>
        <v>3600000</v>
      </c>
      <c r="HT33" s="44">
        <f>CB33</f>
        <v>1532</v>
      </c>
      <c r="HU33" s="16">
        <f>BS33</f>
        <v>6950230</v>
      </c>
      <c r="HV33" s="16">
        <f>AI33</f>
        <v>19600374</v>
      </c>
      <c r="HW33" s="16">
        <f>AJ33</f>
        <v>2195150</v>
      </c>
      <c r="HX33" s="16">
        <f>AK33</f>
        <v>1736246</v>
      </c>
      <c r="HY33" s="16">
        <f>BR33</f>
        <v>5567800</v>
      </c>
      <c r="HZ33" s="40">
        <f>IA33+IB33</f>
        <v>0</v>
      </c>
      <c r="IA33" s="16"/>
      <c r="IB33" s="12">
        <f>ID33+IE33</f>
        <v>0</v>
      </c>
      <c r="ID33" s="12">
        <f>DG33</f>
        <v>0</v>
      </c>
      <c r="IE33" s="16">
        <f>T33</f>
        <v>0</v>
      </c>
      <c r="IF33" s="8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12" customFormat="1" ht="12.75">
      <c r="A34"/>
      <c r="B34"/>
      <c r="C34" s="11">
        <f>D34+F34+H34+J34+M34+S34</f>
        <v>49844400</v>
      </c>
      <c r="D34" s="12">
        <f>SUM(E34)</f>
        <v>400</v>
      </c>
      <c r="E34" s="13">
        <v>400</v>
      </c>
      <c r="F34" s="12">
        <f>G34</f>
        <v>482700</v>
      </c>
      <c r="G34" s="13">
        <v>482700</v>
      </c>
      <c r="J34" s="14">
        <f>SUM(K34:L34)</f>
        <v>48065000</v>
      </c>
      <c r="K34" s="14"/>
      <c r="L34" s="15">
        <v>48065000</v>
      </c>
      <c r="M34" s="14">
        <f>SUM(N34:R34)</f>
        <v>0</v>
      </c>
      <c r="N34" s="14"/>
      <c r="O34" s="14">
        <v>0</v>
      </c>
      <c r="P34" s="14"/>
      <c r="Q34" s="14"/>
      <c r="R34" s="14"/>
      <c r="S34" s="16">
        <f>SUM(T34:V34)</f>
        <v>1296300</v>
      </c>
      <c r="T34" s="16"/>
      <c r="U34" s="13">
        <v>1171000</v>
      </c>
      <c r="V34" s="13">
        <v>125300</v>
      </c>
      <c r="W34" s="16"/>
      <c r="X34" s="17">
        <f>Y34+Z34</f>
        <v>0</v>
      </c>
      <c r="Y34" s="12">
        <f>Z34</f>
        <v>0</v>
      </c>
      <c r="Z34" s="18"/>
      <c r="AA34" s="19">
        <f>AB34</f>
        <v>0</v>
      </c>
      <c r="AB34" s="20">
        <v>0</v>
      </c>
      <c r="AC34" s="21">
        <f>AF34+AD34+AH34</f>
        <v>4012439</v>
      </c>
      <c r="AD34" s="20">
        <f>AE34</f>
        <v>157500</v>
      </c>
      <c r="AE34" s="20">
        <v>157500</v>
      </c>
      <c r="AF34" s="20">
        <f>AG34</f>
        <v>451000</v>
      </c>
      <c r="AG34" s="20">
        <v>451000</v>
      </c>
      <c r="AH34" s="20">
        <f>SUM(AI34:AO34)</f>
        <v>3403939</v>
      </c>
      <c r="AI34" s="20">
        <v>3069079</v>
      </c>
      <c r="AJ34" s="20">
        <v>99900</v>
      </c>
      <c r="AK34" s="20">
        <v>168360</v>
      </c>
      <c r="AL34" s="20">
        <v>0</v>
      </c>
      <c r="AM34" s="20">
        <v>0</v>
      </c>
      <c r="AN34" s="20">
        <v>66600</v>
      </c>
      <c r="AO34" s="20">
        <v>0</v>
      </c>
      <c r="AP34" s="22"/>
      <c r="AQ34" s="20"/>
      <c r="AR34" s="23">
        <f>AS34+AT34</f>
        <v>368700</v>
      </c>
      <c r="AS34" s="20">
        <v>334700</v>
      </c>
      <c r="AT34" s="20">
        <v>34000</v>
      </c>
      <c r="AU34" s="24">
        <f>AV34+BA34+BH34+BJ34+BQ34+BX34</f>
        <v>116791520</v>
      </c>
      <c r="AV34" s="12">
        <f>AW34+AX34+AY34+AZ34</f>
        <v>25844759</v>
      </c>
      <c r="AW34" s="25">
        <v>17015000</v>
      </c>
      <c r="AX34" s="26">
        <v>0</v>
      </c>
      <c r="AY34" s="27">
        <v>0</v>
      </c>
      <c r="AZ34" s="26">
        <v>8829759</v>
      </c>
      <c r="BA34" s="12">
        <f>BE34+BB34+BF34+BG34</f>
        <v>87595200</v>
      </c>
      <c r="BB34" s="24">
        <f>BC34+BD34</f>
        <v>2178000</v>
      </c>
      <c r="BC34" s="21">
        <v>2178000</v>
      </c>
      <c r="BD34" s="24"/>
      <c r="BF34" s="28">
        <v>83358400</v>
      </c>
      <c r="BG34" s="28">
        <v>2058800</v>
      </c>
      <c r="BH34" s="28">
        <f>BI34</f>
        <v>1590300</v>
      </c>
      <c r="BI34" s="29">
        <v>1590300</v>
      </c>
      <c r="BJ34" s="28">
        <f>SUM(BK34:BP34)</f>
        <v>234600</v>
      </c>
      <c r="BK34" s="28">
        <v>23200</v>
      </c>
      <c r="BL34" s="29">
        <v>124700</v>
      </c>
      <c r="BM34" s="28">
        <v>64000</v>
      </c>
      <c r="BN34" s="28">
        <v>17900</v>
      </c>
      <c r="BO34" s="20">
        <v>4800</v>
      </c>
      <c r="BP34" s="28"/>
      <c r="BQ34" s="20">
        <f>SUM(BR34:BW34)</f>
        <v>1526661</v>
      </c>
      <c r="BR34" s="29">
        <v>458800</v>
      </c>
      <c r="BS34" s="20">
        <v>1048061</v>
      </c>
      <c r="BT34" s="18">
        <v>0</v>
      </c>
      <c r="BU34" s="29">
        <v>19800</v>
      </c>
      <c r="BV34" s="18">
        <v>0</v>
      </c>
      <c r="BW34" s="18">
        <v>0</v>
      </c>
      <c r="BX34" s="18">
        <f>BY34+BZ34+CA34+CB34</f>
        <v>0</v>
      </c>
      <c r="BY34" s="18"/>
      <c r="BZ34" s="18"/>
      <c r="CA34" s="30">
        <v>0</v>
      </c>
      <c r="CB34" s="30">
        <v>0</v>
      </c>
      <c r="CC34" s="31">
        <f>CD34+CF34+CJ34+CL34+CS34+CV34+CZ34+DD34+DI34+DL34+DN34+DR34+DU34+DZ34+CH34</f>
        <v>4305085</v>
      </c>
      <c r="CD34" s="12">
        <f>CE34</f>
        <v>0</v>
      </c>
      <c r="CE34" s="32">
        <v>0</v>
      </c>
      <c r="CF34" s="33">
        <f>CG34</f>
        <v>0</v>
      </c>
      <c r="CG34" s="12">
        <v>0</v>
      </c>
      <c r="CH34" s="12">
        <f>CI34</f>
        <v>0</v>
      </c>
      <c r="CJ34" s="12">
        <f>CK34</f>
        <v>310500</v>
      </c>
      <c r="CK34" s="34">
        <v>310500</v>
      </c>
      <c r="CL34" s="12">
        <f>SUM(CM34:CR34)</f>
        <v>2770000</v>
      </c>
      <c r="CP34" s="28">
        <v>0</v>
      </c>
      <c r="CQ34" s="28">
        <v>2770000</v>
      </c>
      <c r="CR34" s="14"/>
      <c r="CS34" s="28">
        <f>CT34+CU34</f>
        <v>0</v>
      </c>
      <c r="CT34" s="28">
        <v>0</v>
      </c>
      <c r="CU34" s="28"/>
      <c r="CV34" s="12">
        <f>SUM(CW34:CY34)</f>
        <v>0</v>
      </c>
      <c r="CZ34" s="12">
        <f>SUM(DA34:DC34)</f>
        <v>1224585</v>
      </c>
      <c r="DC34" s="12">
        <v>1224585</v>
      </c>
      <c r="DD34" s="12">
        <f>SUM(DE34:DH34)</f>
        <v>0</v>
      </c>
      <c r="DI34" s="12">
        <f>DJ34+DK34</f>
        <v>0</v>
      </c>
      <c r="DL34" s="12">
        <f>DM34</f>
        <v>0</v>
      </c>
      <c r="DN34" s="12">
        <f>DO34+DP34+DQ34</f>
        <v>0</v>
      </c>
      <c r="DR34" s="12">
        <f>SUM(DS34:DT34)</f>
        <v>0</v>
      </c>
      <c r="DT34" s="35">
        <v>0</v>
      </c>
      <c r="DU34" s="35">
        <f>DV34+DY34+DW34+DX34</f>
        <v>0</v>
      </c>
      <c r="DV34" s="35"/>
      <c r="DW34" s="35"/>
      <c r="DX34" s="35"/>
      <c r="DY34" s="35"/>
      <c r="DZ34" s="14"/>
      <c r="EA34" s="14"/>
      <c r="EB34" s="36">
        <f>EC34+ED34+EE34+EF34</f>
        <v>2100</v>
      </c>
      <c r="EC34" s="14">
        <v>2100</v>
      </c>
      <c r="ED34" s="14"/>
      <c r="EG34" s="37">
        <f>EH34+EI34</f>
        <v>0</v>
      </c>
      <c r="EJ34" s="38">
        <f>C34+X34+AA34+AC34+AP34+AR34+AU34+CC34+EB34+EG34</f>
        <v>175324244</v>
      </c>
      <c r="EK34" s="39">
        <f>EL34-EJ34</f>
        <v>0</v>
      </c>
      <c r="EL34" s="38">
        <f>EM34+EV34+GF34+HZ34</f>
        <v>175324244</v>
      </c>
      <c r="EM34" s="40">
        <f>EN34+EO34+EP34+EQ34+ER34</f>
        <v>48065000</v>
      </c>
      <c r="EN34" s="14"/>
      <c r="EO34" s="14">
        <f>L34</f>
        <v>48065000</v>
      </c>
      <c r="EP34" s="14">
        <f>O34</f>
        <v>0</v>
      </c>
      <c r="EQ34" s="14"/>
      <c r="ER34" s="41">
        <f>SUM(ES34:EU34)</f>
        <v>0</v>
      </c>
      <c r="ES34" s="41">
        <f>P34</f>
        <v>0</v>
      </c>
      <c r="ET34" s="41">
        <f>Q34</f>
        <v>0</v>
      </c>
      <c r="EU34" s="41"/>
      <c r="EV34" s="40">
        <f>EW34+EX34+EY34+EZ34+FA34+FB34+FC34+FD34+FE34</f>
        <v>14414644</v>
      </c>
      <c r="EW34" s="14">
        <f>DT34</f>
        <v>0</v>
      </c>
      <c r="EX34" s="14">
        <f>CW34</f>
        <v>0</v>
      </c>
      <c r="EY34" s="14">
        <f>DS34</f>
        <v>0</v>
      </c>
      <c r="EZ34" s="14">
        <f>CM34</f>
        <v>0</v>
      </c>
      <c r="FA34" s="14"/>
      <c r="FB34" s="14">
        <f>DW34</f>
        <v>0</v>
      </c>
      <c r="FC34" s="14">
        <f>DX34</f>
        <v>0</v>
      </c>
      <c r="FD34" s="14">
        <f>AZ34</f>
        <v>8829759</v>
      </c>
      <c r="FE34" s="41">
        <f>SUM(FF34:GE34)</f>
        <v>5584885</v>
      </c>
      <c r="FF34" s="41">
        <f>DE34</f>
        <v>0</v>
      </c>
      <c r="FG34" s="41">
        <f>DJ34</f>
        <v>0</v>
      </c>
      <c r="FH34" s="41">
        <f>DV34</f>
        <v>0</v>
      </c>
      <c r="FI34" s="41">
        <f>DO34</f>
        <v>0</v>
      </c>
      <c r="FJ34" s="41">
        <f>Z34</f>
        <v>0</v>
      </c>
      <c r="FK34" s="42"/>
      <c r="FL34" s="42">
        <f>AB34</f>
        <v>0</v>
      </c>
      <c r="FM34" s="42">
        <f>CN34</f>
        <v>0</v>
      </c>
      <c r="FN34" s="42">
        <f>CO34</f>
        <v>0</v>
      </c>
      <c r="FO34" s="42">
        <f>BE34</f>
        <v>0</v>
      </c>
      <c r="FP34" s="42">
        <f>BI34</f>
        <v>1590300</v>
      </c>
      <c r="FQ34" s="42">
        <f>BP34</f>
        <v>0</v>
      </c>
      <c r="FR34" s="41">
        <f>CG34</f>
        <v>0</v>
      </c>
      <c r="FS34" s="41">
        <f>CI34</f>
        <v>0</v>
      </c>
      <c r="FT34" s="42">
        <f>CP34</f>
        <v>0</v>
      </c>
      <c r="FU34" s="42">
        <f>CQ34</f>
        <v>2770000</v>
      </c>
      <c r="FV34" s="42"/>
      <c r="FW34" s="42"/>
      <c r="FX34" s="42">
        <f>CY34</f>
        <v>0</v>
      </c>
      <c r="FY34" s="42">
        <f>DC34</f>
        <v>1224585</v>
      </c>
      <c r="FZ34" s="41">
        <f>DB34+DM34+DP34</f>
        <v>0</v>
      </c>
      <c r="GA34" s="41"/>
      <c r="GB34" s="41">
        <f>EH34</f>
        <v>0</v>
      </c>
      <c r="GC34" s="41">
        <f>EI34</f>
        <v>0</v>
      </c>
      <c r="GD34" s="41">
        <f>AY34</f>
        <v>0</v>
      </c>
      <c r="GE34" s="43"/>
      <c r="GF34" s="40">
        <f>GG34+GH34+GI34+GL34+HU34+HY34+HV34+HW34+HX34</f>
        <v>112844600</v>
      </c>
      <c r="GG34" s="14">
        <f>EF34</f>
        <v>0</v>
      </c>
      <c r="GH34" s="16">
        <f>G34</f>
        <v>482700</v>
      </c>
      <c r="GI34" s="16">
        <f>GJ34+GK34</f>
        <v>2178000</v>
      </c>
      <c r="GJ34" s="16">
        <f>BC34</f>
        <v>2178000</v>
      </c>
      <c r="GK34" s="16">
        <f>BD34</f>
        <v>0</v>
      </c>
      <c r="GL34" s="41">
        <f>SUM(GM34:HT34)</f>
        <v>105339700</v>
      </c>
      <c r="GM34" s="41">
        <f>AG34</f>
        <v>451000</v>
      </c>
      <c r="GN34" s="44">
        <f>E34</f>
        <v>400</v>
      </c>
      <c r="GO34" s="42">
        <f>U34</f>
        <v>1171000</v>
      </c>
      <c r="GP34" s="42">
        <f>V34</f>
        <v>125300</v>
      </c>
      <c r="GQ34" s="42">
        <f>AE34</f>
        <v>157500</v>
      </c>
      <c r="GR34" s="42">
        <f>AS34</f>
        <v>334700</v>
      </c>
      <c r="GS34" s="42">
        <f>AT34</f>
        <v>34000</v>
      </c>
      <c r="GT34" s="42">
        <f>AW34+BF34</f>
        <v>100373400</v>
      </c>
      <c r="GU34" s="42">
        <f>AX34</f>
        <v>0</v>
      </c>
      <c r="GV34" s="42">
        <f>BG34</f>
        <v>2058800</v>
      </c>
      <c r="GW34" s="42">
        <f>BK34</f>
        <v>23200</v>
      </c>
      <c r="GX34" s="42">
        <f>BL34</f>
        <v>124700</v>
      </c>
      <c r="GY34" s="42">
        <f>BM34</f>
        <v>64000</v>
      </c>
      <c r="GZ34" s="42">
        <f>BN34</f>
        <v>17900</v>
      </c>
      <c r="HA34" s="42">
        <f>BO34</f>
        <v>4800</v>
      </c>
      <c r="HB34" s="42">
        <f>BT34</f>
        <v>0</v>
      </c>
      <c r="HC34" s="42">
        <f>BU34</f>
        <v>19800</v>
      </c>
      <c r="HD34" s="42">
        <f>BV34</f>
        <v>0</v>
      </c>
      <c r="HE34" s="42">
        <f>BW34</f>
        <v>0</v>
      </c>
      <c r="HF34" s="42">
        <f>BY34</f>
        <v>0</v>
      </c>
      <c r="HG34" s="42">
        <f>BZ34</f>
        <v>0</v>
      </c>
      <c r="HH34" s="44">
        <f>CE34</f>
        <v>0</v>
      </c>
      <c r="HI34" s="44">
        <f>CK34</f>
        <v>310500</v>
      </c>
      <c r="HJ34" s="44">
        <f>CT34</f>
        <v>0</v>
      </c>
      <c r="HK34" s="44"/>
      <c r="HL34" s="44">
        <f>EC34</f>
        <v>2100</v>
      </c>
      <c r="HM34" s="44">
        <f>ED34</f>
        <v>0</v>
      </c>
      <c r="HN34" s="44">
        <f>EE34</f>
        <v>0</v>
      </c>
      <c r="HO34" s="44">
        <f>AL34</f>
        <v>0</v>
      </c>
      <c r="HP34" s="44">
        <f>AM34</f>
        <v>0</v>
      </c>
      <c r="HQ34" s="44">
        <f>AN34</f>
        <v>66600</v>
      </c>
      <c r="HR34" s="44">
        <f>AO34</f>
        <v>0</v>
      </c>
      <c r="HS34" s="44">
        <f>CA34</f>
        <v>0</v>
      </c>
      <c r="HT34" s="44">
        <f>CB34</f>
        <v>0</v>
      </c>
      <c r="HU34" s="16">
        <f>BS34</f>
        <v>1048061</v>
      </c>
      <c r="HV34" s="16">
        <f>AI34</f>
        <v>3069079</v>
      </c>
      <c r="HW34" s="16">
        <f>AJ34</f>
        <v>99900</v>
      </c>
      <c r="HX34" s="16">
        <f>AK34</f>
        <v>168360</v>
      </c>
      <c r="HY34" s="16">
        <f>BR34</f>
        <v>458800</v>
      </c>
      <c r="HZ34" s="40">
        <f>IA34+IB34</f>
        <v>0</v>
      </c>
      <c r="IA34" s="16"/>
      <c r="IB34" s="12">
        <f>ID34+IE34</f>
        <v>0</v>
      </c>
      <c r="ID34" s="12">
        <f>DG34</f>
        <v>0</v>
      </c>
      <c r="IE34" s="16">
        <f>T34</f>
        <v>0</v>
      </c>
      <c r="IF34" s="8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12" customFormat="1" ht="14.25" customHeight="1">
      <c r="A35"/>
      <c r="B35"/>
      <c r="C35" s="11">
        <f>D35+F35+H35+J35+M35+S35</f>
        <v>61144000</v>
      </c>
      <c r="D35" s="12">
        <f>SUM(E35)</f>
        <v>700</v>
      </c>
      <c r="E35" s="13">
        <v>700</v>
      </c>
      <c r="F35" s="12">
        <f>G35</f>
        <v>1926700</v>
      </c>
      <c r="G35" s="13">
        <v>1926700</v>
      </c>
      <c r="J35" s="14">
        <f>SUM(K35:L35)</f>
        <v>39301600</v>
      </c>
      <c r="K35" s="14"/>
      <c r="L35" s="15">
        <v>39301600</v>
      </c>
      <c r="M35" s="14">
        <f>SUM(N35:R35)</f>
        <v>13500000</v>
      </c>
      <c r="N35" s="14"/>
      <c r="O35" s="14">
        <f>2500000+11000000</f>
        <v>13500000</v>
      </c>
      <c r="P35" s="14"/>
      <c r="Q35" s="14"/>
      <c r="R35" s="14"/>
      <c r="S35" s="16">
        <f>SUM(T35:V35)</f>
        <v>6415000</v>
      </c>
      <c r="T35" s="16"/>
      <c r="U35" s="13">
        <v>6196000</v>
      </c>
      <c r="V35" s="13">
        <v>219000</v>
      </c>
      <c r="W35" s="16"/>
      <c r="X35" s="17">
        <f>Y35+Z35</f>
        <v>0</v>
      </c>
      <c r="Y35" s="12">
        <f>Z35</f>
        <v>0</v>
      </c>
      <c r="Z35" s="18"/>
      <c r="AA35" s="19">
        <f>AB35</f>
        <v>0</v>
      </c>
      <c r="AB35" s="20">
        <v>0</v>
      </c>
      <c r="AC35" s="21">
        <f>AF35+AD35+AH35</f>
        <v>17481043</v>
      </c>
      <c r="AD35" s="20">
        <f>AE35</f>
        <v>352200</v>
      </c>
      <c r="AE35" s="20">
        <v>352200</v>
      </c>
      <c r="AF35" s="20">
        <f>AG35</f>
        <v>2066000</v>
      </c>
      <c r="AG35" s="20">
        <v>2066000</v>
      </c>
      <c r="AH35" s="20">
        <f>SUM(AI35:AO35)</f>
        <v>15062843</v>
      </c>
      <c r="AI35" s="20">
        <v>14225150</v>
      </c>
      <c r="AJ35" s="20">
        <v>423900</v>
      </c>
      <c r="AK35" s="20">
        <v>347193</v>
      </c>
      <c r="AL35" s="20">
        <v>0</v>
      </c>
      <c r="AM35" s="20">
        <v>0</v>
      </c>
      <c r="AN35" s="20">
        <v>66600</v>
      </c>
      <c r="AO35" s="20">
        <v>0</v>
      </c>
      <c r="AP35" s="22"/>
      <c r="AQ35" s="20"/>
      <c r="AR35" s="23">
        <f>AS35+AT35</f>
        <v>427200</v>
      </c>
      <c r="AS35" s="20">
        <v>371100</v>
      </c>
      <c r="AT35" s="20">
        <v>56100</v>
      </c>
      <c r="AU35" s="24">
        <f>AV35+BA35+BH35+BJ35+BQ35+BX35</f>
        <v>393876854</v>
      </c>
      <c r="AV35" s="12">
        <f>AW35+AX35+AY35+AZ35</f>
        <v>78350200</v>
      </c>
      <c r="AW35" s="25">
        <v>78332000</v>
      </c>
      <c r="AX35" s="26">
        <v>18200</v>
      </c>
      <c r="AY35" s="27">
        <v>0</v>
      </c>
      <c r="AZ35" s="26">
        <v>0</v>
      </c>
      <c r="BA35" s="12">
        <f>BE35+BB35+BF35+BG35</f>
        <v>297201300</v>
      </c>
      <c r="BB35" s="24">
        <f>BC35+BD35</f>
        <v>7353600</v>
      </c>
      <c r="BC35" s="21">
        <v>7353600</v>
      </c>
      <c r="BD35" s="24"/>
      <c r="BE35" s="12">
        <v>2372900</v>
      </c>
      <c r="BF35" s="28">
        <v>279970200</v>
      </c>
      <c r="BG35" s="28">
        <v>7504600</v>
      </c>
      <c r="BH35" s="28">
        <f>BI35</f>
        <v>5964000</v>
      </c>
      <c r="BI35" s="29">
        <v>5964000</v>
      </c>
      <c r="BJ35" s="28">
        <f>SUM(BK35:BP35)</f>
        <v>1036200</v>
      </c>
      <c r="BK35" s="28">
        <v>150800</v>
      </c>
      <c r="BL35" s="29">
        <v>620000</v>
      </c>
      <c r="BM35" s="28">
        <v>227200</v>
      </c>
      <c r="BN35" s="28">
        <v>22000</v>
      </c>
      <c r="BO35" s="20">
        <v>16200</v>
      </c>
      <c r="BP35" s="28"/>
      <c r="BQ35" s="20">
        <f>SUM(BR35:BW35)</f>
        <v>9452357</v>
      </c>
      <c r="BR35" s="29">
        <v>5063700</v>
      </c>
      <c r="BS35" s="20">
        <v>4243957</v>
      </c>
      <c r="BT35" s="18">
        <v>0</v>
      </c>
      <c r="BU35" s="29">
        <v>144700</v>
      </c>
      <c r="BV35" s="18">
        <v>0</v>
      </c>
      <c r="BW35" s="18">
        <v>0</v>
      </c>
      <c r="BX35" s="18">
        <f>BY35+BZ35+CA35+CB35</f>
        <v>1872797</v>
      </c>
      <c r="BY35" s="18"/>
      <c r="BZ35" s="18"/>
      <c r="CA35" s="30">
        <v>1872000</v>
      </c>
      <c r="CB35" s="30">
        <v>797</v>
      </c>
      <c r="CC35" s="31">
        <f>CD35+CF35+CJ35+CL35+CS35+CV35+CZ35+DD35+DI35+DL35+DN35+DR35+DU35+DZ35+CH35</f>
        <v>143297431</v>
      </c>
      <c r="CD35" s="12">
        <f>CE35</f>
        <v>0</v>
      </c>
      <c r="CE35" s="32">
        <v>0</v>
      </c>
      <c r="CF35" s="33">
        <f>CG35</f>
        <v>119000</v>
      </c>
      <c r="CG35" s="12">
        <v>119000</v>
      </c>
      <c r="CH35" s="12">
        <f>CI35</f>
        <v>0</v>
      </c>
      <c r="CJ35" s="12">
        <f>CK35</f>
        <v>259800</v>
      </c>
      <c r="CK35" s="34">
        <v>259800</v>
      </c>
      <c r="CL35" s="12">
        <f>SUM(CM35:CR35)</f>
        <v>2000000</v>
      </c>
      <c r="CP35" s="28">
        <v>0</v>
      </c>
      <c r="CQ35" s="28">
        <v>2000000</v>
      </c>
      <c r="CR35" s="14"/>
      <c r="CS35" s="28">
        <f>CT35+CU35</f>
        <v>200</v>
      </c>
      <c r="CT35" s="28">
        <v>200</v>
      </c>
      <c r="CU35" s="28"/>
      <c r="CV35" s="12">
        <f>SUM(CW35:CY35)</f>
        <v>0</v>
      </c>
      <c r="CZ35" s="12">
        <f>SUM(DA35:DC35)</f>
        <v>80818631</v>
      </c>
      <c r="DC35" s="12">
        <v>80818631</v>
      </c>
      <c r="DD35" s="12">
        <f>SUM(DE35:DH35)</f>
        <v>59770000</v>
      </c>
      <c r="DE35" s="12">
        <v>59770000</v>
      </c>
      <c r="DI35" s="12">
        <f>DJ35+DK35</f>
        <v>0</v>
      </c>
      <c r="DL35" s="12">
        <f>DM35</f>
        <v>0</v>
      </c>
      <c r="DN35" s="12">
        <f>DO35+DP35+DQ35</f>
        <v>0</v>
      </c>
      <c r="DR35" s="12">
        <f>SUM(DS35:DT35)</f>
        <v>329800</v>
      </c>
      <c r="DT35" s="35">
        <v>329800</v>
      </c>
      <c r="DU35" s="35">
        <f>DV35+DY35+DW35+DX35</f>
        <v>0</v>
      </c>
      <c r="DV35" s="35"/>
      <c r="DW35" s="35"/>
      <c r="DX35" s="35"/>
      <c r="DY35" s="35"/>
      <c r="DZ35" s="14"/>
      <c r="EA35" s="14"/>
      <c r="EB35" s="36">
        <f>EC35+ED35+EE35+EF35</f>
        <v>11100</v>
      </c>
      <c r="EC35" s="14">
        <v>11100</v>
      </c>
      <c r="ED35" s="14"/>
      <c r="EG35" s="37">
        <f>EH35+EI35</f>
        <v>0</v>
      </c>
      <c r="EJ35" s="38">
        <f>C35+X35+AA35+AC35+AP35+AR35+AU35+CC35+EB35+EG35</f>
        <v>616237628</v>
      </c>
      <c r="EK35" s="39">
        <f>EL35-EJ35</f>
        <v>0</v>
      </c>
      <c r="EL35" s="38">
        <f>EM35+EV35+GF35+HZ35</f>
        <v>616237628</v>
      </c>
      <c r="EM35" s="40">
        <f>EN35+EO35+EP35+EQ35+ER35</f>
        <v>52801600</v>
      </c>
      <c r="EN35" s="14"/>
      <c r="EO35" s="14">
        <f>L35</f>
        <v>39301600</v>
      </c>
      <c r="EP35" s="14">
        <f>O35</f>
        <v>13500000</v>
      </c>
      <c r="EQ35" s="14"/>
      <c r="ER35" s="41">
        <f>SUM(ES35:EU35)</f>
        <v>0</v>
      </c>
      <c r="ES35" s="41">
        <f>P35</f>
        <v>0</v>
      </c>
      <c r="ET35" s="41">
        <f>Q35</f>
        <v>0</v>
      </c>
      <c r="EU35" s="41"/>
      <c r="EV35" s="40">
        <f>EW35+EX35+EY35+EZ35+FA35+FB35+FC35+FD35+FE35</f>
        <v>151374331</v>
      </c>
      <c r="EW35" s="14">
        <f>DT35</f>
        <v>329800</v>
      </c>
      <c r="EX35" s="14">
        <f>CW35</f>
        <v>0</v>
      </c>
      <c r="EY35" s="14">
        <f>DS35</f>
        <v>0</v>
      </c>
      <c r="EZ35" s="14">
        <f>CM35</f>
        <v>0</v>
      </c>
      <c r="FA35" s="14"/>
      <c r="FB35" s="14">
        <f>DW35</f>
        <v>0</v>
      </c>
      <c r="FC35" s="14">
        <f>DX35</f>
        <v>0</v>
      </c>
      <c r="FD35" s="14">
        <f>AZ35</f>
        <v>0</v>
      </c>
      <c r="FE35" s="41">
        <f>SUM(FF35:GE35)</f>
        <v>151044531</v>
      </c>
      <c r="FF35" s="41">
        <f>DE35</f>
        <v>59770000</v>
      </c>
      <c r="FG35" s="41">
        <f>DJ35</f>
        <v>0</v>
      </c>
      <c r="FH35" s="41">
        <f>DV35</f>
        <v>0</v>
      </c>
      <c r="FI35" s="41">
        <f>DO35</f>
        <v>0</v>
      </c>
      <c r="FJ35" s="41">
        <f>Z35</f>
        <v>0</v>
      </c>
      <c r="FK35" s="42"/>
      <c r="FL35" s="42">
        <f>AB35</f>
        <v>0</v>
      </c>
      <c r="FM35" s="42">
        <f>CN35</f>
        <v>0</v>
      </c>
      <c r="FN35" s="42">
        <f>CO35</f>
        <v>0</v>
      </c>
      <c r="FO35" s="42">
        <f>BE35</f>
        <v>2372900</v>
      </c>
      <c r="FP35" s="42">
        <f>BI35</f>
        <v>5964000</v>
      </c>
      <c r="FQ35" s="42">
        <f>BP35</f>
        <v>0</v>
      </c>
      <c r="FR35" s="41">
        <f>CG35</f>
        <v>119000</v>
      </c>
      <c r="FS35" s="41">
        <f>CI35</f>
        <v>0</v>
      </c>
      <c r="FT35" s="42">
        <f>CP35</f>
        <v>0</v>
      </c>
      <c r="FU35" s="42">
        <f>CQ35</f>
        <v>2000000</v>
      </c>
      <c r="FV35" s="42"/>
      <c r="FW35" s="42"/>
      <c r="FX35" s="42">
        <f>CY35</f>
        <v>0</v>
      </c>
      <c r="FY35" s="42">
        <f>DC35</f>
        <v>80818631</v>
      </c>
      <c r="FZ35" s="41">
        <f>DB35+DM35+DP35</f>
        <v>0</v>
      </c>
      <c r="GA35" s="41"/>
      <c r="GB35" s="41">
        <f>EH35</f>
        <v>0</v>
      </c>
      <c r="GC35" s="41">
        <f>EI35</f>
        <v>0</v>
      </c>
      <c r="GD35" s="41">
        <f>AY35</f>
        <v>0</v>
      </c>
      <c r="GE35" s="43"/>
      <c r="GF35" s="40">
        <f>GG35+GH35+GI35+GL35+HU35+HY35+HV35+HW35+HX35</f>
        <v>412061697</v>
      </c>
      <c r="GG35" s="14">
        <f>EF35</f>
        <v>0</v>
      </c>
      <c r="GH35" s="16">
        <f>G35</f>
        <v>1926700</v>
      </c>
      <c r="GI35" s="16">
        <f>GJ35+GK35</f>
        <v>7353600</v>
      </c>
      <c r="GJ35" s="16">
        <f>BC35</f>
        <v>7353600</v>
      </c>
      <c r="GK35" s="16">
        <f>BD35</f>
        <v>0</v>
      </c>
      <c r="GL35" s="41">
        <f>SUM(GM35:HT35)</f>
        <v>378477497</v>
      </c>
      <c r="GM35" s="41">
        <f>AG35</f>
        <v>2066000</v>
      </c>
      <c r="GN35" s="44">
        <f>E35</f>
        <v>700</v>
      </c>
      <c r="GO35" s="42">
        <f>U35</f>
        <v>6196000</v>
      </c>
      <c r="GP35" s="42">
        <f>V35</f>
        <v>219000</v>
      </c>
      <c r="GQ35" s="42">
        <f>AE35</f>
        <v>352200</v>
      </c>
      <c r="GR35" s="42">
        <f>AS35</f>
        <v>371100</v>
      </c>
      <c r="GS35" s="42">
        <f>AT35</f>
        <v>56100</v>
      </c>
      <c r="GT35" s="42">
        <f>AW35+BF35</f>
        <v>358302200</v>
      </c>
      <c r="GU35" s="42">
        <f>AX35</f>
        <v>18200</v>
      </c>
      <c r="GV35" s="42">
        <f>BG35</f>
        <v>7504600</v>
      </c>
      <c r="GW35" s="42">
        <f>BK35</f>
        <v>150800</v>
      </c>
      <c r="GX35" s="42">
        <f>BL35</f>
        <v>620000</v>
      </c>
      <c r="GY35" s="42">
        <f>BM35</f>
        <v>227200</v>
      </c>
      <c r="GZ35" s="42">
        <f>BN35</f>
        <v>22000</v>
      </c>
      <c r="HA35" s="42">
        <f>BO35</f>
        <v>16200</v>
      </c>
      <c r="HB35" s="42">
        <f>BT35</f>
        <v>0</v>
      </c>
      <c r="HC35" s="42">
        <f>BU35</f>
        <v>144700</v>
      </c>
      <c r="HD35" s="42">
        <f>BV35</f>
        <v>0</v>
      </c>
      <c r="HE35" s="42">
        <f>BW35</f>
        <v>0</v>
      </c>
      <c r="HF35" s="42">
        <f>BY35</f>
        <v>0</v>
      </c>
      <c r="HG35" s="42">
        <f>BZ35</f>
        <v>0</v>
      </c>
      <c r="HH35" s="44">
        <f>CE35</f>
        <v>0</v>
      </c>
      <c r="HI35" s="44">
        <f>CK35</f>
        <v>259800</v>
      </c>
      <c r="HJ35" s="44">
        <f>CT35</f>
        <v>200</v>
      </c>
      <c r="HK35" s="44"/>
      <c r="HL35" s="44">
        <f>EC35</f>
        <v>11100</v>
      </c>
      <c r="HM35" s="44">
        <f>ED35</f>
        <v>0</v>
      </c>
      <c r="HN35" s="44">
        <f>EE35</f>
        <v>0</v>
      </c>
      <c r="HO35" s="44">
        <f>AL35</f>
        <v>0</v>
      </c>
      <c r="HP35" s="44">
        <f>AM35</f>
        <v>0</v>
      </c>
      <c r="HQ35" s="44">
        <f>AN35</f>
        <v>66600</v>
      </c>
      <c r="HR35" s="44">
        <f>AO35</f>
        <v>0</v>
      </c>
      <c r="HS35" s="44">
        <f>CA35</f>
        <v>1872000</v>
      </c>
      <c r="HT35" s="44">
        <f>CB35</f>
        <v>797</v>
      </c>
      <c r="HU35" s="16">
        <f>BS35</f>
        <v>4243957</v>
      </c>
      <c r="HV35" s="16">
        <f>AI35</f>
        <v>14225150</v>
      </c>
      <c r="HW35" s="16">
        <f>AJ35</f>
        <v>423900</v>
      </c>
      <c r="HX35" s="16">
        <f>AK35</f>
        <v>347193</v>
      </c>
      <c r="HY35" s="16">
        <f>BR35</f>
        <v>5063700</v>
      </c>
      <c r="HZ35" s="40">
        <f>IA35+IB35</f>
        <v>0</v>
      </c>
      <c r="IA35" s="16"/>
      <c r="IB35" s="12">
        <f>ID35+IE35</f>
        <v>0</v>
      </c>
      <c r="ID35" s="12">
        <f>DG35</f>
        <v>0</v>
      </c>
      <c r="IE35" s="16">
        <f>T35</f>
        <v>0</v>
      </c>
      <c r="IF35" s="8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39" s="69" customFormat="1" ht="16.5" customHeight="1">
      <c r="A36"/>
      <c r="B36"/>
      <c r="C36" s="48">
        <f>SUM(C5:C35)</f>
        <v>1855421500</v>
      </c>
      <c r="D36" s="49">
        <f>SUM(D5:D35)</f>
        <v>19800</v>
      </c>
      <c r="E36" s="49">
        <f>SUM(E5:E35)</f>
        <v>19800</v>
      </c>
      <c r="F36" s="49">
        <f>SUM(F5:F35)</f>
        <v>38198300</v>
      </c>
      <c r="G36" s="49">
        <f>SUM(G5:G35)</f>
        <v>38198300</v>
      </c>
      <c r="H36" s="50">
        <f>SUM(H5:H35)</f>
        <v>0</v>
      </c>
      <c r="I36" s="50">
        <f>SUM(I5:I35)</f>
        <v>0</v>
      </c>
      <c r="J36" s="49">
        <f>SUM(J5:J35)</f>
        <v>1362076900</v>
      </c>
      <c r="K36" s="49">
        <f>SUM(K5:K35)</f>
        <v>0</v>
      </c>
      <c r="L36" s="49">
        <f>SUM(L5:L35)</f>
        <v>1362076900</v>
      </c>
      <c r="M36" s="49">
        <f>SUM(M5:M35)</f>
        <v>342305400</v>
      </c>
      <c r="N36" s="49">
        <f>SUM(N5:N35)</f>
        <v>0</v>
      </c>
      <c r="O36" s="49">
        <f>SUM(O5:O35)</f>
        <v>327305400</v>
      </c>
      <c r="P36" s="49">
        <f>SUM(P5:P35)</f>
        <v>15000000</v>
      </c>
      <c r="Q36" s="49">
        <f>SUM(Q5:Q35)</f>
        <v>0</v>
      </c>
      <c r="R36" s="49">
        <f>SUM(R5:R35)</f>
        <v>0</v>
      </c>
      <c r="S36" s="49">
        <f>SUM(S5:S35)</f>
        <v>112821100</v>
      </c>
      <c r="T36" s="49">
        <f>SUM(T5:T35)</f>
        <v>1000000</v>
      </c>
      <c r="U36" s="49">
        <f>SUM(U5:U35)</f>
        <v>105917000</v>
      </c>
      <c r="V36" s="49">
        <f>SUM(V5:V35)</f>
        <v>5904100</v>
      </c>
      <c r="W36" s="49">
        <f>SUM(W5:W35)</f>
        <v>0</v>
      </c>
      <c r="X36" s="51">
        <f>SUM(X5:X35)</f>
        <v>0</v>
      </c>
      <c r="Y36" s="52">
        <f>SUM(Y5:Y35)</f>
        <v>0</v>
      </c>
      <c r="Z36" s="50">
        <f>SUM(Z5:Z35)</f>
        <v>0</v>
      </c>
      <c r="AA36" s="53">
        <f>SUM(AA5:AA35)</f>
        <v>0</v>
      </c>
      <c r="AB36" s="50">
        <f>SUM(AB5:AB35)</f>
        <v>0</v>
      </c>
      <c r="AC36" s="54">
        <f>SUM(AC5:AC35)</f>
        <v>315624534</v>
      </c>
      <c r="AD36" s="55">
        <f>SUM(AD5:AD35)</f>
        <v>7701300</v>
      </c>
      <c r="AE36" s="50">
        <f>SUM(AE5:AE35)</f>
        <v>7701300</v>
      </c>
      <c r="AF36" s="55">
        <f>SUM(AF5:AF35)</f>
        <v>36256719</v>
      </c>
      <c r="AG36" s="50">
        <f>SUM(AG5:AG35)</f>
        <v>36256719</v>
      </c>
      <c r="AH36" s="55">
        <f>SUM(AH5:AH35)</f>
        <v>271666515</v>
      </c>
      <c r="AI36" s="50">
        <f>SUM(AI5:AI35)</f>
        <v>205772593</v>
      </c>
      <c r="AJ36" s="50">
        <f>SUM(AJ5:AJ35)</f>
        <v>32971354</v>
      </c>
      <c r="AK36" s="50">
        <f>SUM(AK5:AK35)</f>
        <v>27194633</v>
      </c>
      <c r="AL36" s="50">
        <f>SUM(AL5:AL35)</f>
        <v>712375</v>
      </c>
      <c r="AM36" s="50">
        <f>SUM(AM5:AM35)</f>
        <v>616630</v>
      </c>
      <c r="AN36" s="50">
        <f>SUM(AN5:AN35)</f>
        <v>3183517</v>
      </c>
      <c r="AO36" s="50">
        <f>SUM(AO5:AO35)</f>
        <v>1215413</v>
      </c>
      <c r="AP36" s="56">
        <f>SUM(AP5:AP35)</f>
        <v>0</v>
      </c>
      <c r="AQ36" s="50">
        <f>SUM(AQ5:AQ35)</f>
        <v>0</v>
      </c>
      <c r="AR36" s="57">
        <f>SUM(AR5:AR35)</f>
        <v>14201600</v>
      </c>
      <c r="AS36" s="50">
        <f>SUM(AS5:AS35)</f>
        <v>12673400</v>
      </c>
      <c r="AT36" s="50">
        <f>SUM(AT5:AT35)</f>
        <v>1528200</v>
      </c>
      <c r="AU36" s="54">
        <f>SUM(AU5:AU35)</f>
        <v>7905494458</v>
      </c>
      <c r="AV36" s="50">
        <f>AW36</f>
        <v>1458123000</v>
      </c>
      <c r="AW36" s="58">
        <f>SUM(AW5:AW35)</f>
        <v>1458123000</v>
      </c>
      <c r="AX36" s="58">
        <f>SUM(AX5:AX35)</f>
        <v>597900</v>
      </c>
      <c r="AY36" s="58">
        <f>SUM(AY5:AY35)</f>
        <v>71600000</v>
      </c>
      <c r="AZ36" s="58">
        <f>SUM(AZ5:AZ35)</f>
        <v>221910180</v>
      </c>
      <c r="BA36" s="58">
        <f>SUM(BA5:BA35)</f>
        <v>5833900300</v>
      </c>
      <c r="BB36" s="54">
        <f>SUM(BB5:BB35)</f>
        <v>142115000</v>
      </c>
      <c r="BC36" s="54">
        <f>SUM(BC5:BC35)</f>
        <v>142115000</v>
      </c>
      <c r="BD36" s="54">
        <f>SUM(BD5:BD35)</f>
        <v>0</v>
      </c>
      <c r="BE36" s="58">
        <f>SUM(BE5:BE35)</f>
        <v>21420800</v>
      </c>
      <c r="BF36" s="58">
        <f>SUM(BF5:BF35)</f>
        <v>5544334300</v>
      </c>
      <c r="BG36" s="58">
        <f>SUM(BG5:BG35)</f>
        <v>126030200</v>
      </c>
      <c r="BH36" s="58">
        <f>SUM(BH5:BH35)</f>
        <v>92463700</v>
      </c>
      <c r="BI36" s="58">
        <f>SUM(BI5:BI35)</f>
        <v>92463700</v>
      </c>
      <c r="BJ36" s="58">
        <f>SUM(BJ5:BJ35)</f>
        <v>25119781</v>
      </c>
      <c r="BK36" s="58">
        <f>SUM(BK5:BK35)</f>
        <v>3069600</v>
      </c>
      <c r="BL36" s="58">
        <f>SUM(BL5:BL35)</f>
        <v>13030981</v>
      </c>
      <c r="BM36" s="58">
        <f>SUM(BM5:BM35)</f>
        <v>3915200</v>
      </c>
      <c r="BN36" s="58">
        <f>SUM(BN5:BN35)</f>
        <v>314500</v>
      </c>
      <c r="BO36" s="50">
        <f>SUM(BO5:BO35)</f>
        <v>312700</v>
      </c>
      <c r="BP36" s="58">
        <f>SUM(BP5:BP35)</f>
        <v>4476800</v>
      </c>
      <c r="BQ36" s="50">
        <f>SUM(BQ5:BQ35)</f>
        <v>172100085</v>
      </c>
      <c r="BR36" s="50">
        <f>SUM(BR5:BR35)</f>
        <v>90705100</v>
      </c>
      <c r="BS36" s="49">
        <f>SUM(BS5:BS35)</f>
        <v>79281420</v>
      </c>
      <c r="BT36" s="52">
        <f>SUM(BT5:BT35)</f>
        <v>223895</v>
      </c>
      <c r="BU36" s="52">
        <f>SUM(BU5:BU35)</f>
        <v>1066500</v>
      </c>
      <c r="BV36" s="52">
        <f>SUM(BV5:BV35)</f>
        <v>424283</v>
      </c>
      <c r="BW36" s="52">
        <f>SUM(BW5:BW35)</f>
        <v>398887</v>
      </c>
      <c r="BX36" s="52">
        <f>SUM(BX5:BX35)</f>
        <v>29679512</v>
      </c>
      <c r="BY36" s="52">
        <f>SUM(BY5:BY35)</f>
        <v>0</v>
      </c>
      <c r="BZ36" s="52">
        <f>SUM(BZ5:BZ35)</f>
        <v>0</v>
      </c>
      <c r="CA36" s="52">
        <f>SUM(CA5:CA35)</f>
        <v>29666888</v>
      </c>
      <c r="CB36" s="52">
        <f>SUM(CB5:CB35)</f>
        <v>12624</v>
      </c>
      <c r="CC36" s="59">
        <f>SUM(CC5:CC35)</f>
        <v>867096533.27</v>
      </c>
      <c r="CD36" s="49">
        <f>SUM(CD5:CD35)</f>
        <v>902200</v>
      </c>
      <c r="CE36" s="49">
        <f>SUM(CE5:CE35)</f>
        <v>902200</v>
      </c>
      <c r="CF36" s="60">
        <f>SUM(CF5:CF35)</f>
        <v>3000000</v>
      </c>
      <c r="CG36" s="49">
        <f>SUM(CG5:CG35)</f>
        <v>3000000</v>
      </c>
      <c r="CH36" s="49">
        <f>SUM(CH5:CH35)</f>
        <v>14668100</v>
      </c>
      <c r="CI36" s="49">
        <f>SUM(CI5:CI35)</f>
        <v>14668100</v>
      </c>
      <c r="CJ36" s="49">
        <f>SUM(CJ5:CJ35)</f>
        <v>46065400</v>
      </c>
      <c r="CK36" s="49">
        <f>SUM(CK5:CK35)</f>
        <v>46065400</v>
      </c>
      <c r="CL36" s="50">
        <f>SUM(CL5:CL35)</f>
        <v>99577000</v>
      </c>
      <c r="CM36" s="50">
        <f>SUM(CM5:CM35)</f>
        <v>0</v>
      </c>
      <c r="CN36" s="50">
        <f>SUM(CN5:CN35)</f>
        <v>11286300</v>
      </c>
      <c r="CO36" s="50">
        <f>SUM(CO5:CO35)</f>
        <v>8788600</v>
      </c>
      <c r="CP36" s="58">
        <f>SUM(CP5:CP35)</f>
        <v>27051200</v>
      </c>
      <c r="CQ36" s="58">
        <f>SUM(CQ5:CQ35)</f>
        <v>47460900</v>
      </c>
      <c r="CR36" s="50">
        <f>SUM(CR5:CR35)</f>
        <v>4990000</v>
      </c>
      <c r="CS36" s="58">
        <f>SUM(CS5:CS35)</f>
        <v>40700</v>
      </c>
      <c r="CT36" s="58">
        <f>SUM(CT5:CT35)</f>
        <v>20300</v>
      </c>
      <c r="CU36" s="58">
        <f>SUM(CU5:CU35)</f>
        <v>20400</v>
      </c>
      <c r="CV36" s="50">
        <f>SUM(CV5:CV35)</f>
        <v>29122415</v>
      </c>
      <c r="CW36" s="50">
        <f>SUM(CW5:CW35)</f>
        <v>492415</v>
      </c>
      <c r="CX36" s="50">
        <f>SUM(CX5:CX35)</f>
        <v>5000000</v>
      </c>
      <c r="CY36" s="50">
        <f>SUM(CY5:CY35)</f>
        <v>23630000</v>
      </c>
      <c r="CZ36" s="50">
        <f>SUM(CZ5:CZ35)</f>
        <v>216092754</v>
      </c>
      <c r="DA36" s="50">
        <f>SUM(DA5:DA35)</f>
        <v>0</v>
      </c>
      <c r="DB36" s="50">
        <f>SUM(DB5:DB35)</f>
        <v>200000</v>
      </c>
      <c r="DC36" s="50">
        <f>SUM(DC5:DC35)</f>
        <v>215892754</v>
      </c>
      <c r="DD36" s="50">
        <f>SUM(DD5:DD35)</f>
        <v>278960326.14</v>
      </c>
      <c r="DE36" s="50">
        <f>SUM(DE5:DE35)</f>
        <v>180962026.14</v>
      </c>
      <c r="DF36" s="50">
        <f>SUM(DF5:DF35)</f>
        <v>0</v>
      </c>
      <c r="DG36" s="50">
        <f>SUM(DG5:DG35)</f>
        <v>0</v>
      </c>
      <c r="DH36" s="50">
        <f>SUM(DH5:DH35)</f>
        <v>97998300</v>
      </c>
      <c r="DI36" s="50">
        <f>SUM(DI5:DI35)</f>
        <v>26833800</v>
      </c>
      <c r="DJ36" s="50">
        <f>SUM(DJ5:DJ35)</f>
        <v>12600000</v>
      </c>
      <c r="DK36" s="50">
        <f>SUM(DK5:DK35)</f>
        <v>14233800</v>
      </c>
      <c r="DL36" s="50">
        <f>SUM(DL5:DL35)</f>
        <v>158000</v>
      </c>
      <c r="DM36" s="50">
        <f>SUM(DM5:DM35)</f>
        <v>158000</v>
      </c>
      <c r="DN36" s="50">
        <f>SUM(DN5:DN35)</f>
        <v>7642900</v>
      </c>
      <c r="DO36" s="50">
        <f>SUM(DO5:DO35)</f>
        <v>4000000</v>
      </c>
      <c r="DP36" s="50">
        <f>SUM(DP5:DP35)</f>
        <v>142000</v>
      </c>
      <c r="DQ36" s="50">
        <f>SUM(DQ5:DQ35)</f>
        <v>3500900</v>
      </c>
      <c r="DR36" s="50">
        <f>SUM(DR5:DR35)</f>
        <v>17488997.130000003</v>
      </c>
      <c r="DS36" s="50">
        <f>SUM(DS5:DS35)</f>
        <v>48038.64</v>
      </c>
      <c r="DT36" s="50">
        <f>SUM(DT5:DT35)</f>
        <v>17440958.490000002</v>
      </c>
      <c r="DU36" s="50">
        <f>SUM(DU5:DU35)</f>
        <v>126543941</v>
      </c>
      <c r="DV36" s="50">
        <f>SUM(DV5:DV35)</f>
        <v>19450000</v>
      </c>
      <c r="DW36" s="50">
        <f>SUM(DW5:DW35)</f>
        <v>45000000</v>
      </c>
      <c r="DX36" s="50">
        <f>SUM(DX5:DX35)</f>
        <v>5105841</v>
      </c>
      <c r="DY36" s="50">
        <f>SUM(DY5:DY35)</f>
        <v>56988100</v>
      </c>
      <c r="DZ36" s="49">
        <f>SUM(DZ5:DZ35)</f>
        <v>0</v>
      </c>
      <c r="EA36" s="49">
        <f>SUM(EA5:EA35)</f>
        <v>0</v>
      </c>
      <c r="EB36" s="61">
        <f>SUM(EB5:EB35)</f>
        <v>1754100</v>
      </c>
      <c r="EC36" s="49">
        <f>SUM(EC5:EC35)</f>
        <v>736700</v>
      </c>
      <c r="ED36" s="49">
        <f>SUM(ED5:ED35)</f>
        <v>588200</v>
      </c>
      <c r="EE36" s="49">
        <f>SUM(EE5:EE35)</f>
        <v>429200</v>
      </c>
      <c r="EF36" s="49">
        <f>SUM(EF5:EF35)</f>
        <v>0</v>
      </c>
      <c r="EG36" s="62">
        <f>SUM(EG5:EG35)</f>
        <v>1100000</v>
      </c>
      <c r="EH36" s="49">
        <f>SUM(EH5:EH35)</f>
        <v>0</v>
      </c>
      <c r="EI36" s="49">
        <f>SUM(EI5:EI35)</f>
        <v>1100000</v>
      </c>
      <c r="EJ36" s="63">
        <f>SUM(EJ5:EJ35)</f>
        <v>10960692725.27</v>
      </c>
      <c r="EK36" s="58">
        <f>SUM(EK5:EK35)</f>
        <v>0</v>
      </c>
      <c r="EL36" s="63">
        <f>SUM(EL5:EL35)</f>
        <v>10960692725.27</v>
      </c>
      <c r="EM36" s="54">
        <f>SUM(EM5:EM35)</f>
        <v>1704382300</v>
      </c>
      <c r="EN36" s="50">
        <f>SUM(EN5:EN35)</f>
        <v>0</v>
      </c>
      <c r="EO36" s="50">
        <f>SUM(EO5:EO35)</f>
        <v>1362076900</v>
      </c>
      <c r="EP36" s="50">
        <f>SUM(EP5:EP35)</f>
        <v>327305400</v>
      </c>
      <c r="EQ36" s="50">
        <f>SUM(EQ5:EQ35)</f>
        <v>0</v>
      </c>
      <c r="ER36" s="64">
        <f>SUM(ER5:ER35)</f>
        <v>15000000</v>
      </c>
      <c r="ES36" s="64">
        <f>SUM(ES5:ES35)</f>
        <v>15000000</v>
      </c>
      <c r="ET36" s="64">
        <f>SUM(ET5:ET35)</f>
        <v>0</v>
      </c>
      <c r="EU36" s="64">
        <f>SUM(EU5:EU35)</f>
        <v>0</v>
      </c>
      <c r="EV36" s="65">
        <f>SUM(EV5:EV35)</f>
        <v>1233059713.27</v>
      </c>
      <c r="EW36" s="49">
        <f>SUM(EW5:EW35)</f>
        <v>17440958.490000002</v>
      </c>
      <c r="EX36" s="49">
        <f>SUM(EX5:EX35)</f>
        <v>492415</v>
      </c>
      <c r="EY36" s="49">
        <f>SUM(EY5:EY35)</f>
        <v>48038.64</v>
      </c>
      <c r="EZ36" s="49">
        <f>SUM(EZ5:EZ35)</f>
        <v>0</v>
      </c>
      <c r="FA36" s="49">
        <f>SUM(FA5:FA35)</f>
        <v>0</v>
      </c>
      <c r="FB36" s="49">
        <f>SUM(FB5:FB35)</f>
        <v>45000000</v>
      </c>
      <c r="FC36" s="49">
        <f>SUM(FC5:FC35)</f>
        <v>5105841</v>
      </c>
      <c r="FD36" s="14">
        <f>AZ36</f>
        <v>221910180</v>
      </c>
      <c r="FE36" s="66">
        <f>SUM(FE5:FE35)</f>
        <v>943062280.14</v>
      </c>
      <c r="FF36" s="66">
        <f>SUM(FF5:FF35)</f>
        <v>180962026.14</v>
      </c>
      <c r="FG36" s="66">
        <f>SUM(FG5:FG35)</f>
        <v>12600000</v>
      </c>
      <c r="FH36" s="66">
        <f>SUM(FH5:FH35)</f>
        <v>19450000</v>
      </c>
      <c r="FI36" s="66">
        <f>SUM(FI5:FI35)</f>
        <v>4000000</v>
      </c>
      <c r="FJ36" s="66">
        <f>SUM(FJ5:FJ35)</f>
        <v>0</v>
      </c>
      <c r="FK36" s="64">
        <f>SUM(FK5:FK35)</f>
        <v>0</v>
      </c>
      <c r="FL36" s="64">
        <f>SUM(FL5:FL35)</f>
        <v>0</v>
      </c>
      <c r="FM36" s="64">
        <f>SUM(FM5:FM35)</f>
        <v>11286300</v>
      </c>
      <c r="FN36" s="64">
        <f>SUM(FN5:FN35)</f>
        <v>8788600</v>
      </c>
      <c r="FO36" s="64">
        <f>SUM(FO5:FO35)</f>
        <v>21420800</v>
      </c>
      <c r="FP36" s="64">
        <f>SUM(FP5:FP35)</f>
        <v>92463700</v>
      </c>
      <c r="FQ36" s="64">
        <f>SUM(FQ5:FQ35)</f>
        <v>4476800</v>
      </c>
      <c r="FR36" s="66">
        <f>SUM(FR5:FR35)</f>
        <v>3000000</v>
      </c>
      <c r="FS36" s="66">
        <f>SUM(FS5:FS35)</f>
        <v>14668100</v>
      </c>
      <c r="FT36" s="64">
        <f>SUM(FT5:FT35)</f>
        <v>27051200</v>
      </c>
      <c r="FU36" s="64">
        <f>SUM(FU5:FU35)</f>
        <v>47460900</v>
      </c>
      <c r="FV36" s="64">
        <f>SUM(FV5:FV35)</f>
        <v>177711100</v>
      </c>
      <c r="FW36" s="64">
        <f>SUM(FW5:FW35)</f>
        <v>5000000</v>
      </c>
      <c r="FX36" s="64">
        <f>SUM(FX5:FX35)</f>
        <v>23630000</v>
      </c>
      <c r="FY36" s="64">
        <f>SUM(FY5:FY35)</f>
        <v>215892754</v>
      </c>
      <c r="FZ36" s="66">
        <f>SUM(FZ5:FZ35)</f>
        <v>500000</v>
      </c>
      <c r="GA36" s="64">
        <f>SUM(GA5:GA35)</f>
        <v>0</v>
      </c>
      <c r="GB36" s="66">
        <f>SUM(GB5:GB35)</f>
        <v>0</v>
      </c>
      <c r="GC36" s="66">
        <f>SUM(GC5:GC35)</f>
        <v>1100000</v>
      </c>
      <c r="GD36" s="41">
        <f>AY36</f>
        <v>71600000</v>
      </c>
      <c r="GE36" s="67"/>
      <c r="GF36" s="65">
        <f>SUM(GF5:GF35)</f>
        <v>8022250712</v>
      </c>
      <c r="GG36" s="49">
        <f>SUM(GG5:GG35)</f>
        <v>0</v>
      </c>
      <c r="GH36" s="49">
        <f>SUM(GH5:GH35)</f>
        <v>38198300</v>
      </c>
      <c r="GI36" s="49">
        <f>SUM(GI5:GI35)</f>
        <v>142115000</v>
      </c>
      <c r="GJ36" s="49">
        <f>SUM(GJ5:GJ35)</f>
        <v>142115000</v>
      </c>
      <c r="GK36" s="49">
        <f>SUM(GK5:GK35)</f>
        <v>0</v>
      </c>
      <c r="GL36" s="64">
        <f>SUM(GL5:GL35)</f>
        <v>7406012312</v>
      </c>
      <c r="GM36" s="64">
        <f>SUM(GM5:GM35)</f>
        <v>36256719</v>
      </c>
      <c r="GN36" s="64">
        <f>SUM(GN5:GN35)</f>
        <v>19800</v>
      </c>
      <c r="GO36" s="66">
        <f>SUM(GO5:GO35)</f>
        <v>105917000</v>
      </c>
      <c r="GP36" s="66">
        <f>SUM(GP5:GP35)</f>
        <v>5904100</v>
      </c>
      <c r="GQ36" s="66">
        <f>SUM(GQ5:GQ35)</f>
        <v>7701300</v>
      </c>
      <c r="GR36" s="66">
        <f>SUM(GR5:GR35)</f>
        <v>12673400</v>
      </c>
      <c r="GS36" s="66">
        <f>SUM(GS5:GS35)</f>
        <v>1528200</v>
      </c>
      <c r="GT36" s="66">
        <f>SUM(GT5:GT35)</f>
        <v>7002457300</v>
      </c>
      <c r="GU36" s="66">
        <f>SUM(GU5:GU35)</f>
        <v>597900</v>
      </c>
      <c r="GV36" s="66">
        <f>SUM(GV5:GV35)</f>
        <v>126030200</v>
      </c>
      <c r="GW36" s="66">
        <f>SUM(GW5:GW35)</f>
        <v>3069600</v>
      </c>
      <c r="GX36" s="66">
        <f>SUM(GX5:GX35)</f>
        <v>13030981</v>
      </c>
      <c r="GY36" s="66">
        <f>SUM(GY5:GY35)</f>
        <v>3915200</v>
      </c>
      <c r="GZ36" s="66">
        <f>SUM(GZ5:GZ35)</f>
        <v>314500</v>
      </c>
      <c r="HA36" s="66">
        <f>SUM(HA5:HA35)</f>
        <v>312700</v>
      </c>
      <c r="HB36" s="66">
        <f>SUM(HB5:HB35)</f>
        <v>223895</v>
      </c>
      <c r="HC36" s="66">
        <f>SUM(HC5:HC35)</f>
        <v>1066500</v>
      </c>
      <c r="HD36" s="66">
        <f>SUM(HD5:HD35)</f>
        <v>424283</v>
      </c>
      <c r="HE36" s="66">
        <f>SUM(HE5:HE35)</f>
        <v>398887</v>
      </c>
      <c r="HF36" s="66">
        <f>SUM(HF5:HF35)</f>
        <v>0</v>
      </c>
      <c r="HG36" s="66">
        <f>SUM(HG5:HG35)</f>
        <v>0</v>
      </c>
      <c r="HH36" s="64">
        <f>SUM(HH5:HH35)</f>
        <v>902200</v>
      </c>
      <c r="HI36" s="64">
        <f>SUM(HI5:HI35)</f>
        <v>46065400</v>
      </c>
      <c r="HJ36" s="64">
        <f>SUM(HJ5:HJ35)</f>
        <v>20300</v>
      </c>
      <c r="HK36" s="64">
        <f>SUM(HK5:HK35)</f>
        <v>20400</v>
      </c>
      <c r="HL36" s="64">
        <f>SUM(HL5:HL35)</f>
        <v>736700</v>
      </c>
      <c r="HM36" s="64">
        <f>SUM(HM5:HM35)</f>
        <v>588200</v>
      </c>
      <c r="HN36" s="64">
        <f>SUM(HN5:HN35)</f>
        <v>429200</v>
      </c>
      <c r="HO36" s="64">
        <f>SUM(HO5:HO35)</f>
        <v>712375</v>
      </c>
      <c r="HP36" s="64">
        <f>SUM(HP5:HP35)</f>
        <v>616630</v>
      </c>
      <c r="HQ36" s="64">
        <f>SUM(HQ5:HQ35)</f>
        <v>3183517</v>
      </c>
      <c r="HR36" s="64">
        <f>SUM(HR5:HR35)</f>
        <v>1215413</v>
      </c>
      <c r="HS36" s="68">
        <f>CA36</f>
        <v>29666888</v>
      </c>
      <c r="HT36" s="68">
        <f>CB36</f>
        <v>12624</v>
      </c>
      <c r="HU36" s="50">
        <f>SUM(HU5:HU35)</f>
        <v>79281420</v>
      </c>
      <c r="HV36" s="50">
        <f>SUM(HV5:HV35)</f>
        <v>205772593</v>
      </c>
      <c r="HW36" s="50">
        <f>SUM(HW5:HW35)</f>
        <v>32971354</v>
      </c>
      <c r="HX36" s="50">
        <f>SUM(HX5:HX35)</f>
        <v>27194633</v>
      </c>
      <c r="HY36" s="50">
        <f>SUM(HY5:HY35)</f>
        <v>90705100</v>
      </c>
      <c r="HZ36" s="65">
        <f>SUM(HZ5:HZ35)</f>
        <v>1000000</v>
      </c>
      <c r="IA36" s="50">
        <f>SUM(IA5:IA35)</f>
        <v>0</v>
      </c>
      <c r="IB36" s="49">
        <f>SUM(IB5:IB35)</f>
        <v>1000000</v>
      </c>
      <c r="IC36" s="49"/>
      <c r="ID36" s="49">
        <f>SUM(ID5:ID35)</f>
        <v>0</v>
      </c>
      <c r="IE36" s="50">
        <f>SUM(IE5:IE35)</f>
        <v>1000000</v>
      </c>
    </row>
    <row r="37" spans="1:256" ht="18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2" customFormat="1" ht="18" customHeight="1">
      <c r="A38"/>
      <c r="B38"/>
      <c r="C38" s="11">
        <f>D38+F38+H38+J38+M38+S38</f>
        <v>52655500</v>
      </c>
      <c r="D38" s="12">
        <f>SUM(E38)</f>
        <v>0</v>
      </c>
      <c r="F38" s="12">
        <f>G38</f>
        <v>0</v>
      </c>
      <c r="G38" s="12">
        <v>0</v>
      </c>
      <c r="J38" s="14">
        <f>SUM(K38:L38)</f>
        <v>38578000</v>
      </c>
      <c r="K38" s="13">
        <v>2457000</v>
      </c>
      <c r="L38" s="13">
        <v>36121000</v>
      </c>
      <c r="M38" s="14">
        <f>SUM(N38:R38)</f>
        <v>3000000</v>
      </c>
      <c r="N38" s="14"/>
      <c r="O38" s="14">
        <v>3000000</v>
      </c>
      <c r="P38" s="14"/>
      <c r="Q38" s="14"/>
      <c r="R38" s="14"/>
      <c r="S38" s="16">
        <f>SUM(T38:W38)</f>
        <v>11077500</v>
      </c>
      <c r="T38" s="16"/>
      <c r="U38" s="14"/>
      <c r="V38" s="14"/>
      <c r="W38" s="16">
        <v>11077500</v>
      </c>
      <c r="X38" s="17">
        <f>Y38+Z38</f>
        <v>0</v>
      </c>
      <c r="Y38" s="12">
        <f>Z38</f>
        <v>0</v>
      </c>
      <c r="AA38" s="19">
        <f>AB38</f>
        <v>0</v>
      </c>
      <c r="AC38" s="21">
        <f>AF38+AD38+AH38</f>
        <v>6174900</v>
      </c>
      <c r="AD38" s="20">
        <f>AE38</f>
        <v>180800</v>
      </c>
      <c r="AE38" s="12">
        <v>180800</v>
      </c>
      <c r="AF38" s="20">
        <f>AG38</f>
        <v>916200</v>
      </c>
      <c r="AG38" s="12">
        <v>916200</v>
      </c>
      <c r="AH38" s="20">
        <f>SUM(AI38:AO38)</f>
        <v>5077900</v>
      </c>
      <c r="AI38" s="12">
        <v>3584600</v>
      </c>
      <c r="AJ38" s="12">
        <v>740600</v>
      </c>
      <c r="AK38" s="12">
        <v>686100</v>
      </c>
      <c r="AL38" s="12">
        <v>0</v>
      </c>
      <c r="AM38" s="32">
        <v>0</v>
      </c>
      <c r="AN38" s="12">
        <v>66600</v>
      </c>
      <c r="AO38" s="12">
        <v>0</v>
      </c>
      <c r="AP38" s="70"/>
      <c r="AR38" s="23">
        <f>AS38+AT38</f>
        <v>371100</v>
      </c>
      <c r="AS38" s="20">
        <v>371100</v>
      </c>
      <c r="AU38" s="24">
        <f>AV38+BA38+BH38+BJ38+BQ38+BX38</f>
        <v>272173000</v>
      </c>
      <c r="AV38" s="12">
        <f>AW38+AX38+AY38+AZ38</f>
        <v>82994300</v>
      </c>
      <c r="AW38" s="12">
        <v>62601000</v>
      </c>
      <c r="AX38" s="12">
        <v>31600</v>
      </c>
      <c r="AZ38" s="12">
        <v>20361700</v>
      </c>
      <c r="BA38" s="12">
        <f>BE38+BB38+BF38+BG38</f>
        <v>182260700</v>
      </c>
      <c r="BB38" s="24">
        <f>BC38+BD38</f>
        <v>3636700</v>
      </c>
      <c r="BC38" s="21">
        <v>3636700</v>
      </c>
      <c r="BD38" s="24"/>
      <c r="BE38" s="12">
        <v>1787800</v>
      </c>
      <c r="BF38" s="28">
        <v>172756300</v>
      </c>
      <c r="BG38" s="28">
        <v>4079900</v>
      </c>
      <c r="BH38" s="28">
        <f>BI38</f>
        <v>1199500</v>
      </c>
      <c r="BI38" s="29">
        <v>1199500</v>
      </c>
      <c r="BJ38" s="28">
        <f>SUM(BK38:BP38)</f>
        <v>524800</v>
      </c>
      <c r="BK38" s="28">
        <v>116000</v>
      </c>
      <c r="BL38" s="29">
        <v>235000</v>
      </c>
      <c r="BM38" s="28">
        <v>118300</v>
      </c>
      <c r="BN38" s="28">
        <v>47500</v>
      </c>
      <c r="BO38" s="20">
        <v>8000</v>
      </c>
      <c r="BP38" s="28"/>
      <c r="BQ38" s="20">
        <f>SUM(BR38:BW38)</f>
        <v>5193700</v>
      </c>
      <c r="BR38" s="29">
        <v>3222900</v>
      </c>
      <c r="BS38" s="20">
        <v>1736900</v>
      </c>
      <c r="BT38" s="18"/>
      <c r="BU38" s="29">
        <v>233900</v>
      </c>
      <c r="BV38" s="18">
        <v>0</v>
      </c>
      <c r="BW38" s="27">
        <v>0</v>
      </c>
      <c r="BX38" s="27">
        <f>BY38+BZ38+CA38+CB38</f>
        <v>0</v>
      </c>
      <c r="BY38" s="27"/>
      <c r="BZ38" s="27"/>
      <c r="CA38" s="30">
        <v>0</v>
      </c>
      <c r="CB38" s="30">
        <v>0</v>
      </c>
      <c r="CC38" s="31">
        <f>CD38+CF38+CJ38+CL38+CS38+CV38+CZ38+DD38+DI38+DL38+DN38+DR38+DU38+DZ38+CH38</f>
        <v>194393567</v>
      </c>
      <c r="CD38" s="12">
        <f>CE38</f>
        <v>0</v>
      </c>
      <c r="CF38" s="33">
        <f>CG38</f>
        <v>0</v>
      </c>
      <c r="CH38" s="12">
        <f>CI38</f>
        <v>0</v>
      </c>
      <c r="CJ38" s="12">
        <f>CK38</f>
        <v>1798700</v>
      </c>
      <c r="CK38" s="12">
        <v>1798700</v>
      </c>
      <c r="CL38" s="12">
        <f>SUM(CM38:CR38)</f>
        <v>0</v>
      </c>
      <c r="CP38" s="28"/>
      <c r="CQ38" s="28">
        <v>0</v>
      </c>
      <c r="CR38" s="14"/>
      <c r="CS38" s="28">
        <f>CT38+CU38</f>
        <v>1400</v>
      </c>
      <c r="CT38" s="28">
        <v>1400</v>
      </c>
      <c r="CU38" s="28"/>
      <c r="CV38" s="12">
        <f>SUM(CW38:CY38)</f>
        <v>0</v>
      </c>
      <c r="CZ38" s="12">
        <f>SUM(DA38:DC38)</f>
        <v>167522963</v>
      </c>
      <c r="DA38" s="12">
        <v>166000000</v>
      </c>
      <c r="DC38" s="12">
        <v>1522963</v>
      </c>
      <c r="DD38" s="12">
        <f>SUM(DE38:DH38)</f>
        <v>23300000</v>
      </c>
      <c r="DE38" s="12">
        <v>23300000</v>
      </c>
      <c r="DR38" s="12">
        <f>DS38+DT38</f>
        <v>1770504</v>
      </c>
      <c r="DT38" s="71">
        <v>1770504</v>
      </c>
      <c r="DU38" s="71">
        <f>DV38+DW38+DX38+DY38</f>
        <v>0</v>
      </c>
      <c r="DV38" s="71"/>
      <c r="DW38" s="71"/>
      <c r="DX38" s="71"/>
      <c r="DY38" s="71"/>
      <c r="DZ38" s="14">
        <f>EA38</f>
        <v>0</v>
      </c>
      <c r="EA38" s="14">
        <v>0</v>
      </c>
      <c r="EB38" s="36">
        <f>EC38+ED38+EE38+EF38</f>
        <v>163300</v>
      </c>
      <c r="EC38" s="14">
        <v>163300</v>
      </c>
      <c r="ED38" s="14"/>
      <c r="EG38" s="37">
        <f>EH38+EI38</f>
        <v>0</v>
      </c>
      <c r="EJ38" s="38">
        <f>C38+X38+AA38+AC38+AP38+AR38+AU38+CC38+EB38+EG38</f>
        <v>525931367</v>
      </c>
      <c r="EK38" s="39">
        <f>EL38-EJ38</f>
        <v>0</v>
      </c>
      <c r="EL38" s="38">
        <f>EM38+EV38+GF38+HZ38</f>
        <v>525931367</v>
      </c>
      <c r="EM38" s="40">
        <f>EN38+EO38+EP38+EQ38+ER38</f>
        <v>41578000</v>
      </c>
      <c r="EN38" s="12">
        <f>K38</f>
        <v>2457000</v>
      </c>
      <c r="EO38" s="14">
        <f>L38</f>
        <v>36121000</v>
      </c>
      <c r="EP38" s="14">
        <f>O38</f>
        <v>3000000</v>
      </c>
      <c r="EQ38" s="14"/>
      <c r="ER38" s="41">
        <f>SUM(ES38:EU38)</f>
        <v>0</v>
      </c>
      <c r="ES38" s="41">
        <f>P38</f>
        <v>0</v>
      </c>
      <c r="ET38" s="41">
        <f>Q38</f>
        <v>0</v>
      </c>
      <c r="EU38" s="41">
        <f>R38</f>
        <v>0</v>
      </c>
      <c r="EV38" s="40">
        <f>EW38+EX38+EY38+EZ38+FA38+FB38+FC38+FD38+FE38</f>
        <v>227019967</v>
      </c>
      <c r="EW38" s="14">
        <f>DT38</f>
        <v>1770504</v>
      </c>
      <c r="EX38" s="14">
        <f>CW38</f>
        <v>0</v>
      </c>
      <c r="EY38" s="14">
        <f>DS38</f>
        <v>0</v>
      </c>
      <c r="EZ38" s="14">
        <f>CM38</f>
        <v>0</v>
      </c>
      <c r="FA38" s="14">
        <f>DA38</f>
        <v>166000000</v>
      </c>
      <c r="FB38" s="14">
        <f>DW38</f>
        <v>0</v>
      </c>
      <c r="FC38" s="14">
        <f>DX38</f>
        <v>0</v>
      </c>
      <c r="FD38" s="14">
        <f>AZ38</f>
        <v>20361700</v>
      </c>
      <c r="FE38" s="41">
        <f>SUM(FF38:GE38)</f>
        <v>38887763</v>
      </c>
      <c r="FF38" s="41">
        <f>DE38</f>
        <v>23300000</v>
      </c>
      <c r="FG38" s="41">
        <f>DJ38</f>
        <v>0</v>
      </c>
      <c r="FH38" s="41">
        <f>DV38</f>
        <v>0</v>
      </c>
      <c r="FI38" s="41">
        <f>DO38</f>
        <v>0</v>
      </c>
      <c r="FJ38" s="41">
        <f>Z38</f>
        <v>0</v>
      </c>
      <c r="FK38" s="42">
        <f>W38</f>
        <v>11077500</v>
      </c>
      <c r="FL38" s="42">
        <f>AB38</f>
        <v>0</v>
      </c>
      <c r="FM38" s="42">
        <f>CN38</f>
        <v>0</v>
      </c>
      <c r="FN38" s="42">
        <f>CO38</f>
        <v>0</v>
      </c>
      <c r="FO38" s="42">
        <f>BE38</f>
        <v>1787800</v>
      </c>
      <c r="FP38" s="42">
        <f>BI38</f>
        <v>1199500</v>
      </c>
      <c r="FQ38" s="42">
        <f>BP38</f>
        <v>0</v>
      </c>
      <c r="FR38" s="41">
        <f>CG38</f>
        <v>0</v>
      </c>
      <c r="FS38" s="41">
        <f>CI38</f>
        <v>0</v>
      </c>
      <c r="FT38" s="42">
        <f>CP38</f>
        <v>0</v>
      </c>
      <c r="FU38" s="42">
        <f>CQ38</f>
        <v>0</v>
      </c>
      <c r="FV38" s="42"/>
      <c r="FW38" s="42">
        <f>CX38</f>
        <v>0</v>
      </c>
      <c r="FX38" s="42">
        <f>CY38</f>
        <v>0</v>
      </c>
      <c r="FY38" s="42">
        <f>DC38</f>
        <v>1522963</v>
      </c>
      <c r="FZ38" s="41">
        <f>DB38+DM38+DP38</f>
        <v>0</v>
      </c>
      <c r="GA38" s="41">
        <v>0</v>
      </c>
      <c r="GB38" s="41">
        <f>EH38</f>
        <v>0</v>
      </c>
      <c r="GC38" s="41">
        <f>EI38</f>
        <v>0</v>
      </c>
      <c r="GD38" s="41">
        <f>AY38</f>
        <v>0</v>
      </c>
      <c r="GE38" s="43"/>
      <c r="GF38" s="40">
        <f>GG38+GH38+GI38+GL38+HU38+HY38+HV38+HW38+HX38</f>
        <v>257333400</v>
      </c>
      <c r="GG38" s="14">
        <f>EF38</f>
        <v>0</v>
      </c>
      <c r="GH38" s="16">
        <f>G38</f>
        <v>0</v>
      </c>
      <c r="GI38" s="16">
        <f>GJ38+GK38</f>
        <v>3636700</v>
      </c>
      <c r="GJ38" s="16">
        <f>BC38</f>
        <v>3636700</v>
      </c>
      <c r="GK38" s="16">
        <f>BD38</f>
        <v>0</v>
      </c>
      <c r="GL38" s="41">
        <f>SUM(GM38:HT38)</f>
        <v>243725600</v>
      </c>
      <c r="GM38" s="41">
        <f>AG38</f>
        <v>916200</v>
      </c>
      <c r="GN38" s="44">
        <f>E38</f>
        <v>0</v>
      </c>
      <c r="GO38" s="42">
        <f>U38</f>
        <v>0</v>
      </c>
      <c r="GP38" s="42">
        <f>V38</f>
        <v>0</v>
      </c>
      <c r="GQ38" s="42">
        <f>AE38</f>
        <v>180800</v>
      </c>
      <c r="GR38" s="42">
        <f>AS38</f>
        <v>371100</v>
      </c>
      <c r="GS38" s="42">
        <f>AT38</f>
        <v>0</v>
      </c>
      <c r="GT38" s="42">
        <f>AW38+BF38</f>
        <v>235357300</v>
      </c>
      <c r="GU38" s="42">
        <f>AX38</f>
        <v>31600</v>
      </c>
      <c r="GV38" s="42">
        <f>BG38</f>
        <v>4079900</v>
      </c>
      <c r="GW38" s="42">
        <f>BK38</f>
        <v>116000</v>
      </c>
      <c r="GX38" s="42">
        <f>BL38</f>
        <v>235000</v>
      </c>
      <c r="GY38" s="42">
        <f>BM38</f>
        <v>118300</v>
      </c>
      <c r="GZ38" s="42">
        <f>BN38</f>
        <v>47500</v>
      </c>
      <c r="HA38" s="42">
        <f>BO38</f>
        <v>8000</v>
      </c>
      <c r="HB38" s="42">
        <f>BT38</f>
        <v>0</v>
      </c>
      <c r="HC38" s="42">
        <f>BU38</f>
        <v>233900</v>
      </c>
      <c r="HD38" s="42">
        <f>BV38</f>
        <v>0</v>
      </c>
      <c r="HE38" s="42">
        <f>BW38</f>
        <v>0</v>
      </c>
      <c r="HF38" s="42">
        <f>BY38</f>
        <v>0</v>
      </c>
      <c r="HG38" s="42">
        <f>BZ38</f>
        <v>0</v>
      </c>
      <c r="HH38" s="44">
        <f>CE38</f>
        <v>0</v>
      </c>
      <c r="HI38" s="44">
        <f>CK38</f>
        <v>1798700</v>
      </c>
      <c r="HJ38" s="44">
        <f>CT38</f>
        <v>1400</v>
      </c>
      <c r="HK38" s="44"/>
      <c r="HL38" s="44">
        <f>EC38</f>
        <v>163300</v>
      </c>
      <c r="HM38" s="44">
        <f>ED38</f>
        <v>0</v>
      </c>
      <c r="HN38" s="44">
        <f>EE38</f>
        <v>0</v>
      </c>
      <c r="HO38" s="44">
        <f>AL38</f>
        <v>0</v>
      </c>
      <c r="HP38" s="44">
        <f>AM38</f>
        <v>0</v>
      </c>
      <c r="HQ38" s="44">
        <f>AN38</f>
        <v>66600</v>
      </c>
      <c r="HR38" s="44">
        <f>AO38</f>
        <v>0</v>
      </c>
      <c r="HS38" s="44">
        <f>CA38</f>
        <v>0</v>
      </c>
      <c r="HT38" s="44">
        <f>CB38</f>
        <v>0</v>
      </c>
      <c r="HU38" s="16">
        <f>BS38</f>
        <v>1736900</v>
      </c>
      <c r="HV38" s="16">
        <f>AI38</f>
        <v>3584600</v>
      </c>
      <c r="HW38" s="16">
        <f>AJ38</f>
        <v>740600</v>
      </c>
      <c r="HX38" s="16">
        <f>AK38</f>
        <v>686100</v>
      </c>
      <c r="HY38" s="16">
        <f>BR38</f>
        <v>3222900</v>
      </c>
      <c r="HZ38" s="40">
        <f>IA38+IB38</f>
        <v>0</v>
      </c>
      <c r="IA38" s="16"/>
      <c r="IB38" s="12">
        <f>ID38+IE38</f>
        <v>0</v>
      </c>
      <c r="ID38" s="12">
        <f>DG38</f>
        <v>0</v>
      </c>
      <c r="IE38" s="16">
        <f>T38</f>
        <v>0</v>
      </c>
      <c r="IF38" s="8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12" customFormat="1" ht="15" customHeight="1">
      <c r="A39"/>
      <c r="B39" t="s">
        <v>0</v>
      </c>
      <c r="C39" s="11">
        <f>D39+F39+H39+J39+M39+S39</f>
        <v>31582000</v>
      </c>
      <c r="D39" s="12">
        <f>SUM(E39)</f>
        <v>0</v>
      </c>
      <c r="F39" s="12">
        <f>G39</f>
        <v>0</v>
      </c>
      <c r="G39" s="12">
        <v>0</v>
      </c>
      <c r="J39" s="14">
        <f>SUM(K39:L39)</f>
        <v>23842000</v>
      </c>
      <c r="K39" s="13">
        <v>2608000</v>
      </c>
      <c r="L39" s="13">
        <v>21234000</v>
      </c>
      <c r="M39" s="14">
        <f>SUM(N39:R39)</f>
        <v>7740000</v>
      </c>
      <c r="N39" s="14"/>
      <c r="O39" s="14">
        <v>7740000</v>
      </c>
      <c r="P39" s="14"/>
      <c r="Q39" s="14"/>
      <c r="R39" s="14"/>
      <c r="S39" s="16">
        <f>SUM(T39:W39)</f>
        <v>0</v>
      </c>
      <c r="T39" s="16"/>
      <c r="U39" s="14"/>
      <c r="V39" s="14"/>
      <c r="W39" s="16"/>
      <c r="X39" s="17">
        <f>Y39+Z39</f>
        <v>0</v>
      </c>
      <c r="Y39" s="12">
        <f>Z39</f>
        <v>0</v>
      </c>
      <c r="Z39" s="18"/>
      <c r="AA39" s="19">
        <f>AB39</f>
        <v>0</v>
      </c>
      <c r="AB39" s="20"/>
      <c r="AC39" s="21">
        <f>AF39+AD39+AH39</f>
        <v>7708712</v>
      </c>
      <c r="AD39" s="20">
        <f>AE39</f>
        <v>361600</v>
      </c>
      <c r="AE39" s="20">
        <v>361600</v>
      </c>
      <c r="AF39" s="20">
        <f>AG39</f>
        <v>609200</v>
      </c>
      <c r="AG39" s="20">
        <v>609200</v>
      </c>
      <c r="AH39" s="20">
        <f>SUM(AI39:AO39)</f>
        <v>6737912</v>
      </c>
      <c r="AI39" s="20">
        <v>6376112</v>
      </c>
      <c r="AJ39" s="20">
        <v>248400</v>
      </c>
      <c r="AK39" s="20">
        <v>46800</v>
      </c>
      <c r="AL39" s="20">
        <v>0</v>
      </c>
      <c r="AM39" s="32">
        <v>0</v>
      </c>
      <c r="AN39" s="20">
        <v>66600</v>
      </c>
      <c r="AO39" s="20">
        <v>0</v>
      </c>
      <c r="AP39" s="22"/>
      <c r="AQ39" s="20"/>
      <c r="AR39" s="23">
        <f>AS39+AT39</f>
        <v>353900</v>
      </c>
      <c r="AS39" s="20">
        <v>353900</v>
      </c>
      <c r="AT39" s="20"/>
      <c r="AU39" s="24">
        <f>AV39+BA39+BH39+BJ39+BQ39+BX39</f>
        <v>143911901</v>
      </c>
      <c r="AV39" s="12">
        <f>AW39+AX39+AY39+AZ39</f>
        <v>49118000</v>
      </c>
      <c r="AW39" s="12">
        <v>49118000</v>
      </c>
      <c r="AX39" s="12">
        <v>0</v>
      </c>
      <c r="BA39" s="12">
        <f>BE39+BB39+BF39+BG39</f>
        <v>88154500</v>
      </c>
      <c r="BB39" s="24">
        <f>BC39+BD39</f>
        <v>2269400</v>
      </c>
      <c r="BC39" s="21">
        <v>2269400</v>
      </c>
      <c r="BD39" s="24"/>
      <c r="BF39" s="28">
        <v>83571700</v>
      </c>
      <c r="BG39" s="28">
        <v>2313400</v>
      </c>
      <c r="BH39" s="28">
        <f>BI39</f>
        <v>1015800</v>
      </c>
      <c r="BI39" s="29">
        <v>1015800</v>
      </c>
      <c r="BJ39" s="28">
        <f>SUM(BK39:BP39)</f>
        <v>520800</v>
      </c>
      <c r="BK39" s="28">
        <v>92800</v>
      </c>
      <c r="BL39" s="29">
        <v>350000</v>
      </c>
      <c r="BM39" s="28">
        <v>73000</v>
      </c>
      <c r="BN39" s="28">
        <v>0</v>
      </c>
      <c r="BO39" s="20">
        <v>5000</v>
      </c>
      <c r="BP39" s="28"/>
      <c r="BQ39" s="20">
        <f>SUM(BR39:BW39)</f>
        <v>4130388</v>
      </c>
      <c r="BR39" s="29">
        <v>2461800</v>
      </c>
      <c r="BS39" s="20">
        <v>1668588</v>
      </c>
      <c r="BT39" s="18"/>
      <c r="BU39" s="29">
        <v>0</v>
      </c>
      <c r="BV39" s="18">
        <v>0</v>
      </c>
      <c r="BW39" s="27">
        <v>0</v>
      </c>
      <c r="BX39" s="27">
        <f>BY39+BZ39+CA39+CB39</f>
        <v>972413</v>
      </c>
      <c r="BY39" s="27"/>
      <c r="BZ39" s="27"/>
      <c r="CA39" s="30">
        <v>972000</v>
      </c>
      <c r="CB39" s="30">
        <v>413</v>
      </c>
      <c r="CC39" s="31">
        <f>CD39+CF39+CJ39+CL39+CS39+CV39+CZ39+DD39+DI39+DL39+DN39+DR39+DU39+DZ39+CH39</f>
        <v>9024483</v>
      </c>
      <c r="CD39" s="12">
        <f>CE39</f>
        <v>0</v>
      </c>
      <c r="CF39" s="33">
        <f>CG39</f>
        <v>0</v>
      </c>
      <c r="CH39" s="12">
        <f>CI39</f>
        <v>0</v>
      </c>
      <c r="CJ39" s="12">
        <f>CK39</f>
        <v>235400</v>
      </c>
      <c r="CK39" s="12">
        <v>235400</v>
      </c>
      <c r="CL39" s="12">
        <f>SUM(CM39:CR39)</f>
        <v>0</v>
      </c>
      <c r="CP39" s="28"/>
      <c r="CQ39" s="28">
        <v>0</v>
      </c>
      <c r="CR39" s="14"/>
      <c r="CS39" s="28">
        <f>CT39+CU39</f>
        <v>100</v>
      </c>
      <c r="CT39" s="28">
        <v>100</v>
      </c>
      <c r="CU39" s="28"/>
      <c r="CV39" s="12">
        <f>SUM(CW39:CY39)</f>
        <v>0</v>
      </c>
      <c r="CZ39" s="12">
        <f>SUM(DA39:DC39)</f>
        <v>8703683</v>
      </c>
      <c r="DC39" s="12">
        <v>8703683</v>
      </c>
      <c r="DD39" s="12">
        <f>SUM(DE39:DH39)</f>
        <v>0</v>
      </c>
      <c r="DR39" s="12">
        <f>DS39+DT39</f>
        <v>85300</v>
      </c>
      <c r="DT39" s="71">
        <v>85300</v>
      </c>
      <c r="DU39" s="71">
        <f>DV39+DW39+DX39+DY39</f>
        <v>0</v>
      </c>
      <c r="DV39" s="71"/>
      <c r="DW39" s="71"/>
      <c r="DX39" s="71"/>
      <c r="DY39" s="71"/>
      <c r="DZ39" s="14">
        <f>EA39</f>
        <v>0</v>
      </c>
      <c r="EA39" s="14">
        <v>0</v>
      </c>
      <c r="EB39" s="36">
        <f>EC39+ED39+EE39+EF39</f>
        <v>103600</v>
      </c>
      <c r="EC39" s="14">
        <v>103600</v>
      </c>
      <c r="ED39" s="14"/>
      <c r="EG39" s="37">
        <f>EH39+EI39</f>
        <v>0</v>
      </c>
      <c r="EJ39" s="38">
        <f>C39+X39+AA39+AC39+AP39+AR39+AU39+CC39+EB39+EG39</f>
        <v>192684596</v>
      </c>
      <c r="EK39" s="39">
        <f>EL39-EJ39</f>
        <v>0</v>
      </c>
      <c r="EL39" s="38">
        <f>EM39+EV39+GF39+HZ39</f>
        <v>192684596</v>
      </c>
      <c r="EM39" s="40">
        <f>EN39+EO39+EP39+EQ39+ER39</f>
        <v>31582000</v>
      </c>
      <c r="EN39" s="12">
        <f>K39</f>
        <v>2608000</v>
      </c>
      <c r="EO39" s="14">
        <f>L39</f>
        <v>21234000</v>
      </c>
      <c r="EP39" s="14">
        <f>O39</f>
        <v>7740000</v>
      </c>
      <c r="EQ39" s="14"/>
      <c r="ER39" s="41">
        <f>SUM(ES39:EU39)</f>
        <v>0</v>
      </c>
      <c r="ES39" s="41">
        <f>P39</f>
        <v>0</v>
      </c>
      <c r="ET39" s="41">
        <f>Q39</f>
        <v>0</v>
      </c>
      <c r="EU39" s="41">
        <f>R39</f>
        <v>0</v>
      </c>
      <c r="EV39" s="40">
        <f>EW39+EX39+EY39+EZ39+FA39+FB39+FC39+FD39+FE39</f>
        <v>9804783</v>
      </c>
      <c r="EW39" s="14">
        <f>DT39</f>
        <v>85300</v>
      </c>
      <c r="EX39" s="14">
        <f>CW39</f>
        <v>0</v>
      </c>
      <c r="EY39" s="14">
        <f>DS39</f>
        <v>0</v>
      </c>
      <c r="EZ39" s="14">
        <f>CM39</f>
        <v>0</v>
      </c>
      <c r="FA39" s="14"/>
      <c r="FB39" s="14">
        <f>DW39</f>
        <v>0</v>
      </c>
      <c r="FC39" s="14">
        <f>DX39</f>
        <v>0</v>
      </c>
      <c r="FD39" s="14">
        <f>AZ39</f>
        <v>0</v>
      </c>
      <c r="FE39" s="41">
        <f>SUM(FF39:GE39)</f>
        <v>9719483</v>
      </c>
      <c r="FF39" s="41">
        <f>DE39</f>
        <v>0</v>
      </c>
      <c r="FG39" s="41">
        <f>DJ39</f>
        <v>0</v>
      </c>
      <c r="FH39" s="41">
        <f>DV39</f>
        <v>0</v>
      </c>
      <c r="FI39" s="41">
        <f>DO39</f>
        <v>0</v>
      </c>
      <c r="FJ39" s="41">
        <f>Z39</f>
        <v>0</v>
      </c>
      <c r="FK39" s="42"/>
      <c r="FL39" s="42">
        <f>AB39</f>
        <v>0</v>
      </c>
      <c r="FM39" s="42">
        <f>CN39</f>
        <v>0</v>
      </c>
      <c r="FN39" s="42">
        <f>CO39</f>
        <v>0</v>
      </c>
      <c r="FO39" s="42">
        <f>BE39</f>
        <v>0</v>
      </c>
      <c r="FP39" s="42">
        <f>BI39</f>
        <v>1015800</v>
      </c>
      <c r="FQ39" s="42">
        <f>BP39</f>
        <v>0</v>
      </c>
      <c r="FR39" s="41">
        <f>CG39</f>
        <v>0</v>
      </c>
      <c r="FS39" s="41">
        <f>CI39</f>
        <v>0</v>
      </c>
      <c r="FT39" s="42">
        <f>CP39</f>
        <v>0</v>
      </c>
      <c r="FU39" s="42">
        <f>CQ39</f>
        <v>0</v>
      </c>
      <c r="FV39" s="42"/>
      <c r="FW39" s="42">
        <f>CX39</f>
        <v>0</v>
      </c>
      <c r="FX39" s="42">
        <f>CY39</f>
        <v>0</v>
      </c>
      <c r="FY39" s="42">
        <f>DC39</f>
        <v>8703683</v>
      </c>
      <c r="FZ39" s="41">
        <f>DB39+DM39+DP39</f>
        <v>0</v>
      </c>
      <c r="GA39" s="41">
        <v>0</v>
      </c>
      <c r="GB39" s="41">
        <f>EH39</f>
        <v>0</v>
      </c>
      <c r="GC39" s="41">
        <f>EI39</f>
        <v>0</v>
      </c>
      <c r="GD39" s="41">
        <f>AY39</f>
        <v>0</v>
      </c>
      <c r="GE39" s="43"/>
      <c r="GF39" s="40">
        <f>GG39+GH39+GI39+GL39+HU39+HY39+HV39+HW39+HX39</f>
        <v>151297813</v>
      </c>
      <c r="GG39" s="14">
        <f>EF39</f>
        <v>0</v>
      </c>
      <c r="GH39" s="16">
        <f>G39</f>
        <v>0</v>
      </c>
      <c r="GI39" s="16">
        <f>GJ39+GK39</f>
        <v>2269400</v>
      </c>
      <c r="GJ39" s="16">
        <f>BC39</f>
        <v>2269400</v>
      </c>
      <c r="GK39" s="16">
        <f>BD39</f>
        <v>0</v>
      </c>
      <c r="GL39" s="41">
        <f>SUM(GM39:HT39)</f>
        <v>138226713</v>
      </c>
      <c r="GM39" s="41">
        <f>AG39</f>
        <v>609200</v>
      </c>
      <c r="GN39" s="44">
        <f>E39</f>
        <v>0</v>
      </c>
      <c r="GO39" s="42">
        <f>U39</f>
        <v>0</v>
      </c>
      <c r="GP39" s="42">
        <f>V39</f>
        <v>0</v>
      </c>
      <c r="GQ39" s="42">
        <f>AE39</f>
        <v>361600</v>
      </c>
      <c r="GR39" s="42">
        <f>AS39</f>
        <v>353900</v>
      </c>
      <c r="GS39" s="42">
        <f>AT39</f>
        <v>0</v>
      </c>
      <c r="GT39" s="42">
        <f>AW39+BF39</f>
        <v>132689700</v>
      </c>
      <c r="GU39" s="42">
        <f>AX39</f>
        <v>0</v>
      </c>
      <c r="GV39" s="42">
        <f>BG39</f>
        <v>2313400</v>
      </c>
      <c r="GW39" s="42">
        <f>BK39</f>
        <v>92800</v>
      </c>
      <c r="GX39" s="42">
        <f>BL39</f>
        <v>350000</v>
      </c>
      <c r="GY39" s="42">
        <f>BM39</f>
        <v>73000</v>
      </c>
      <c r="GZ39" s="42">
        <f>BN39</f>
        <v>0</v>
      </c>
      <c r="HA39" s="42">
        <f>BO39</f>
        <v>5000</v>
      </c>
      <c r="HB39" s="42">
        <f>BT39</f>
        <v>0</v>
      </c>
      <c r="HC39" s="42">
        <f>BU39</f>
        <v>0</v>
      </c>
      <c r="HD39" s="42">
        <f>BV39</f>
        <v>0</v>
      </c>
      <c r="HE39" s="42">
        <f>BW39</f>
        <v>0</v>
      </c>
      <c r="HF39" s="42">
        <f>BY39</f>
        <v>0</v>
      </c>
      <c r="HG39" s="42">
        <f>BZ39</f>
        <v>0</v>
      </c>
      <c r="HH39" s="44">
        <f>CE39</f>
        <v>0</v>
      </c>
      <c r="HI39" s="44">
        <f>CK39</f>
        <v>235400</v>
      </c>
      <c r="HJ39" s="44">
        <f>CT39</f>
        <v>100</v>
      </c>
      <c r="HK39" s="44"/>
      <c r="HL39" s="44">
        <f>EC39</f>
        <v>103600</v>
      </c>
      <c r="HM39" s="44">
        <f>ED39</f>
        <v>0</v>
      </c>
      <c r="HN39" s="44">
        <f>EE39</f>
        <v>0</v>
      </c>
      <c r="HO39" s="44">
        <f>AL39</f>
        <v>0</v>
      </c>
      <c r="HP39" s="44">
        <f>AM39</f>
        <v>0</v>
      </c>
      <c r="HQ39" s="44">
        <f>AN39</f>
        <v>66600</v>
      </c>
      <c r="HR39" s="44">
        <f>AO39</f>
        <v>0</v>
      </c>
      <c r="HS39" s="44">
        <f>CA39</f>
        <v>972000</v>
      </c>
      <c r="HT39" s="44">
        <f>CB39</f>
        <v>413</v>
      </c>
      <c r="HU39" s="16">
        <f>BS39</f>
        <v>1668588</v>
      </c>
      <c r="HV39" s="16">
        <f>AI39</f>
        <v>6376112</v>
      </c>
      <c r="HW39" s="16">
        <f>AJ39</f>
        <v>248400</v>
      </c>
      <c r="HX39" s="16">
        <f>AK39</f>
        <v>46800</v>
      </c>
      <c r="HY39" s="16">
        <f>BR39</f>
        <v>2461800</v>
      </c>
      <c r="HZ39" s="40">
        <f>IA39+IB39</f>
        <v>0</v>
      </c>
      <c r="IA39" s="16"/>
      <c r="IB39" s="12">
        <f>ID39+IE39</f>
        <v>0</v>
      </c>
      <c r="ID39" s="12">
        <f>DG39</f>
        <v>0</v>
      </c>
      <c r="IE39" s="16">
        <f>T39</f>
        <v>0</v>
      </c>
      <c r="IF39" s="8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12" customFormat="1" ht="15" customHeight="1">
      <c r="A40"/>
      <c r="B40"/>
      <c r="C40" s="11">
        <f>D40+F40+H40+J40+M40+S40</f>
        <v>48517000</v>
      </c>
      <c r="D40" s="12">
        <f>SUM(E40)</f>
        <v>0</v>
      </c>
      <c r="F40" s="12">
        <f>G40</f>
        <v>0</v>
      </c>
      <c r="G40" s="12">
        <v>0</v>
      </c>
      <c r="J40" s="14">
        <f>SUM(K40:L40)</f>
        <v>48517000</v>
      </c>
      <c r="K40" s="13">
        <v>48517000</v>
      </c>
      <c r="L40" s="72"/>
      <c r="M40" s="14">
        <f>SUM(N40:R40)</f>
        <v>0</v>
      </c>
      <c r="N40" s="14"/>
      <c r="O40" s="14"/>
      <c r="P40" s="14"/>
      <c r="Q40" s="14"/>
      <c r="R40" s="14"/>
      <c r="S40" s="16">
        <f>SUM(T40:W40)</f>
        <v>0</v>
      </c>
      <c r="T40" s="16"/>
      <c r="U40" s="14"/>
      <c r="V40" s="14"/>
      <c r="W40" s="16"/>
      <c r="X40" s="17">
        <f>Y40+Z40</f>
        <v>0</v>
      </c>
      <c r="Y40" s="12">
        <f>Z40</f>
        <v>0</v>
      </c>
      <c r="Z40" s="18"/>
      <c r="AA40" s="19">
        <f>AB40</f>
        <v>0</v>
      </c>
      <c r="AB40" s="20"/>
      <c r="AC40" s="21">
        <f>AF40+AD40+AH40</f>
        <v>69460110</v>
      </c>
      <c r="AD40" s="20">
        <f>AE40</f>
        <v>1142100</v>
      </c>
      <c r="AE40" s="20">
        <v>1142100</v>
      </c>
      <c r="AF40" s="20">
        <f>AG40</f>
        <v>9197100</v>
      </c>
      <c r="AG40" s="20">
        <v>9197100</v>
      </c>
      <c r="AH40" s="20">
        <f>SUM(AI40:AO40)</f>
        <v>59120910</v>
      </c>
      <c r="AI40" s="20">
        <v>45873000</v>
      </c>
      <c r="AJ40" s="20">
        <v>6777442</v>
      </c>
      <c r="AK40" s="20">
        <v>3190113</v>
      </c>
      <c r="AL40" s="20">
        <v>810900</v>
      </c>
      <c r="AM40" s="32">
        <v>503000</v>
      </c>
      <c r="AN40" s="20">
        <v>381650</v>
      </c>
      <c r="AO40" s="20">
        <v>1584805</v>
      </c>
      <c r="AP40" s="22"/>
      <c r="AQ40" s="20"/>
      <c r="AR40" s="23">
        <f>AS40+AT40</f>
        <v>2636700</v>
      </c>
      <c r="AS40" s="20">
        <v>2636700</v>
      </c>
      <c r="AT40" s="20"/>
      <c r="AU40" s="24">
        <f>AV40+BA40+BH40+BJ40+BQ40+BX40</f>
        <v>1936013590</v>
      </c>
      <c r="AV40" s="12">
        <f>AW40+AX40+AY40+AZ40</f>
        <v>700157200</v>
      </c>
      <c r="AW40" s="12">
        <v>677696000</v>
      </c>
      <c r="AX40" s="12">
        <v>461200</v>
      </c>
      <c r="AZ40" s="12">
        <v>22000000</v>
      </c>
      <c r="BA40" s="12">
        <f>BE40+BB40+BF40+BG40</f>
        <v>1148598100</v>
      </c>
      <c r="BB40" s="24">
        <f>BC40+BD40</f>
        <v>38426800</v>
      </c>
      <c r="BC40" s="21">
        <v>38426800</v>
      </c>
      <c r="BD40" s="24"/>
      <c r="BF40" s="28">
        <v>1091019300</v>
      </c>
      <c r="BG40" s="28">
        <v>19152000</v>
      </c>
      <c r="BH40" s="28">
        <f>BI40</f>
        <v>21466500</v>
      </c>
      <c r="BI40" s="29">
        <v>21466500</v>
      </c>
      <c r="BJ40" s="28">
        <f>SUM(BK40:BP40)</f>
        <v>7464200</v>
      </c>
      <c r="BK40" s="28">
        <v>1693700</v>
      </c>
      <c r="BL40" s="29">
        <v>5000000</v>
      </c>
      <c r="BM40" s="28">
        <v>571700</v>
      </c>
      <c r="BN40" s="28">
        <v>114300</v>
      </c>
      <c r="BO40" s="20">
        <v>84500</v>
      </c>
      <c r="BP40" s="28"/>
      <c r="BQ40" s="20">
        <f>SUM(BR40:BW40)</f>
        <v>53327590</v>
      </c>
      <c r="BR40" s="29">
        <v>37077300</v>
      </c>
      <c r="BS40" s="20">
        <v>15461845</v>
      </c>
      <c r="BT40" s="18"/>
      <c r="BU40" s="29">
        <v>207700</v>
      </c>
      <c r="BV40" s="18">
        <v>49950</v>
      </c>
      <c r="BW40" s="27">
        <v>530795</v>
      </c>
      <c r="BX40" s="27">
        <f>BY40+BZ40+CA40+CB40</f>
        <v>5000000</v>
      </c>
      <c r="BY40" s="27">
        <v>4980000</v>
      </c>
      <c r="BZ40" s="27">
        <v>20000</v>
      </c>
      <c r="CA40" s="30">
        <v>0</v>
      </c>
      <c r="CB40" s="30">
        <v>0</v>
      </c>
      <c r="CC40" s="31">
        <f>CD40+CF40+CJ40+CL40+CS40+CV40+CZ40+DD40+DI40+DL40+DN40+DR40+DU40+DZ40+CH40</f>
        <v>346626231.77</v>
      </c>
      <c r="CD40" s="12">
        <f>CE40</f>
        <v>0</v>
      </c>
      <c r="CF40" s="33">
        <f>CG40</f>
        <v>0</v>
      </c>
      <c r="CH40" s="12">
        <f>CI40</f>
        <v>0</v>
      </c>
      <c r="CJ40" s="12">
        <f>CK40</f>
        <v>46257600</v>
      </c>
      <c r="CK40" s="12">
        <v>46257600</v>
      </c>
      <c r="CL40" s="12">
        <f>SUM(CM40:CR40)</f>
        <v>220165131.77</v>
      </c>
      <c r="CM40" s="12">
        <v>145864231.77</v>
      </c>
      <c r="CN40" s="12">
        <v>4184200</v>
      </c>
      <c r="CO40" s="12">
        <v>6427300</v>
      </c>
      <c r="CP40" s="28"/>
      <c r="CQ40" s="28">
        <v>63689400</v>
      </c>
      <c r="CR40" s="14"/>
      <c r="CS40" s="28">
        <f>CT40+CU40</f>
        <v>37000</v>
      </c>
      <c r="CT40" s="28">
        <v>37000</v>
      </c>
      <c r="CU40" s="28"/>
      <c r="CV40" s="12">
        <f>SUM(CW40:CY40)</f>
        <v>0</v>
      </c>
      <c r="CZ40" s="12">
        <f>SUM(DA40:DC40)</f>
        <v>0</v>
      </c>
      <c r="DC40" s="12">
        <v>0</v>
      </c>
      <c r="DD40" s="12">
        <f>SUM(DE40:DH40)</f>
        <v>0</v>
      </c>
      <c r="DR40" s="12">
        <f>DS40+DT40</f>
        <v>5199500</v>
      </c>
      <c r="DT40" s="71">
        <v>5199500</v>
      </c>
      <c r="DU40" s="71">
        <f>DV40+DW40+DX40+DY40</f>
        <v>12440000</v>
      </c>
      <c r="DV40" s="71"/>
      <c r="DW40" s="71">
        <v>12440000</v>
      </c>
      <c r="DX40" s="71"/>
      <c r="DY40" s="71"/>
      <c r="DZ40" s="14">
        <f>EA40</f>
        <v>62527000</v>
      </c>
      <c r="EA40" s="14">
        <f>39606900+22920100</f>
        <v>62527000</v>
      </c>
      <c r="EB40" s="36">
        <f>EC40+ED40+EE40+EF40</f>
        <v>2418900</v>
      </c>
      <c r="EC40" s="14">
        <v>2394200</v>
      </c>
      <c r="ED40" s="14"/>
      <c r="EF40" s="12">
        <v>24700</v>
      </c>
      <c r="EG40" s="37">
        <f>EH40+EI40</f>
        <v>0</v>
      </c>
      <c r="EJ40" s="38">
        <f>C40+X40+AA40+AC40+AP40+AR40+AU40+CC40+EB40+EG40</f>
        <v>2405672531.77</v>
      </c>
      <c r="EK40" s="39">
        <f>EL40-EJ40</f>
        <v>0</v>
      </c>
      <c r="EL40" s="38">
        <f>EM40+EV40+GF40+HZ40</f>
        <v>2405672531.77</v>
      </c>
      <c r="EM40" s="40">
        <f>EN40+EO40+EP40+EQ40+ER40</f>
        <v>48517000</v>
      </c>
      <c r="EN40" s="12">
        <f>K40</f>
        <v>48517000</v>
      </c>
      <c r="EO40" s="14">
        <f>L40</f>
        <v>0</v>
      </c>
      <c r="EP40" s="14">
        <f>O40</f>
        <v>0</v>
      </c>
      <c r="EQ40" s="14"/>
      <c r="ER40" s="41">
        <f>SUM(ES40:EU40)</f>
        <v>0</v>
      </c>
      <c r="ES40" s="41">
        <f>P40</f>
        <v>0</v>
      </c>
      <c r="ET40" s="41">
        <f>Q40</f>
        <v>0</v>
      </c>
      <c r="EU40" s="41">
        <f>R40</f>
        <v>0</v>
      </c>
      <c r="EV40" s="40">
        <f>EW40+EX40+EY40+EZ40+FA40+FB40+FC40+FD40+FE40</f>
        <v>343798131.77</v>
      </c>
      <c r="EW40" s="14">
        <f>DT40</f>
        <v>5199500</v>
      </c>
      <c r="EX40" s="14">
        <f>CW40</f>
        <v>0</v>
      </c>
      <c r="EY40" s="14">
        <f>DS40</f>
        <v>0</v>
      </c>
      <c r="EZ40" s="14">
        <f>CM40</f>
        <v>145864231.77</v>
      </c>
      <c r="FA40" s="14"/>
      <c r="FB40" s="14">
        <f>DW40</f>
        <v>12440000</v>
      </c>
      <c r="FC40" s="14">
        <f>DX40</f>
        <v>0</v>
      </c>
      <c r="FD40" s="14">
        <f>AZ40</f>
        <v>22000000</v>
      </c>
      <c r="FE40" s="41">
        <f>SUM(FF40:GE40)</f>
        <v>158294400</v>
      </c>
      <c r="FF40" s="41">
        <f>DE40</f>
        <v>0</v>
      </c>
      <c r="FG40" s="41">
        <f>DJ40</f>
        <v>0</v>
      </c>
      <c r="FH40" s="41">
        <f>DV40</f>
        <v>0</v>
      </c>
      <c r="FI40" s="41">
        <f>DO40</f>
        <v>0</v>
      </c>
      <c r="FJ40" s="41">
        <f>Z40</f>
        <v>0</v>
      </c>
      <c r="FK40" s="42"/>
      <c r="FL40" s="42">
        <f>AB40</f>
        <v>0</v>
      </c>
      <c r="FM40" s="42">
        <f>CN40</f>
        <v>4184200</v>
      </c>
      <c r="FN40" s="42">
        <f>CO40</f>
        <v>6427300</v>
      </c>
      <c r="FO40" s="42">
        <f>BE40</f>
        <v>0</v>
      </c>
      <c r="FP40" s="42">
        <f>BI40</f>
        <v>21466500</v>
      </c>
      <c r="FQ40" s="42">
        <f>BP40</f>
        <v>0</v>
      </c>
      <c r="FR40" s="41">
        <f>CG40</f>
        <v>0</v>
      </c>
      <c r="FS40" s="41">
        <f>CI40</f>
        <v>0</v>
      </c>
      <c r="FT40" s="42">
        <f>CP40</f>
        <v>0</v>
      </c>
      <c r="FU40" s="42">
        <f>CQ40</f>
        <v>63689400</v>
      </c>
      <c r="FV40" s="42"/>
      <c r="FW40" s="42">
        <f>CX40</f>
        <v>0</v>
      </c>
      <c r="FX40" s="42">
        <f>CY40</f>
        <v>0</v>
      </c>
      <c r="FY40" s="42">
        <f>DC40</f>
        <v>0</v>
      </c>
      <c r="FZ40" s="41">
        <f>DB40+DM40+DP40</f>
        <v>0</v>
      </c>
      <c r="GA40" s="41">
        <f>EA40</f>
        <v>62527000</v>
      </c>
      <c r="GB40" s="41">
        <f>EH40</f>
        <v>0</v>
      </c>
      <c r="GC40" s="41">
        <f>EI40</f>
        <v>0</v>
      </c>
      <c r="GD40" s="41">
        <f>AY40</f>
        <v>0</v>
      </c>
      <c r="GE40" s="43"/>
      <c r="GF40" s="40">
        <f>GG40+GH40+GI40+GL40+HU40+HY40+HV40+HW40+HX40</f>
        <v>2013357400</v>
      </c>
      <c r="GG40" s="14">
        <f>EF40</f>
        <v>24700</v>
      </c>
      <c r="GH40" s="16">
        <f>G40</f>
        <v>0</v>
      </c>
      <c r="GI40" s="16">
        <f>GJ40+GK40</f>
        <v>38426800</v>
      </c>
      <c r="GJ40" s="16">
        <f>BC40</f>
        <v>38426800</v>
      </c>
      <c r="GK40" s="16">
        <f>BD40</f>
        <v>0</v>
      </c>
      <c r="GL40" s="41">
        <f>SUM(GM40:HT40)</f>
        <v>1866526200</v>
      </c>
      <c r="GM40" s="41">
        <f>AG40</f>
        <v>9197100</v>
      </c>
      <c r="GN40" s="44">
        <f>E40</f>
        <v>0</v>
      </c>
      <c r="GO40" s="42">
        <f>U40</f>
        <v>0</v>
      </c>
      <c r="GP40" s="42">
        <f>V40</f>
        <v>0</v>
      </c>
      <c r="GQ40" s="42">
        <f>AE40</f>
        <v>1142100</v>
      </c>
      <c r="GR40" s="42">
        <f>AS40</f>
        <v>2636700</v>
      </c>
      <c r="GS40" s="42">
        <f>AT40</f>
        <v>0</v>
      </c>
      <c r="GT40" s="42">
        <f>AW40+BF40</f>
        <v>1768715300</v>
      </c>
      <c r="GU40" s="42">
        <f>AX40</f>
        <v>461200</v>
      </c>
      <c r="GV40" s="42">
        <f>BG40</f>
        <v>19152000</v>
      </c>
      <c r="GW40" s="42">
        <f>BK40</f>
        <v>1693700</v>
      </c>
      <c r="GX40" s="42">
        <f>BL40</f>
        <v>5000000</v>
      </c>
      <c r="GY40" s="42">
        <f>BM40</f>
        <v>571700</v>
      </c>
      <c r="GZ40" s="42">
        <f>BN40</f>
        <v>114300</v>
      </c>
      <c r="HA40" s="42">
        <f>BO40</f>
        <v>84500</v>
      </c>
      <c r="HB40" s="42">
        <f>BT40</f>
        <v>0</v>
      </c>
      <c r="HC40" s="42">
        <f>BU40</f>
        <v>207700</v>
      </c>
      <c r="HD40" s="42">
        <f>BV40</f>
        <v>49950</v>
      </c>
      <c r="HE40" s="42">
        <f>BW40</f>
        <v>530795</v>
      </c>
      <c r="HF40" s="42">
        <f>BY40</f>
        <v>4980000</v>
      </c>
      <c r="HG40" s="42">
        <f>BZ40</f>
        <v>20000</v>
      </c>
      <c r="HH40" s="44">
        <f>CE40</f>
        <v>0</v>
      </c>
      <c r="HI40" s="44">
        <f>CK40</f>
        <v>46257600</v>
      </c>
      <c r="HJ40" s="44">
        <f>CT40</f>
        <v>37000</v>
      </c>
      <c r="HK40" s="44"/>
      <c r="HL40" s="44">
        <f>EC40</f>
        <v>2394200</v>
      </c>
      <c r="HM40" s="44">
        <f>ED40</f>
        <v>0</v>
      </c>
      <c r="HN40" s="44">
        <f>EE40</f>
        <v>0</v>
      </c>
      <c r="HO40" s="44">
        <f>AL40</f>
        <v>810900</v>
      </c>
      <c r="HP40" s="44">
        <f>AM40</f>
        <v>503000</v>
      </c>
      <c r="HQ40" s="44">
        <f>AN40</f>
        <v>381650</v>
      </c>
      <c r="HR40" s="44">
        <f>AO40</f>
        <v>1584805</v>
      </c>
      <c r="HS40" s="44">
        <f>CA40</f>
        <v>0</v>
      </c>
      <c r="HT40" s="44">
        <f>CB40</f>
        <v>0</v>
      </c>
      <c r="HU40" s="16">
        <f>BS40</f>
        <v>15461845</v>
      </c>
      <c r="HV40" s="16">
        <f>AI40</f>
        <v>45873000</v>
      </c>
      <c r="HW40" s="16">
        <f>AJ40</f>
        <v>6777442</v>
      </c>
      <c r="HX40" s="16">
        <f>AK40</f>
        <v>3190113</v>
      </c>
      <c r="HY40" s="16">
        <f>BR40</f>
        <v>37077300</v>
      </c>
      <c r="HZ40" s="40">
        <f>IA40+IB40</f>
        <v>0</v>
      </c>
      <c r="IA40" s="16"/>
      <c r="IB40" s="12">
        <f>ID40+IE40</f>
        <v>0</v>
      </c>
      <c r="ID40" s="12">
        <f>DG40</f>
        <v>0</v>
      </c>
      <c r="IE40" s="16">
        <f>T40</f>
        <v>0</v>
      </c>
      <c r="IF40" s="8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12" customFormat="1" ht="15" customHeight="1">
      <c r="A41"/>
      <c r="B41"/>
      <c r="C41" s="11">
        <f>D41+F41+H41+J41+M41+S41</f>
        <v>68045400</v>
      </c>
      <c r="D41" s="12">
        <f>SUM(E41)</f>
        <v>0</v>
      </c>
      <c r="F41" s="12">
        <f>G41</f>
        <v>393400</v>
      </c>
      <c r="G41" s="13">
        <v>393400</v>
      </c>
      <c r="H41" s="12">
        <f>I41</f>
        <v>11979000</v>
      </c>
      <c r="I41" s="13">
        <v>11979000</v>
      </c>
      <c r="J41" s="14">
        <f>SUM(K41:L41)</f>
        <v>8842000</v>
      </c>
      <c r="K41" s="13">
        <v>1702000</v>
      </c>
      <c r="L41" s="13">
        <v>7140000</v>
      </c>
      <c r="M41" s="14">
        <f>SUM(N41:R41)</f>
        <v>46831000</v>
      </c>
      <c r="N41" s="16"/>
      <c r="O41" s="16">
        <v>0</v>
      </c>
      <c r="P41" s="16"/>
      <c r="Q41" s="16"/>
      <c r="R41" s="16">
        <v>46831000</v>
      </c>
      <c r="S41" s="16">
        <f>SUM(T41:W41)</f>
        <v>0</v>
      </c>
      <c r="T41" s="16"/>
      <c r="U41" s="14"/>
      <c r="V41" s="14"/>
      <c r="W41" s="16"/>
      <c r="X41" s="17">
        <f>Y41+Z41</f>
        <v>0</v>
      </c>
      <c r="Y41" s="12">
        <f>Z41</f>
        <v>0</v>
      </c>
      <c r="AA41" s="19">
        <f>AB41</f>
        <v>0</v>
      </c>
      <c r="AC41" s="21">
        <f>AF41+AD41+AH41</f>
        <v>1655951</v>
      </c>
      <c r="AD41" s="20">
        <f>AE41</f>
        <v>171100</v>
      </c>
      <c r="AE41" s="12">
        <v>171100</v>
      </c>
      <c r="AF41" s="20">
        <f>AG41</f>
        <v>471956</v>
      </c>
      <c r="AG41" s="12">
        <v>471956</v>
      </c>
      <c r="AH41" s="20">
        <f>SUM(AI41:AO41)</f>
        <v>1012895</v>
      </c>
      <c r="AI41" s="12">
        <v>745895</v>
      </c>
      <c r="AJ41" s="12">
        <v>124200</v>
      </c>
      <c r="AK41" s="12">
        <v>142800</v>
      </c>
      <c r="AL41" s="12">
        <v>0</v>
      </c>
      <c r="AM41" s="32">
        <v>0</v>
      </c>
      <c r="AN41" s="12">
        <v>0</v>
      </c>
      <c r="AO41" s="12">
        <v>0</v>
      </c>
      <c r="AP41" s="70"/>
      <c r="AR41" s="23">
        <f>AS41+AT41</f>
        <v>334700</v>
      </c>
      <c r="AS41" s="20">
        <v>334700</v>
      </c>
      <c r="AU41" s="24">
        <f>AV41+BA41+BH41+BJ41+BQ41+BX41</f>
        <v>85632549</v>
      </c>
      <c r="AV41" s="12">
        <f>AW41+AX41+AY41+AZ41</f>
        <v>32768200</v>
      </c>
      <c r="AW41" s="12">
        <v>32744000</v>
      </c>
      <c r="AX41" s="12">
        <v>24200</v>
      </c>
      <c r="BA41" s="12">
        <f>BE41+BB41+BF41+BG41</f>
        <v>50308700</v>
      </c>
      <c r="BB41" s="24">
        <f>BC41+BD41</f>
        <v>1143100</v>
      </c>
      <c r="BC41" s="21">
        <v>1143100</v>
      </c>
      <c r="BD41" s="24"/>
      <c r="BE41" s="12">
        <v>260000</v>
      </c>
      <c r="BF41" s="28">
        <v>48124400</v>
      </c>
      <c r="BG41" s="28">
        <v>781200</v>
      </c>
      <c r="BH41" s="28">
        <f>BI41</f>
        <v>294000</v>
      </c>
      <c r="BI41" s="29">
        <v>294000</v>
      </c>
      <c r="BJ41" s="28">
        <f>SUM(BK41:BP41)</f>
        <v>204244</v>
      </c>
      <c r="BK41" s="28">
        <v>46400</v>
      </c>
      <c r="BL41" s="29">
        <v>103744</v>
      </c>
      <c r="BM41" s="28">
        <v>27500</v>
      </c>
      <c r="BN41" s="28">
        <v>24100</v>
      </c>
      <c r="BO41" s="20">
        <v>2500</v>
      </c>
      <c r="BP41" s="28"/>
      <c r="BQ41" s="20">
        <f>SUM(BR41:BW41)</f>
        <v>2057405</v>
      </c>
      <c r="BR41" s="29">
        <v>1532900</v>
      </c>
      <c r="BS41" s="20">
        <v>352205</v>
      </c>
      <c r="BT41" s="18"/>
      <c r="BU41" s="29">
        <v>172300</v>
      </c>
      <c r="BV41" s="18">
        <v>0</v>
      </c>
      <c r="BW41" s="27">
        <v>0</v>
      </c>
      <c r="BX41" s="27">
        <f>BY41+BZ41+CA41+CB41</f>
        <v>0</v>
      </c>
      <c r="BY41" s="27"/>
      <c r="BZ41" s="27"/>
      <c r="CA41" s="30">
        <v>0</v>
      </c>
      <c r="CB41" s="30">
        <v>0</v>
      </c>
      <c r="CC41" s="31">
        <f>CD41+CF41+CJ41+CL41+CS41+CV41+CZ41+DD41+DI41+DL41+DN41+DR41+DU41+DZ41+CH41</f>
        <v>0</v>
      </c>
      <c r="CD41" s="12">
        <f>CE41</f>
        <v>0</v>
      </c>
      <c r="CF41" s="33">
        <f>CG41</f>
        <v>0</v>
      </c>
      <c r="CH41" s="12">
        <f>CI41</f>
        <v>0</v>
      </c>
      <c r="CJ41" s="12">
        <f>CK41</f>
        <v>0</v>
      </c>
      <c r="CK41" s="12">
        <v>0</v>
      </c>
      <c r="CL41" s="12">
        <f>SUM(CM41:CR41)</f>
        <v>0</v>
      </c>
      <c r="CP41" s="28"/>
      <c r="CQ41" s="28">
        <v>0</v>
      </c>
      <c r="CR41" s="14"/>
      <c r="CS41" s="28">
        <f>CT41+CU41</f>
        <v>0</v>
      </c>
      <c r="CT41" s="28">
        <v>0</v>
      </c>
      <c r="CU41" s="28"/>
      <c r="CV41" s="12">
        <f>SUM(CW41:CY41)</f>
        <v>0</v>
      </c>
      <c r="CZ41" s="12">
        <f>SUM(DA41:DC41)</f>
        <v>0</v>
      </c>
      <c r="DC41" s="12">
        <v>0</v>
      </c>
      <c r="DD41" s="12">
        <f>SUM(DE41:DH41)</f>
        <v>0</v>
      </c>
      <c r="DR41" s="12">
        <f>DS41+DT41</f>
        <v>0</v>
      </c>
      <c r="DT41" s="71">
        <v>0</v>
      </c>
      <c r="DU41" s="71">
        <f>DV41+DW41+DX41+DY41</f>
        <v>0</v>
      </c>
      <c r="DV41" s="71"/>
      <c r="DW41" s="71"/>
      <c r="DX41" s="71"/>
      <c r="DY41" s="71"/>
      <c r="DZ41" s="14">
        <f>EA41</f>
        <v>0</v>
      </c>
      <c r="EA41" s="14">
        <v>0</v>
      </c>
      <c r="EB41" s="36">
        <f>EC41+ED41+EE41+EF41</f>
        <v>6600</v>
      </c>
      <c r="EC41" s="14">
        <v>6600</v>
      </c>
      <c r="ED41" s="14"/>
      <c r="EG41" s="37">
        <f>EH41+EI41</f>
        <v>0</v>
      </c>
      <c r="EJ41" s="38">
        <f>C41+X41+AA41+AC41+AP41+AR41+AU41+CC41+EB41+EG41</f>
        <v>155675200</v>
      </c>
      <c r="EK41" s="39">
        <f>EL41-EJ41</f>
        <v>0</v>
      </c>
      <c r="EL41" s="38">
        <f>EM41+EV41+GF41+HZ41</f>
        <v>155675200</v>
      </c>
      <c r="EM41" s="40">
        <f>EN41+EO41+EP41+EQ41+ER41</f>
        <v>55673000</v>
      </c>
      <c r="EN41" s="12">
        <f>K41</f>
        <v>1702000</v>
      </c>
      <c r="EO41" s="14">
        <f>L41</f>
        <v>7140000</v>
      </c>
      <c r="EP41" s="14">
        <f>O41</f>
        <v>0</v>
      </c>
      <c r="EQ41" s="14">
        <f>N41</f>
        <v>0</v>
      </c>
      <c r="ER41" s="41">
        <f>SUM(ES41:EU41)</f>
        <v>46831000</v>
      </c>
      <c r="ES41" s="41">
        <f>P41</f>
        <v>0</v>
      </c>
      <c r="ET41" s="41">
        <f>Q41</f>
        <v>0</v>
      </c>
      <c r="EU41" s="41">
        <f>R41</f>
        <v>46831000</v>
      </c>
      <c r="EV41" s="40">
        <f>EW41+EX41+EY41+EZ41+FA41+FB41+FC41+FD41+FE41</f>
        <v>554000</v>
      </c>
      <c r="EW41" s="14">
        <f>DT41</f>
        <v>0</v>
      </c>
      <c r="EX41" s="14">
        <f>CW41</f>
        <v>0</v>
      </c>
      <c r="EY41" s="14">
        <f>DS41</f>
        <v>0</v>
      </c>
      <c r="EZ41" s="14">
        <f>CM41</f>
        <v>0</v>
      </c>
      <c r="FA41" s="14"/>
      <c r="FB41" s="14">
        <f>DW41</f>
        <v>0</v>
      </c>
      <c r="FC41" s="14">
        <f>DX41</f>
        <v>0</v>
      </c>
      <c r="FD41" s="14">
        <f>AZ41</f>
        <v>0</v>
      </c>
      <c r="FE41" s="41">
        <f>SUM(FF41:GE41)</f>
        <v>554000</v>
      </c>
      <c r="FF41" s="41">
        <f>DE41</f>
        <v>0</v>
      </c>
      <c r="FG41" s="41">
        <f>DJ41</f>
        <v>0</v>
      </c>
      <c r="FH41" s="41">
        <f>DV41</f>
        <v>0</v>
      </c>
      <c r="FI41" s="41">
        <f>DO41</f>
        <v>0</v>
      </c>
      <c r="FJ41" s="41">
        <f>Z41</f>
        <v>0</v>
      </c>
      <c r="FK41" s="42"/>
      <c r="FL41" s="42">
        <f>AB41</f>
        <v>0</v>
      </c>
      <c r="FM41" s="42">
        <f>CN41</f>
        <v>0</v>
      </c>
      <c r="FN41" s="42">
        <f>CO41</f>
        <v>0</v>
      </c>
      <c r="FO41" s="42">
        <f>BE41</f>
        <v>260000</v>
      </c>
      <c r="FP41" s="42">
        <f>BI41</f>
        <v>294000</v>
      </c>
      <c r="FQ41" s="42">
        <f>BP41</f>
        <v>0</v>
      </c>
      <c r="FR41" s="41">
        <f>CG41</f>
        <v>0</v>
      </c>
      <c r="FS41" s="41">
        <f>CI41</f>
        <v>0</v>
      </c>
      <c r="FT41" s="42">
        <f>CP41</f>
        <v>0</v>
      </c>
      <c r="FU41" s="42">
        <f>CQ41</f>
        <v>0</v>
      </c>
      <c r="FV41" s="42"/>
      <c r="FW41" s="42">
        <f>CX41</f>
        <v>0</v>
      </c>
      <c r="FX41" s="42">
        <f>CY41</f>
        <v>0</v>
      </c>
      <c r="FY41" s="42">
        <f>DC41</f>
        <v>0</v>
      </c>
      <c r="FZ41" s="41">
        <f>DB41+DM41+DP41</f>
        <v>0</v>
      </c>
      <c r="GA41" s="41">
        <v>0</v>
      </c>
      <c r="GB41" s="41">
        <f>EH41</f>
        <v>0</v>
      </c>
      <c r="GC41" s="41">
        <f>EI41</f>
        <v>0</v>
      </c>
      <c r="GD41" s="41">
        <f>AY41</f>
        <v>0</v>
      </c>
      <c r="GE41" s="43"/>
      <c r="GF41" s="40">
        <f>GG41+GH41+GI41+GL41+HU41+HY41+HV41+HW41+HX41</f>
        <v>87469200</v>
      </c>
      <c r="GG41" s="14">
        <f>EF41</f>
        <v>0</v>
      </c>
      <c r="GH41" s="16">
        <f>G41</f>
        <v>393400</v>
      </c>
      <c r="GI41" s="16">
        <f>GJ41+GK41</f>
        <v>1143100</v>
      </c>
      <c r="GJ41" s="16">
        <f>BC41</f>
        <v>1143100</v>
      </c>
      <c r="GK41" s="16">
        <f>BD41</f>
        <v>0</v>
      </c>
      <c r="GL41" s="41">
        <f>SUM(GM41:HT41)</f>
        <v>83034700</v>
      </c>
      <c r="GM41" s="41">
        <f>AG41</f>
        <v>471956</v>
      </c>
      <c r="GN41" s="44">
        <f>E41</f>
        <v>0</v>
      </c>
      <c r="GO41" s="42">
        <f>U41</f>
        <v>0</v>
      </c>
      <c r="GP41" s="42">
        <f>V41</f>
        <v>0</v>
      </c>
      <c r="GQ41" s="42">
        <f>AE41</f>
        <v>171100</v>
      </c>
      <c r="GR41" s="42">
        <f>AS41</f>
        <v>334700</v>
      </c>
      <c r="GS41" s="42">
        <f>AT41</f>
        <v>0</v>
      </c>
      <c r="GT41" s="42">
        <f>AW41+BF41</f>
        <v>80868400</v>
      </c>
      <c r="GU41" s="42">
        <f>AX41</f>
        <v>24200</v>
      </c>
      <c r="GV41" s="42">
        <f>BG41</f>
        <v>781200</v>
      </c>
      <c r="GW41" s="42">
        <f>BK41</f>
        <v>46400</v>
      </c>
      <c r="GX41" s="42">
        <f>BL41</f>
        <v>103744</v>
      </c>
      <c r="GY41" s="42">
        <f>BM41</f>
        <v>27500</v>
      </c>
      <c r="GZ41" s="42">
        <f>BN41</f>
        <v>24100</v>
      </c>
      <c r="HA41" s="42">
        <f>BO41</f>
        <v>2500</v>
      </c>
      <c r="HB41" s="42">
        <f>BT41</f>
        <v>0</v>
      </c>
      <c r="HC41" s="42">
        <f>BU41</f>
        <v>172300</v>
      </c>
      <c r="HD41" s="42">
        <f>BV41</f>
        <v>0</v>
      </c>
      <c r="HE41" s="42">
        <f>BW41</f>
        <v>0</v>
      </c>
      <c r="HF41" s="42">
        <f>BY41</f>
        <v>0</v>
      </c>
      <c r="HG41" s="42">
        <f>BZ41</f>
        <v>0</v>
      </c>
      <c r="HH41" s="44">
        <f>CE41</f>
        <v>0</v>
      </c>
      <c r="HI41" s="44">
        <f>CK41</f>
        <v>0</v>
      </c>
      <c r="HJ41" s="44">
        <f>CT41</f>
        <v>0</v>
      </c>
      <c r="HK41" s="44"/>
      <c r="HL41" s="44">
        <f>EC41</f>
        <v>6600</v>
      </c>
      <c r="HM41" s="44">
        <f>ED41</f>
        <v>0</v>
      </c>
      <c r="HN41" s="44">
        <f>EE41</f>
        <v>0</v>
      </c>
      <c r="HO41" s="44">
        <f>AL41</f>
        <v>0</v>
      </c>
      <c r="HP41" s="44">
        <f>AM41</f>
        <v>0</v>
      </c>
      <c r="HQ41" s="44">
        <f>AN41</f>
        <v>0</v>
      </c>
      <c r="HR41" s="44">
        <f>AO41</f>
        <v>0</v>
      </c>
      <c r="HS41" s="44">
        <f>CA41</f>
        <v>0</v>
      </c>
      <c r="HT41" s="44">
        <f>CB41</f>
        <v>0</v>
      </c>
      <c r="HU41" s="16">
        <f>BS41</f>
        <v>352205</v>
      </c>
      <c r="HV41" s="16">
        <f>AI41</f>
        <v>745895</v>
      </c>
      <c r="HW41" s="16">
        <f>AJ41</f>
        <v>124200</v>
      </c>
      <c r="HX41" s="16">
        <f>AK41</f>
        <v>142800</v>
      </c>
      <c r="HY41" s="16">
        <f>BR41</f>
        <v>1532900</v>
      </c>
      <c r="HZ41" s="40">
        <f>IA41+IB41</f>
        <v>11979000</v>
      </c>
      <c r="IA41" s="16">
        <f>I41</f>
        <v>11979000</v>
      </c>
      <c r="IB41" s="12">
        <f>ID41+IE41</f>
        <v>0</v>
      </c>
      <c r="ID41" s="12">
        <f>DG41</f>
        <v>0</v>
      </c>
      <c r="IE41" s="16">
        <f>T41</f>
        <v>0</v>
      </c>
      <c r="IF41" s="8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39" s="69" customFormat="1" ht="15.75" customHeight="1">
      <c r="A42"/>
      <c r="B42"/>
      <c r="C42" s="48">
        <f>SUM(C38:C41)</f>
        <v>200799900</v>
      </c>
      <c r="D42" s="49">
        <f>SUM(D38:D41)</f>
        <v>0</v>
      </c>
      <c r="E42" s="49">
        <f>SUM(E38:E41)</f>
        <v>0</v>
      </c>
      <c r="F42" s="49">
        <f>SUM(F38:F41)</f>
        <v>393400</v>
      </c>
      <c r="G42" s="73">
        <f>G38+G39+G40+G41</f>
        <v>393400</v>
      </c>
      <c r="H42" s="50">
        <f>SUM(H38:H41)</f>
        <v>11979000</v>
      </c>
      <c r="I42" s="50">
        <f>SUM(I38:I41)</f>
        <v>11979000</v>
      </c>
      <c r="J42" s="49">
        <f>SUM(J38:J41)</f>
        <v>119779000</v>
      </c>
      <c r="K42" s="49">
        <f>SUM(K38:K41)</f>
        <v>55284000</v>
      </c>
      <c r="L42" s="49">
        <f>SUM(L38:L41)</f>
        <v>64495000</v>
      </c>
      <c r="M42" s="49">
        <f>SUM(M38:M41)</f>
        <v>57571000</v>
      </c>
      <c r="N42" s="49">
        <f>SUM(N38:N41)</f>
        <v>0</v>
      </c>
      <c r="O42" s="49">
        <f>SUM(O38:O41)</f>
        <v>10740000</v>
      </c>
      <c r="P42" s="49">
        <f>SUM(P38:P41)</f>
        <v>0</v>
      </c>
      <c r="Q42" s="49">
        <f>SUM(Q38:Q41)</f>
        <v>0</v>
      </c>
      <c r="R42" s="49">
        <f>SUM(R38:R41)</f>
        <v>46831000</v>
      </c>
      <c r="S42" s="49">
        <f>SUM(S38:S41)</f>
        <v>11077500</v>
      </c>
      <c r="T42" s="49">
        <f>SUM(T38:T41)</f>
        <v>0</v>
      </c>
      <c r="U42" s="49">
        <f>SUM(U38:U41)</f>
        <v>0</v>
      </c>
      <c r="V42" s="49">
        <f>SUM(V38:V41)</f>
        <v>0</v>
      </c>
      <c r="W42" s="49">
        <f>SUM(W38:W41)</f>
        <v>11077500</v>
      </c>
      <c r="X42" s="74">
        <f>SUM(X38:X41)</f>
        <v>0</v>
      </c>
      <c r="Y42" s="50">
        <f>SUM(Y38:Y41)</f>
        <v>0</v>
      </c>
      <c r="Z42" s="50">
        <f>SUM(Z38:Z41)</f>
        <v>0</v>
      </c>
      <c r="AA42" s="53">
        <f>SUM(AA38:AA41)</f>
        <v>0</v>
      </c>
      <c r="AB42" s="50">
        <f>SUM(AB38:AB41)</f>
        <v>0</v>
      </c>
      <c r="AC42" s="54">
        <f>SUM(AC38:AC41)</f>
        <v>84999673</v>
      </c>
      <c r="AD42" s="50">
        <f>SUM(AD38:AD41)</f>
        <v>1855600</v>
      </c>
      <c r="AE42" s="50">
        <f>SUM(AE38:AE41)</f>
        <v>1855600</v>
      </c>
      <c r="AF42" s="55">
        <f>SUM(AF38:AF41)</f>
        <v>11194456</v>
      </c>
      <c r="AG42" s="50">
        <f>SUM(AG38:AG41)</f>
        <v>11194456</v>
      </c>
      <c r="AH42" s="50">
        <f>SUM(AH38:AH41)</f>
        <v>71949617</v>
      </c>
      <c r="AI42" s="50">
        <f>SUM(AI38:AI41)</f>
        <v>56579607</v>
      </c>
      <c r="AJ42" s="50">
        <f>SUM(AJ38:AJ41)</f>
        <v>7890642</v>
      </c>
      <c r="AK42" s="50">
        <f>SUM(AK38:AK41)</f>
        <v>4065813</v>
      </c>
      <c r="AL42" s="50">
        <f>SUM(AL38:AL41)</f>
        <v>810900</v>
      </c>
      <c r="AM42" s="75">
        <f>SUM(AM38:AM41)</f>
        <v>503000</v>
      </c>
      <c r="AN42" s="75">
        <f>SUM(AN38:AN41)</f>
        <v>514850</v>
      </c>
      <c r="AO42" s="50">
        <f>SUM(AO38:AO41)</f>
        <v>1584805</v>
      </c>
      <c r="AP42" s="56">
        <f>SUM(AP38:AP41)</f>
        <v>0</v>
      </c>
      <c r="AQ42" s="50">
        <f>SUM(AQ38:AQ41)</f>
        <v>0</v>
      </c>
      <c r="AR42" s="57">
        <f>SUM(AR38:AR41)</f>
        <v>3696400</v>
      </c>
      <c r="AS42" s="50">
        <f>SUM(AS38:AS41)</f>
        <v>3696400</v>
      </c>
      <c r="AT42" s="50">
        <f>SUM(AT38:AT41)</f>
        <v>0</v>
      </c>
      <c r="AU42" s="54">
        <f>SUM(AU38:AU41)</f>
        <v>2437731040</v>
      </c>
      <c r="AV42" s="50">
        <f>AV38</f>
        <v>82994300</v>
      </c>
      <c r="AW42" s="50">
        <f>SUM(AW38:AW41)</f>
        <v>822159000</v>
      </c>
      <c r="AX42" s="50">
        <f>SUM(AX38:AX41)</f>
        <v>517000</v>
      </c>
      <c r="AY42" s="50">
        <f>SUM(AY38:AY41)</f>
        <v>0</v>
      </c>
      <c r="AZ42" s="50">
        <f>SUM(AZ38:AZ41)</f>
        <v>42361700</v>
      </c>
      <c r="BA42" s="50">
        <f>SUM(BA38:BA41)</f>
        <v>1469322000</v>
      </c>
      <c r="BB42" s="54">
        <f>SUM(BB38:BB41)</f>
        <v>45476000</v>
      </c>
      <c r="BC42" s="54">
        <f>SUM(BC38:BC41)</f>
        <v>45476000</v>
      </c>
      <c r="BD42" s="54">
        <f>SUM(BD38:BD41)</f>
        <v>0</v>
      </c>
      <c r="BE42" s="50">
        <f>SUM(BE38:BE41)</f>
        <v>2047800</v>
      </c>
      <c r="BF42" s="58">
        <f>SUM(BF38:BF41)</f>
        <v>1395471700</v>
      </c>
      <c r="BG42" s="58">
        <f>SUM(BG38:BG41)</f>
        <v>26326500</v>
      </c>
      <c r="BH42" s="58">
        <f>SUM(BH38:BH41)</f>
        <v>23975800</v>
      </c>
      <c r="BI42" s="58">
        <f>SUM(BI38:BI41)</f>
        <v>23975800</v>
      </c>
      <c r="BJ42" s="58">
        <f>SUM(BJ38:BJ41)</f>
        <v>8714044</v>
      </c>
      <c r="BK42" s="58">
        <f>SUM(BK38:BK41)</f>
        <v>1948900</v>
      </c>
      <c r="BL42" s="58">
        <f>SUM(BL38:BL41)</f>
        <v>5688744</v>
      </c>
      <c r="BM42" s="58">
        <f>SUM(BM38:BM41)</f>
        <v>790500</v>
      </c>
      <c r="BN42" s="58">
        <f>SUM(BN38:BN41)</f>
        <v>185900</v>
      </c>
      <c r="BO42" s="50">
        <f>SUM(BO38:BO41)</f>
        <v>100000</v>
      </c>
      <c r="BP42" s="58">
        <f>SUM(BP38:BP41)</f>
        <v>0</v>
      </c>
      <c r="BQ42" s="50">
        <f>SUM(BQ38:BQ41)</f>
        <v>64709083</v>
      </c>
      <c r="BR42" s="50">
        <f>SUM(BR38:BR41)</f>
        <v>44294900</v>
      </c>
      <c r="BS42" s="49">
        <f>SUM(BS38:BS41)</f>
        <v>19219538</v>
      </c>
      <c r="BT42" s="52">
        <f>SUM(BT38:BT41)</f>
        <v>0</v>
      </c>
      <c r="BU42" s="52">
        <f>SUM(BU38:BU41)</f>
        <v>613900</v>
      </c>
      <c r="BV42" s="52">
        <f>SUM(BV38:BV41)</f>
        <v>49950</v>
      </c>
      <c r="BW42" s="52">
        <f>SUM(BW38:BW41)</f>
        <v>530795</v>
      </c>
      <c r="BX42" s="52">
        <f>SUM(BX38:BX41)</f>
        <v>5972413</v>
      </c>
      <c r="BY42" s="52">
        <f>SUM(BY38:BY41)</f>
        <v>4980000</v>
      </c>
      <c r="BZ42" s="52">
        <f>SUM(BZ38:BZ41)</f>
        <v>20000</v>
      </c>
      <c r="CA42" s="52">
        <f>SUM(CA38:CA41)</f>
        <v>972000</v>
      </c>
      <c r="CB42" s="52">
        <f>SUM(CB38:CB41)</f>
        <v>413</v>
      </c>
      <c r="CC42" s="59">
        <f>SUM(CC38:CC41)</f>
        <v>550044281.77</v>
      </c>
      <c r="CD42" s="49">
        <f>SUM(CD38:CD41)</f>
        <v>0</v>
      </c>
      <c r="CE42" s="49">
        <f>SUM(CE38:CE41)</f>
        <v>0</v>
      </c>
      <c r="CF42" s="60">
        <f>SUM(CF38:CF41)</f>
        <v>0</v>
      </c>
      <c r="CG42" s="49">
        <f>SUM(CG38:CG41)</f>
        <v>0</v>
      </c>
      <c r="CH42" s="49">
        <f>SUM(CH38:CH41)</f>
        <v>0</v>
      </c>
      <c r="CI42" s="49">
        <f>SUM(CI38:CI41)</f>
        <v>0</v>
      </c>
      <c r="CJ42" s="49">
        <f>SUM(CJ38:CJ41)</f>
        <v>48291700</v>
      </c>
      <c r="CK42" s="49">
        <f>SUM(CK38:CK41)</f>
        <v>48291700</v>
      </c>
      <c r="CL42" s="58">
        <f>SUM(CL38:CL41)</f>
        <v>220165131.77</v>
      </c>
      <c r="CM42" s="58">
        <f>SUM(CM38:CM41)</f>
        <v>145864231.77</v>
      </c>
      <c r="CN42" s="58">
        <f>SUM(CN38:CN41)</f>
        <v>4184200</v>
      </c>
      <c r="CO42" s="58">
        <f>SUM(CO38:CO41)</f>
        <v>6427300</v>
      </c>
      <c r="CP42" s="58">
        <f>SUM(CP38:CP41)</f>
        <v>0</v>
      </c>
      <c r="CQ42" s="58">
        <f>SUM(CQ38:CQ41)</f>
        <v>63689400</v>
      </c>
      <c r="CR42" s="50">
        <f>SUM(CR38:CR41)</f>
        <v>0</v>
      </c>
      <c r="CS42" s="58">
        <f>SUM(CS38:CS41)</f>
        <v>38500</v>
      </c>
      <c r="CT42" s="58">
        <f>SUM(CT38:CT41)</f>
        <v>38500</v>
      </c>
      <c r="CU42" s="58">
        <f>SUM(CU38:CU41)</f>
        <v>0</v>
      </c>
      <c r="CV42" s="50">
        <f>SUM(CV38:CV41)</f>
        <v>0</v>
      </c>
      <c r="CW42" s="50">
        <f>SUM(CW38:CW41)</f>
        <v>0</v>
      </c>
      <c r="CX42" s="50">
        <f>SUM(CX38:CX41)</f>
        <v>0</v>
      </c>
      <c r="CY42" s="50">
        <f>SUM(CY38:CY41)</f>
        <v>0</v>
      </c>
      <c r="CZ42" s="50">
        <f>SUM(CZ38:CZ41)</f>
        <v>176226646</v>
      </c>
      <c r="DA42" s="50">
        <f>SUM(DA38:DA41)</f>
        <v>166000000</v>
      </c>
      <c r="DB42" s="50">
        <f>SUM(DB38:DB41)</f>
        <v>0</v>
      </c>
      <c r="DC42" s="50">
        <f>SUM(DC38:DC41)</f>
        <v>10226646</v>
      </c>
      <c r="DD42" s="50">
        <f>SUM(DD38:DD41)</f>
        <v>23300000</v>
      </c>
      <c r="DE42" s="50">
        <f>SUM(DE38:DE41)</f>
        <v>23300000</v>
      </c>
      <c r="DF42" s="50">
        <f>SUM(DF38:DF41)</f>
        <v>0</v>
      </c>
      <c r="DG42" s="50">
        <f>SUM(DG38:DG41)</f>
        <v>0</v>
      </c>
      <c r="DH42" s="50">
        <f>SUM(DH38:DH41)</f>
        <v>0</v>
      </c>
      <c r="DI42" s="50">
        <f>SUM(DI38:DI41)</f>
        <v>0</v>
      </c>
      <c r="DJ42" s="50">
        <f>SUM(DJ38:DJ41)</f>
        <v>0</v>
      </c>
      <c r="DK42" s="50">
        <f>SUM(DK38:DK41)</f>
        <v>0</v>
      </c>
      <c r="DL42" s="50">
        <f>SUM(DL38:DL41)</f>
        <v>0</v>
      </c>
      <c r="DM42" s="50">
        <f>SUM(DM38:DM41)</f>
        <v>0</v>
      </c>
      <c r="DN42" s="50">
        <f>SUM(DN38:DN41)</f>
        <v>0</v>
      </c>
      <c r="DO42" s="50">
        <f>SUM(DO38:DO41)</f>
        <v>0</v>
      </c>
      <c r="DP42" s="50">
        <f>SUM(DP38:DP41)</f>
        <v>0</v>
      </c>
      <c r="DQ42" s="50">
        <f>SUM(DQ38:DQ41)</f>
        <v>0</v>
      </c>
      <c r="DR42" s="50">
        <f>SUM(DR38:DR41)</f>
        <v>7055304</v>
      </c>
      <c r="DS42" s="50">
        <f>SUM(DS38:DS41)</f>
        <v>0</v>
      </c>
      <c r="DT42" s="50">
        <f>SUM(DT38:DT41)</f>
        <v>7055304</v>
      </c>
      <c r="DU42" s="50">
        <f>SUM(DU38:DU41)</f>
        <v>12440000</v>
      </c>
      <c r="DV42" s="50">
        <f>SUM(DV38:DV41)</f>
        <v>0</v>
      </c>
      <c r="DW42" s="50">
        <f>SUM(DW38:DW41)</f>
        <v>12440000</v>
      </c>
      <c r="DX42" s="50">
        <f>SUM(DX38:DX41)</f>
        <v>0</v>
      </c>
      <c r="DY42" s="50">
        <f>SUM(DY38:DY41)</f>
        <v>0</v>
      </c>
      <c r="DZ42" s="49">
        <f>SUM(DZ38:DZ41)</f>
        <v>62527000</v>
      </c>
      <c r="EA42" s="49">
        <f>SUM(EA38:EA41)</f>
        <v>62527000</v>
      </c>
      <c r="EB42" s="61">
        <f>SUM(EB38:EB41)</f>
        <v>2692400</v>
      </c>
      <c r="EC42" s="49">
        <f>SUM(EC38:EC41)</f>
        <v>2667700</v>
      </c>
      <c r="ED42" s="49">
        <f>SUM(ED38:ED41)</f>
        <v>0</v>
      </c>
      <c r="EE42" s="49">
        <f>SUM(EE38:EE41)</f>
        <v>0</v>
      </c>
      <c r="EF42" s="49">
        <f>SUM(EF38:EF41)</f>
        <v>24700</v>
      </c>
      <c r="EG42" s="62">
        <f>SUM(EG38:EG41)</f>
        <v>0</v>
      </c>
      <c r="EH42" s="49">
        <f>SUM(EH38:EH41)</f>
        <v>0</v>
      </c>
      <c r="EI42" s="49">
        <f>SUM(EI38:EI41)</f>
        <v>0</v>
      </c>
      <c r="EJ42" s="63">
        <f>SUM(EJ38:EJ41)</f>
        <v>3279963694.77</v>
      </c>
      <c r="EK42" s="39">
        <f>EL42-EJ42</f>
        <v>0</v>
      </c>
      <c r="EL42" s="63">
        <f>SUM(EL38:EL41)</f>
        <v>3279963694.77</v>
      </c>
      <c r="EM42" s="54">
        <f>SUM(EM38:EM41)</f>
        <v>177350000</v>
      </c>
      <c r="EN42" s="50">
        <f>SUM(EN38:EN41)</f>
        <v>55284000</v>
      </c>
      <c r="EO42" s="50">
        <f>SUM(EO38:EO41)</f>
        <v>64495000</v>
      </c>
      <c r="EP42" s="50">
        <f>SUM(EP38:EP41)</f>
        <v>10740000</v>
      </c>
      <c r="EQ42" s="50">
        <f>SUM(EQ38:EQ41)</f>
        <v>0</v>
      </c>
      <c r="ER42" s="64">
        <f>SUM(ER38:ER41)</f>
        <v>46831000</v>
      </c>
      <c r="ES42" s="64">
        <f>SUM(ES38:ES41)</f>
        <v>0</v>
      </c>
      <c r="ET42" s="64">
        <f>SUM(ET38:ET41)</f>
        <v>0</v>
      </c>
      <c r="EU42" s="64">
        <f>SUM(EU38:EU41)</f>
        <v>46831000</v>
      </c>
      <c r="EV42" s="65">
        <f>SUM(EV38:EV41)</f>
        <v>581176881.77</v>
      </c>
      <c r="EW42" s="49">
        <f>SUM(EW38:EW41)</f>
        <v>7055304</v>
      </c>
      <c r="EX42" s="49">
        <f>SUM(EX38:EX41)</f>
        <v>0</v>
      </c>
      <c r="EY42" s="49">
        <f>SUM(EY38:EY41)</f>
        <v>0</v>
      </c>
      <c r="EZ42" s="49">
        <f>SUM(EZ38:EZ41)</f>
        <v>145864231.77</v>
      </c>
      <c r="FA42" s="49">
        <f>SUM(FA38:FA41)</f>
        <v>166000000</v>
      </c>
      <c r="FB42" s="49">
        <f>SUM(FB38:FB41)</f>
        <v>12440000</v>
      </c>
      <c r="FC42" s="49">
        <f>SUM(FC38:FC41)</f>
        <v>0</v>
      </c>
      <c r="FD42" s="49">
        <f>SUM(FD38:FD41)</f>
        <v>42361700</v>
      </c>
      <c r="FE42" s="64">
        <f>SUM(FE38:FE41)</f>
        <v>207455646</v>
      </c>
      <c r="FF42" s="64">
        <f>SUM(FF38:FF41)</f>
        <v>23300000</v>
      </c>
      <c r="FG42" s="64">
        <f>SUM(FG38:FG41)</f>
        <v>0</v>
      </c>
      <c r="FH42" s="64">
        <f>SUM(FH38:FH41)</f>
        <v>0</v>
      </c>
      <c r="FI42" s="64">
        <f>SUM(FI38:FI41)</f>
        <v>0</v>
      </c>
      <c r="FJ42" s="64">
        <f>SUM(FJ38:FJ41)</f>
        <v>0</v>
      </c>
      <c r="FK42" s="64">
        <f>SUM(FK38:FK41)</f>
        <v>11077500</v>
      </c>
      <c r="FL42" s="64">
        <f>SUM(FL38:FL41)</f>
        <v>0</v>
      </c>
      <c r="FM42" s="64">
        <f>SUM(FM38:FM41)</f>
        <v>4184200</v>
      </c>
      <c r="FN42" s="64">
        <f>SUM(FN38:FN41)</f>
        <v>6427300</v>
      </c>
      <c r="FO42" s="64">
        <f>SUM(FO38:FO41)</f>
        <v>2047800</v>
      </c>
      <c r="FP42" s="64">
        <f>SUM(FP38:FP41)</f>
        <v>23975800</v>
      </c>
      <c r="FQ42" s="64">
        <f>SUM(FQ38:FQ41)</f>
        <v>0</v>
      </c>
      <c r="FR42" s="64">
        <f>SUM(FR38:FR41)</f>
        <v>0</v>
      </c>
      <c r="FS42" s="64">
        <f>SUM(FS38:FS41)</f>
        <v>0</v>
      </c>
      <c r="FT42" s="64">
        <f>SUM(FT38:FT41)</f>
        <v>0</v>
      </c>
      <c r="FU42" s="64">
        <f>SUM(FU38:FU41)</f>
        <v>63689400</v>
      </c>
      <c r="FV42" s="64">
        <f>SUM(FV38:FV41)</f>
        <v>0</v>
      </c>
      <c r="FW42" s="64">
        <f>SUM(FW38:FW41)</f>
        <v>0</v>
      </c>
      <c r="FX42" s="64">
        <f>SUM(FX38:FX41)</f>
        <v>0</v>
      </c>
      <c r="FY42" s="64">
        <f>SUM(FY38:FY41)</f>
        <v>10226646</v>
      </c>
      <c r="FZ42" s="66">
        <f>SUM(FZ38:FZ41)</f>
        <v>0</v>
      </c>
      <c r="GA42" s="66">
        <f>SUM(GA38:GA41)</f>
        <v>62527000</v>
      </c>
      <c r="GB42" s="66">
        <f>SUM(GB38:GB41)</f>
        <v>0</v>
      </c>
      <c r="GC42" s="66">
        <f>SUM(GC38:GC41)</f>
        <v>0</v>
      </c>
      <c r="GD42" s="66">
        <f>SUM(GD38:GD41)</f>
        <v>0</v>
      </c>
      <c r="GE42" s="67"/>
      <c r="GF42" s="65">
        <f>SUM(GF38:GF41)</f>
        <v>2509457813</v>
      </c>
      <c r="GG42" s="49">
        <f>SUM(GG38:GG41)</f>
        <v>24700</v>
      </c>
      <c r="GH42" s="73">
        <f>GH38+GH39+GH40+GH41</f>
        <v>393400</v>
      </c>
      <c r="GI42" s="73">
        <f>GI38+GI39+GI40+GI41</f>
        <v>45476000</v>
      </c>
      <c r="GJ42" s="73">
        <f>GJ38+GJ39+GJ40+GJ41</f>
        <v>45476000</v>
      </c>
      <c r="GK42" s="73">
        <f>GK38+GK39+GK40+GK41</f>
        <v>0</v>
      </c>
      <c r="GL42" s="64">
        <f>SUM(GL38:GL41)</f>
        <v>2331513213</v>
      </c>
      <c r="GM42" s="64">
        <f>SUM(GM38:GM41)</f>
        <v>11194456</v>
      </c>
      <c r="GN42" s="64">
        <f>SUM(GN38:GN41)</f>
        <v>0</v>
      </c>
      <c r="GO42" s="66">
        <f>SUM(GO38:GO41)</f>
        <v>0</v>
      </c>
      <c r="GP42" s="66">
        <f>SUM(GP38:GP41)</f>
        <v>0</v>
      </c>
      <c r="GQ42" s="66">
        <f>SUM(GQ38:GQ41)</f>
        <v>1855600</v>
      </c>
      <c r="GR42" s="66">
        <f>SUM(GR38:GR41)</f>
        <v>3696400</v>
      </c>
      <c r="GS42" s="66">
        <f>SUM(GS38:GS41)</f>
        <v>0</v>
      </c>
      <c r="GT42" s="66">
        <f>SUM(GT38:GT41)</f>
        <v>2217630700</v>
      </c>
      <c r="GU42" s="66">
        <f>SUM(GU38:GU41)</f>
        <v>517000</v>
      </c>
      <c r="GV42" s="66">
        <f>SUM(GV38:GV41)</f>
        <v>26326500</v>
      </c>
      <c r="GW42" s="66">
        <f>SUM(GW38:GW41)</f>
        <v>1948900</v>
      </c>
      <c r="GX42" s="66">
        <f>SUM(GX38:GX41)</f>
        <v>5688744</v>
      </c>
      <c r="GY42" s="66">
        <f>SUM(GY38:GY41)</f>
        <v>790500</v>
      </c>
      <c r="GZ42" s="66">
        <f>SUM(GZ38:GZ41)</f>
        <v>185900</v>
      </c>
      <c r="HA42" s="66">
        <f>SUM(HA38:HA41)</f>
        <v>100000</v>
      </c>
      <c r="HB42" s="66">
        <f>SUM(HB38:HB41)</f>
        <v>0</v>
      </c>
      <c r="HC42" s="66">
        <f>SUM(HC38:HC41)</f>
        <v>613900</v>
      </c>
      <c r="HD42" s="66">
        <f>SUM(HD38:HD41)</f>
        <v>49950</v>
      </c>
      <c r="HE42" s="66">
        <f>SUM(HE38:HE41)</f>
        <v>530795</v>
      </c>
      <c r="HF42" s="66">
        <f>SUM(HF38:HF41)</f>
        <v>4980000</v>
      </c>
      <c r="HG42" s="66">
        <f>SUM(HG38:HG41)</f>
        <v>20000</v>
      </c>
      <c r="HH42" s="64">
        <f>SUM(HH38:HH41)</f>
        <v>0</v>
      </c>
      <c r="HI42" s="64">
        <f>SUM(HI38:HI41)</f>
        <v>48291700</v>
      </c>
      <c r="HJ42" s="64">
        <f>SUM(HJ38:HJ41)</f>
        <v>38500</v>
      </c>
      <c r="HK42" s="64">
        <f>SUM(HK38:HK41)</f>
        <v>0</v>
      </c>
      <c r="HL42" s="64">
        <f>SUM(HL38:HL41)</f>
        <v>2667700</v>
      </c>
      <c r="HM42" s="64">
        <f>SUM(HM38:HM41)</f>
        <v>0</v>
      </c>
      <c r="HN42" s="64">
        <f>SUM(HN38:HN41)</f>
        <v>0</v>
      </c>
      <c r="HO42" s="64">
        <f>SUM(HO38:HO41)</f>
        <v>810900</v>
      </c>
      <c r="HP42" s="64">
        <f>SUM(HP38:HP41)</f>
        <v>503000</v>
      </c>
      <c r="HQ42" s="64">
        <f>SUM(HQ38:HQ41)</f>
        <v>514850</v>
      </c>
      <c r="HR42" s="64">
        <f>SUM(HR38:HR41)</f>
        <v>1584805</v>
      </c>
      <c r="HS42" s="64">
        <f>SUM(HS38:HS41)</f>
        <v>972000</v>
      </c>
      <c r="HT42" s="64">
        <f>SUM(HT38:HT41)</f>
        <v>413</v>
      </c>
      <c r="HU42" s="50">
        <f>SUM(HU38:HU41)</f>
        <v>19219538</v>
      </c>
      <c r="HV42" s="50">
        <f>SUM(HV38:HV41)</f>
        <v>56579607</v>
      </c>
      <c r="HW42" s="50">
        <f>SUM(HW38:HW41)</f>
        <v>7890642</v>
      </c>
      <c r="HX42" s="50">
        <f>SUM(HX38:HX41)</f>
        <v>4065813</v>
      </c>
      <c r="HY42" s="50">
        <f>SUM(HY38:HY41)</f>
        <v>44294900</v>
      </c>
      <c r="HZ42" s="54">
        <f>SUM(HZ38:HZ41)</f>
        <v>11979000</v>
      </c>
      <c r="IA42" s="50">
        <f>SUM(IA38:IA41)</f>
        <v>11979000</v>
      </c>
      <c r="IB42" s="50">
        <f>SUM(IB38:IB41)</f>
        <v>0</v>
      </c>
      <c r="IC42" s="50"/>
      <c r="ID42" s="50">
        <f>SUM(ID38:ID41)</f>
        <v>0</v>
      </c>
      <c r="IE42" s="50">
        <f>SUM(IE38:IE41)</f>
        <v>0</v>
      </c>
    </row>
    <row r="43" spans="1:239" s="77" customFormat="1" ht="29.25" customHeight="1">
      <c r="A43"/>
      <c r="B43"/>
      <c r="C43" s="48">
        <f>C36+C42</f>
        <v>2056221400</v>
      </c>
      <c r="D43" s="49">
        <f>D36+D42</f>
        <v>19800</v>
      </c>
      <c r="E43" s="49">
        <f>E36+E42</f>
        <v>19800</v>
      </c>
      <c r="F43" s="49">
        <f>F36+F42</f>
        <v>38591700</v>
      </c>
      <c r="G43" s="49">
        <f>G36+G42</f>
        <v>38591700</v>
      </c>
      <c r="H43" s="50">
        <f>H36+H42</f>
        <v>11979000</v>
      </c>
      <c r="I43" s="50">
        <f>I36+I42</f>
        <v>11979000</v>
      </c>
      <c r="J43" s="49">
        <f>J36+J42</f>
        <v>1481855900</v>
      </c>
      <c r="K43" s="49">
        <f>K36+K42</f>
        <v>55284000</v>
      </c>
      <c r="L43" s="49">
        <f>L36+L42</f>
        <v>1426571900</v>
      </c>
      <c r="M43" s="49">
        <f>M36+M42</f>
        <v>399876400</v>
      </c>
      <c r="N43" s="49">
        <f>N36+N42</f>
        <v>0</v>
      </c>
      <c r="O43" s="49">
        <f>O36+O42</f>
        <v>338045400</v>
      </c>
      <c r="P43" s="49">
        <f>P36+P42</f>
        <v>15000000</v>
      </c>
      <c r="Q43" s="49">
        <f>Q36+Q42</f>
        <v>0</v>
      </c>
      <c r="R43" s="49">
        <f>R36+R42</f>
        <v>46831000</v>
      </c>
      <c r="S43" s="49">
        <f>S36+S42</f>
        <v>123898600</v>
      </c>
      <c r="T43" s="49">
        <f>T36+T42</f>
        <v>1000000</v>
      </c>
      <c r="U43" s="49">
        <f>U36+U42</f>
        <v>105917000</v>
      </c>
      <c r="V43" s="49">
        <f>V36+V42</f>
        <v>5904100</v>
      </c>
      <c r="W43" s="49">
        <f>W36+W42</f>
        <v>11077500</v>
      </c>
      <c r="X43" s="74">
        <f>X36+X42</f>
        <v>0</v>
      </c>
      <c r="Y43" s="50">
        <f>Y36+Y42</f>
        <v>0</v>
      </c>
      <c r="Z43" s="50">
        <f>Z36+Z42</f>
        <v>0</v>
      </c>
      <c r="AA43" s="53">
        <f>AA36+AA42</f>
        <v>0</v>
      </c>
      <c r="AB43" s="50">
        <f>AB36+AB42</f>
        <v>0</v>
      </c>
      <c r="AC43" s="54">
        <f>AC36+AC42</f>
        <v>400624207</v>
      </c>
      <c r="AD43" s="50">
        <f>AD36+AD42</f>
        <v>9556900</v>
      </c>
      <c r="AE43" s="50">
        <f>AE36+AE42</f>
        <v>9556900</v>
      </c>
      <c r="AF43" s="20">
        <f>AG43</f>
        <v>47451175</v>
      </c>
      <c r="AG43" s="50">
        <f>AG36+AG42</f>
        <v>47451175</v>
      </c>
      <c r="AH43" s="50">
        <f>AH36+AH42</f>
        <v>343616132</v>
      </c>
      <c r="AI43" s="50">
        <f>AI36+AI42</f>
        <v>262352200</v>
      </c>
      <c r="AJ43" s="50">
        <f>AJ36+AJ42</f>
        <v>40861996</v>
      </c>
      <c r="AK43" s="50">
        <f>AK36+AK42</f>
        <v>31260446</v>
      </c>
      <c r="AL43" s="50">
        <f>AL36+AL42</f>
        <v>1523275</v>
      </c>
      <c r="AM43" s="50">
        <f>AM36+AM42</f>
        <v>1119630</v>
      </c>
      <c r="AN43" s="50">
        <f>AN36+AN42</f>
        <v>3698367</v>
      </c>
      <c r="AO43" s="50">
        <f>AO36+AO42</f>
        <v>2800218</v>
      </c>
      <c r="AP43" s="56">
        <f>AP36+AP42</f>
        <v>0</v>
      </c>
      <c r="AQ43" s="50">
        <f>AQ36+AQ42</f>
        <v>0</v>
      </c>
      <c r="AR43" s="57">
        <f>AR36+AR42</f>
        <v>17898000</v>
      </c>
      <c r="AS43" s="50">
        <f>AS36+AS42</f>
        <v>16369800</v>
      </c>
      <c r="AT43" s="50">
        <f>AT36+AT42</f>
        <v>1528200</v>
      </c>
      <c r="AU43" s="54">
        <f>AU36+AU42</f>
        <v>10343225498</v>
      </c>
      <c r="AV43" s="50">
        <f>AV36+AV42</f>
        <v>1541117300</v>
      </c>
      <c r="AW43" s="50">
        <f>AW36+AW42</f>
        <v>2280282000</v>
      </c>
      <c r="AX43" s="50">
        <f>AX36+AX42</f>
        <v>1114900</v>
      </c>
      <c r="AY43" s="50">
        <f>AY36+AY42</f>
        <v>71600000</v>
      </c>
      <c r="AZ43" s="50">
        <f>AZ36+AZ42</f>
        <v>264271880</v>
      </c>
      <c r="BA43" s="50">
        <f>BA36+BA42</f>
        <v>7303222300</v>
      </c>
      <c r="BB43" s="50">
        <f>BB36+BB42</f>
        <v>187591000</v>
      </c>
      <c r="BC43" s="50">
        <f>BC36+BC42</f>
        <v>187591000</v>
      </c>
      <c r="BD43" s="50">
        <f>BD36+BD42</f>
        <v>0</v>
      </c>
      <c r="BE43" s="50">
        <f>BE36+BE42</f>
        <v>23468600</v>
      </c>
      <c r="BF43" s="50">
        <f>BF36+BF42</f>
        <v>6939806000</v>
      </c>
      <c r="BG43" s="50">
        <f>BG36+BG42</f>
        <v>152356700</v>
      </c>
      <c r="BH43" s="50">
        <f>BH36+BH42</f>
        <v>116439500</v>
      </c>
      <c r="BI43" s="50">
        <f>BI36+BI42</f>
        <v>116439500</v>
      </c>
      <c r="BJ43" s="50">
        <f>BJ36+BJ42</f>
        <v>33833825</v>
      </c>
      <c r="BK43" s="50">
        <f>BK36+BK42</f>
        <v>5018500</v>
      </c>
      <c r="BL43" s="50">
        <f>BL36+BL42</f>
        <v>18719725</v>
      </c>
      <c r="BM43" s="50">
        <f>BM36+BM42</f>
        <v>4705700</v>
      </c>
      <c r="BN43" s="50">
        <f>BN36+BN42</f>
        <v>500400</v>
      </c>
      <c r="BO43" s="50">
        <f>BO36+BO42</f>
        <v>412700</v>
      </c>
      <c r="BP43" s="50">
        <f>BP36+BP42</f>
        <v>4476800</v>
      </c>
      <c r="BQ43" s="50">
        <f>BQ36+BQ42</f>
        <v>236809168</v>
      </c>
      <c r="BR43" s="50">
        <f>BR36+BR42</f>
        <v>135000000</v>
      </c>
      <c r="BS43" s="49">
        <f>BS36+BS42</f>
        <v>98500958</v>
      </c>
      <c r="BT43" s="49">
        <f>BT36+BT42</f>
        <v>223895</v>
      </c>
      <c r="BU43" s="49">
        <f>BU36+BU42</f>
        <v>1680400</v>
      </c>
      <c r="BV43" s="49">
        <f>BV36+BV42</f>
        <v>474233</v>
      </c>
      <c r="BW43" s="49">
        <f>BW36+BW42</f>
        <v>929682</v>
      </c>
      <c r="BX43" s="49">
        <f>BX36+BX42</f>
        <v>35651925</v>
      </c>
      <c r="BY43" s="49">
        <f>BY36+BY42</f>
        <v>4980000</v>
      </c>
      <c r="BZ43" s="49">
        <f>BZ36+BZ42</f>
        <v>20000</v>
      </c>
      <c r="CA43" s="49">
        <f>CA36+CA42</f>
        <v>30638888</v>
      </c>
      <c r="CB43" s="49">
        <f>CB36+CB42</f>
        <v>13037</v>
      </c>
      <c r="CC43" s="59">
        <f>CC36+CC42</f>
        <v>1417140815.04</v>
      </c>
      <c r="CD43" s="49">
        <f>CD36+CD42</f>
        <v>902200</v>
      </c>
      <c r="CE43" s="49">
        <f>CE36+CE42</f>
        <v>902200</v>
      </c>
      <c r="CF43" s="49">
        <f>CF36+CF42</f>
        <v>3000000</v>
      </c>
      <c r="CG43" s="49">
        <f>CG36+CG42</f>
        <v>3000000</v>
      </c>
      <c r="CH43" s="49">
        <f>CH36+CH42</f>
        <v>14668100</v>
      </c>
      <c r="CI43" s="49">
        <f>CI36+CI42</f>
        <v>14668100</v>
      </c>
      <c r="CJ43" s="49">
        <f>CJ36+CJ42</f>
        <v>94357100</v>
      </c>
      <c r="CK43" s="49">
        <f>CK36+CK42</f>
        <v>94357100</v>
      </c>
      <c r="CL43" s="50">
        <f>CL36+CL42</f>
        <v>319742131.77</v>
      </c>
      <c r="CM43" s="50">
        <f>CM36+CM42</f>
        <v>145864231.77</v>
      </c>
      <c r="CN43" s="50">
        <f>CN36+CN42</f>
        <v>15470500</v>
      </c>
      <c r="CO43" s="50">
        <f>CO36+CO42</f>
        <v>15215900</v>
      </c>
      <c r="CP43" s="50">
        <f>CP36+CP42</f>
        <v>27051200</v>
      </c>
      <c r="CQ43" s="50">
        <f>CQ36+CQ42</f>
        <v>111150300</v>
      </c>
      <c r="CR43" s="50">
        <f>CR36+CR42</f>
        <v>4990000</v>
      </c>
      <c r="CS43" s="50">
        <f>CS36+CS42</f>
        <v>79200</v>
      </c>
      <c r="CT43" s="50">
        <f>CT36+CT42</f>
        <v>58800</v>
      </c>
      <c r="CU43" s="50">
        <f>CU36+CU42</f>
        <v>20400</v>
      </c>
      <c r="CV43" s="50">
        <f>CV36+CV42</f>
        <v>29122415</v>
      </c>
      <c r="CW43" s="50">
        <f>CW36+CW42</f>
        <v>492415</v>
      </c>
      <c r="CX43" s="50">
        <f>CX36+CX42</f>
        <v>5000000</v>
      </c>
      <c r="CY43" s="50">
        <f>CY36+CY42</f>
        <v>23630000</v>
      </c>
      <c r="CZ43" s="50">
        <f>CZ36+CZ42</f>
        <v>392319400</v>
      </c>
      <c r="DA43" s="50">
        <f>DA36+DA42</f>
        <v>166000000</v>
      </c>
      <c r="DB43" s="50">
        <f>DB36+DB42</f>
        <v>200000</v>
      </c>
      <c r="DC43" s="50">
        <f>DC36+DC42</f>
        <v>226119400</v>
      </c>
      <c r="DD43" s="50">
        <f>DD36+DD42</f>
        <v>302260326.14</v>
      </c>
      <c r="DE43" s="50">
        <f>DE36+DE42</f>
        <v>204262026.14</v>
      </c>
      <c r="DF43" s="50">
        <f>DF36+DF42</f>
        <v>0</v>
      </c>
      <c r="DG43" s="50">
        <f>DG36+DG42</f>
        <v>0</v>
      </c>
      <c r="DH43" s="50">
        <f>DH36+DH42</f>
        <v>97998300</v>
      </c>
      <c r="DI43" s="50">
        <f>DI36+DI42</f>
        <v>26833800</v>
      </c>
      <c r="DJ43" s="50">
        <f>DJ36+DJ42</f>
        <v>12600000</v>
      </c>
      <c r="DK43" s="50">
        <f>DK36+DK42</f>
        <v>14233800</v>
      </c>
      <c r="DL43" s="50">
        <f>DL36+DL42</f>
        <v>158000</v>
      </c>
      <c r="DM43" s="50">
        <f>DM36+DM42</f>
        <v>158000</v>
      </c>
      <c r="DN43" s="50">
        <f>DN36+DN42</f>
        <v>7642900</v>
      </c>
      <c r="DO43" s="50">
        <f>DO36+DO42</f>
        <v>4000000</v>
      </c>
      <c r="DP43" s="50">
        <f>DP36+DP42</f>
        <v>142000</v>
      </c>
      <c r="DQ43" s="50">
        <f>DQ36+DQ42</f>
        <v>3500900</v>
      </c>
      <c r="DR43" s="50">
        <f>DR36+DR42</f>
        <v>24544301.130000003</v>
      </c>
      <c r="DS43" s="50">
        <f>DS36+DS42</f>
        <v>48038.64</v>
      </c>
      <c r="DT43" s="50">
        <f>DT36+DT42</f>
        <v>24496262.490000002</v>
      </c>
      <c r="DU43" s="50">
        <f>DU36+DU42+DW43</f>
        <v>196423941</v>
      </c>
      <c r="DV43" s="50">
        <f>DV36+DV42</f>
        <v>19450000</v>
      </c>
      <c r="DW43" s="50">
        <f>DW36+DW42</f>
        <v>57440000</v>
      </c>
      <c r="DX43" s="50">
        <f>DX36+DX42</f>
        <v>5105841</v>
      </c>
      <c r="DY43" s="50">
        <f>DY36+DY42</f>
        <v>56988100</v>
      </c>
      <c r="DZ43" s="49">
        <f>DZ36+DZ42</f>
        <v>62527000</v>
      </c>
      <c r="EA43" s="49">
        <f>EA36+EA42</f>
        <v>62527000</v>
      </c>
      <c r="EB43" s="61">
        <f>EB36+EB42</f>
        <v>4446500</v>
      </c>
      <c r="EC43" s="49">
        <f>EC36+EC42</f>
        <v>3404400</v>
      </c>
      <c r="ED43" s="49">
        <f>ED36+ED42</f>
        <v>588200</v>
      </c>
      <c r="EE43" s="49">
        <f>EE36+EE42</f>
        <v>429200</v>
      </c>
      <c r="EF43" s="49">
        <f>EF36+EF42</f>
        <v>24700</v>
      </c>
      <c r="EG43" s="62">
        <f>EG36+EG42</f>
        <v>1100000</v>
      </c>
      <c r="EH43" s="49">
        <f>EH36+EH42</f>
        <v>0</v>
      </c>
      <c r="EI43" s="49">
        <f>EI36+EI42</f>
        <v>1100000</v>
      </c>
      <c r="EJ43" s="63">
        <f>EJ36+EJ42</f>
        <v>14240656420.04</v>
      </c>
      <c r="EK43" s="50">
        <f>EK36+EK42</f>
        <v>0</v>
      </c>
      <c r="EL43" s="63">
        <f>EL36+EL42</f>
        <v>14240656420.04</v>
      </c>
      <c r="EM43" s="54">
        <f>EM36+EM42</f>
        <v>1881732300</v>
      </c>
      <c r="EN43" s="50">
        <f>EN36+EN42</f>
        <v>55284000</v>
      </c>
      <c r="EO43" s="50">
        <f>EO36+EO42</f>
        <v>1426571900</v>
      </c>
      <c r="EP43" s="50">
        <f>EP36+EP42</f>
        <v>338045400</v>
      </c>
      <c r="EQ43" s="50">
        <f>EQ36+EQ42</f>
        <v>0</v>
      </c>
      <c r="ER43" s="64">
        <f>ER36+ER42</f>
        <v>61831000</v>
      </c>
      <c r="ES43" s="64">
        <f>ES36+ES42</f>
        <v>15000000</v>
      </c>
      <c r="ET43" s="64">
        <f>ET36+ET42</f>
        <v>0</v>
      </c>
      <c r="EU43" s="64">
        <f>EU36+EU42</f>
        <v>46831000</v>
      </c>
      <c r="EV43" s="65">
        <f>EV36+EV42</f>
        <v>1814236595.04</v>
      </c>
      <c r="EW43" s="49">
        <f>EW36+EW42</f>
        <v>24496262.490000002</v>
      </c>
      <c r="EX43" s="49">
        <f>EX36+EX42</f>
        <v>492415</v>
      </c>
      <c r="EY43" s="49">
        <f>EY36+EY42</f>
        <v>48038.64</v>
      </c>
      <c r="EZ43" s="49">
        <f>EZ36+EZ42</f>
        <v>145864231.77</v>
      </c>
      <c r="FA43" s="49">
        <f>FA36+FA42</f>
        <v>166000000</v>
      </c>
      <c r="FB43" s="49">
        <f>FB36+FB42</f>
        <v>57440000</v>
      </c>
      <c r="FC43" s="49">
        <f>FC36+FC42</f>
        <v>5105841</v>
      </c>
      <c r="FD43" s="49">
        <f>FD36+FD42</f>
        <v>264271880</v>
      </c>
      <c r="FE43" s="64">
        <f>FE36+FE42</f>
        <v>1150517926.1399999</v>
      </c>
      <c r="FF43" s="64">
        <f>FF36+FF42</f>
        <v>204262026.14</v>
      </c>
      <c r="FG43" s="64">
        <f>FG36+FG42</f>
        <v>12600000</v>
      </c>
      <c r="FH43" s="64">
        <f>FH36+FH42</f>
        <v>19450000</v>
      </c>
      <c r="FI43" s="64">
        <f>FI36+FI42</f>
        <v>4000000</v>
      </c>
      <c r="FJ43" s="64">
        <f>FJ36+FJ42</f>
        <v>0</v>
      </c>
      <c r="FK43" s="64">
        <f>FK36+FK42</f>
        <v>11077500</v>
      </c>
      <c r="FL43" s="64">
        <f>FL36+FL42</f>
        <v>0</v>
      </c>
      <c r="FM43" s="64">
        <f>FM36+FM42</f>
        <v>15470500</v>
      </c>
      <c r="FN43" s="64">
        <f>FN36+FN42</f>
        <v>15215900</v>
      </c>
      <c r="FO43" s="64">
        <f>FO36+FO42</f>
        <v>23468600</v>
      </c>
      <c r="FP43" s="64">
        <f>FP36+FP42</f>
        <v>116439500</v>
      </c>
      <c r="FQ43" s="64">
        <f>FQ36+FQ42</f>
        <v>4476800</v>
      </c>
      <c r="FR43" s="64">
        <f>FR36+FR42</f>
        <v>3000000</v>
      </c>
      <c r="FS43" s="64">
        <f>FS36+FS42</f>
        <v>14668100</v>
      </c>
      <c r="FT43" s="64">
        <f>FT36+FT42</f>
        <v>27051200</v>
      </c>
      <c r="FU43" s="64">
        <f>FU36+FU42</f>
        <v>111150300</v>
      </c>
      <c r="FV43" s="64">
        <f>FV36+FV42</f>
        <v>177711100</v>
      </c>
      <c r="FW43" s="64">
        <f>FW36+FW42</f>
        <v>5000000</v>
      </c>
      <c r="FX43" s="64">
        <f>FX36+FX42</f>
        <v>23630000</v>
      </c>
      <c r="FY43" s="64">
        <f>FY36+FY42</f>
        <v>226119400</v>
      </c>
      <c r="FZ43" s="66">
        <f>FZ36+FZ42</f>
        <v>500000</v>
      </c>
      <c r="GA43" s="66">
        <f>GA36+GA42</f>
        <v>62527000</v>
      </c>
      <c r="GB43" s="66">
        <f>GB36+GB42</f>
        <v>0</v>
      </c>
      <c r="GC43" s="66">
        <f>GC36+GC42</f>
        <v>1100000</v>
      </c>
      <c r="GD43" s="66">
        <f>GD36+GD42</f>
        <v>71600000</v>
      </c>
      <c r="GE43" s="76"/>
      <c r="GF43" s="65">
        <f>GF36+GF42</f>
        <v>10531708525</v>
      </c>
      <c r="GG43" s="49">
        <f>GG36+GG42</f>
        <v>24700</v>
      </c>
      <c r="GH43" s="49">
        <f>GH36+GH42</f>
        <v>38591700</v>
      </c>
      <c r="GI43" s="49">
        <f>GI36+GI42</f>
        <v>187591000</v>
      </c>
      <c r="GJ43" s="49">
        <f>GJ36+GJ42</f>
        <v>187591000</v>
      </c>
      <c r="GK43" s="49">
        <f>GK36+GK42</f>
        <v>0</v>
      </c>
      <c r="GL43" s="64">
        <f>GL36+GL42</f>
        <v>9737525525</v>
      </c>
      <c r="GM43" s="64">
        <f>GM36+GM42</f>
        <v>47451175</v>
      </c>
      <c r="GN43" s="64">
        <f>GN36+GN42</f>
        <v>19800</v>
      </c>
      <c r="GO43" s="66">
        <f>GO36+GO42</f>
        <v>105917000</v>
      </c>
      <c r="GP43" s="66">
        <f>GP36+GP42</f>
        <v>5904100</v>
      </c>
      <c r="GQ43" s="66">
        <f>GQ36+GQ42</f>
        <v>9556900</v>
      </c>
      <c r="GR43" s="66">
        <f>GR36+GR42</f>
        <v>16369800</v>
      </c>
      <c r="GS43" s="66">
        <f>GS36+GS42</f>
        <v>1528200</v>
      </c>
      <c r="GT43" s="66">
        <f>GT36+GT42</f>
        <v>9220088000</v>
      </c>
      <c r="GU43" s="66">
        <f>GU36+GU42</f>
        <v>1114900</v>
      </c>
      <c r="GV43" s="66">
        <f>GV36+GV42</f>
        <v>152356700</v>
      </c>
      <c r="GW43" s="66">
        <f>GW36+GW42</f>
        <v>5018500</v>
      </c>
      <c r="GX43" s="66">
        <f>GX36+GX42</f>
        <v>18719725</v>
      </c>
      <c r="GY43" s="66">
        <f>GY36+GY42</f>
        <v>4705700</v>
      </c>
      <c r="GZ43" s="66">
        <f>GZ36+GZ42</f>
        <v>500400</v>
      </c>
      <c r="HA43" s="66">
        <f>HA36+HA42</f>
        <v>412700</v>
      </c>
      <c r="HB43" s="66">
        <f>HB36+HB42</f>
        <v>223895</v>
      </c>
      <c r="HC43" s="66">
        <f>HC36+HC42</f>
        <v>1680400</v>
      </c>
      <c r="HD43" s="66">
        <f>HD36+HD42</f>
        <v>474233</v>
      </c>
      <c r="HE43" s="66">
        <f>HE36+HE42</f>
        <v>929682</v>
      </c>
      <c r="HF43" s="66">
        <f>HF36+HF42</f>
        <v>4980000</v>
      </c>
      <c r="HG43" s="66">
        <f>HG36+HG42</f>
        <v>20000</v>
      </c>
      <c r="HH43" s="64">
        <f>HH36+HH42</f>
        <v>902200</v>
      </c>
      <c r="HI43" s="64">
        <f>HI36+HI42</f>
        <v>94357100</v>
      </c>
      <c r="HJ43" s="64">
        <f>HJ36+HJ42</f>
        <v>58800</v>
      </c>
      <c r="HK43" s="64">
        <f>HK36+HK42</f>
        <v>20400</v>
      </c>
      <c r="HL43" s="64">
        <f>HL36+HL42</f>
        <v>3404400</v>
      </c>
      <c r="HM43" s="64">
        <f>HM36+HM42</f>
        <v>588200</v>
      </c>
      <c r="HN43" s="64">
        <f>HN36+HN42</f>
        <v>429200</v>
      </c>
      <c r="HO43" s="64">
        <f>HO36+HO42</f>
        <v>1523275</v>
      </c>
      <c r="HP43" s="64">
        <f>HP36+HP42</f>
        <v>1119630</v>
      </c>
      <c r="HQ43" s="64">
        <f>HQ36+HQ42</f>
        <v>3698367</v>
      </c>
      <c r="HR43" s="64">
        <f>HR36+HR42</f>
        <v>2800218</v>
      </c>
      <c r="HS43" s="64">
        <f>HS36+HS42</f>
        <v>30638888</v>
      </c>
      <c r="HT43" s="64">
        <f>HT36+HT42</f>
        <v>13037</v>
      </c>
      <c r="HU43" s="50">
        <f>HU36+HU42</f>
        <v>98500958</v>
      </c>
      <c r="HV43" s="50">
        <f>HV36+HV42</f>
        <v>262352200</v>
      </c>
      <c r="HW43" s="50">
        <f>HW36+HW42</f>
        <v>40861996</v>
      </c>
      <c r="HX43" s="50">
        <f>HX36+HX42</f>
        <v>31260446</v>
      </c>
      <c r="HY43" s="50">
        <f>HY36+HY42</f>
        <v>135000000</v>
      </c>
      <c r="HZ43" s="54">
        <f>HZ36+HZ42</f>
        <v>12979000</v>
      </c>
      <c r="IA43" s="50">
        <f>IA36+IA42</f>
        <v>11979000</v>
      </c>
      <c r="IB43" s="50">
        <f>IB36+IB42</f>
        <v>1000000</v>
      </c>
      <c r="IC43" s="50">
        <f>IC36+IC42</f>
        <v>0</v>
      </c>
      <c r="ID43" s="50">
        <f>ID36+ID42</f>
        <v>0</v>
      </c>
      <c r="IE43" s="50">
        <f>IE36+IE42</f>
        <v>1000000</v>
      </c>
    </row>
    <row r="44" spans="1:256" s="79" customFormat="1" ht="16.5" customHeight="1">
      <c r="A44"/>
      <c r="B44"/>
      <c r="C44" s="78">
        <f>D44+F44+H44+J44+M44+S44</f>
        <v>7899600</v>
      </c>
      <c r="K44" s="80"/>
      <c r="L44" s="80"/>
      <c r="M44" s="79">
        <f>O44+P44+Q44</f>
        <v>7899600</v>
      </c>
      <c r="O44" s="79">
        <f>O45-O43</f>
        <v>4899600</v>
      </c>
      <c r="Q44" s="79">
        <v>3000000</v>
      </c>
      <c r="X44" s="79">
        <f>Z44</f>
        <v>8000000</v>
      </c>
      <c r="Y44" s="81">
        <f>Z44</f>
        <v>8000000</v>
      </c>
      <c r="Z44" s="82">
        <v>8000000</v>
      </c>
      <c r="AA44" s="79">
        <f>AB44</f>
        <v>400000</v>
      </c>
      <c r="AB44" s="79">
        <v>400000</v>
      </c>
      <c r="AP44" s="79">
        <v>2200000</v>
      </c>
      <c r="AQ44" s="79">
        <v>2200000</v>
      </c>
      <c r="AR44" s="83">
        <f>AS44+AT44</f>
        <v>0</v>
      </c>
      <c r="BB44" s="81"/>
      <c r="BC44" s="81"/>
      <c r="BD44" s="81"/>
      <c r="BF44" s="81"/>
      <c r="BG44" s="81"/>
      <c r="BH44" s="81"/>
      <c r="BI44" s="81"/>
      <c r="BJ44" s="81"/>
      <c r="BK44" s="81"/>
      <c r="BL44" s="81"/>
      <c r="BM44" s="81"/>
      <c r="BN44" s="81"/>
      <c r="BP44" s="81"/>
      <c r="CC44" s="81">
        <f>CD44+CF44+CJ44+CL44+CS44+CV44+CZ44+DD44+DL44+DN44+DR44+DZ44</f>
        <v>304395663.48</v>
      </c>
      <c r="CD44" s="81"/>
      <c r="CE44" s="81"/>
      <c r="CF44" s="81">
        <f>CG44</f>
        <v>6060000</v>
      </c>
      <c r="CG44" s="81">
        <v>6060000</v>
      </c>
      <c r="CH44" s="81"/>
      <c r="CI44" s="81"/>
      <c r="CJ44" s="81"/>
      <c r="CK44" s="81"/>
      <c r="CL44" s="84">
        <f>SUM(CM44:CR44)</f>
        <v>297903863.48</v>
      </c>
      <c r="CM44" s="81"/>
      <c r="CN44" s="81"/>
      <c r="CO44" s="81"/>
      <c r="CP44" s="79">
        <v>158324500</v>
      </c>
      <c r="CQ44" s="79">
        <v>139579363.48</v>
      </c>
      <c r="CZ44" s="79">
        <f>DC44</f>
        <v>0</v>
      </c>
      <c r="DD44" s="79">
        <f>DG44+DF44</f>
        <v>431800</v>
      </c>
      <c r="DF44" s="79">
        <v>255000</v>
      </c>
      <c r="DG44" s="79">
        <v>176800</v>
      </c>
      <c r="DR44" s="79">
        <f>DT44</f>
        <v>0</v>
      </c>
      <c r="EB44" s="85">
        <f>EC44+ED44+EE44</f>
        <v>0</v>
      </c>
      <c r="EC44" s="85"/>
      <c r="ED44" s="85"/>
      <c r="EE44" s="85"/>
      <c r="EF44" s="85"/>
      <c r="EG44" s="79">
        <f>EH44+EI44</f>
        <v>11500000</v>
      </c>
      <c r="EH44" s="79">
        <v>11500000</v>
      </c>
      <c r="EJ44" s="86">
        <f>C44+X44+AA44+AC44+AP44+AR44+AU44+CC44+EB44+EG44</f>
        <v>334395263.48</v>
      </c>
      <c r="EK44" s="85">
        <f>EL44-EJ44</f>
        <v>0</v>
      </c>
      <c r="EL44" s="85">
        <f>EM44+EV44+GF44+HZ44</f>
        <v>334395263.48</v>
      </c>
      <c r="EM44" s="79">
        <f>EP44+ES44+ET44</f>
        <v>7899600</v>
      </c>
      <c r="EN44" s="80"/>
      <c r="EO44" s="80"/>
      <c r="EP44" s="79">
        <f>O44</f>
        <v>4899600</v>
      </c>
      <c r="ES44" s="85">
        <f>P44</f>
        <v>0</v>
      </c>
      <c r="ET44" s="85">
        <f>Q44</f>
        <v>3000000</v>
      </c>
      <c r="EU44" s="85">
        <f>R44</f>
        <v>0</v>
      </c>
      <c r="EV44" s="79">
        <f>EW44+FE44</f>
        <v>323863863.48</v>
      </c>
      <c r="EW44" s="85">
        <f>DT44</f>
        <v>0</v>
      </c>
      <c r="EX44" s="85"/>
      <c r="EY44" s="85"/>
      <c r="EZ44" s="85"/>
      <c r="FA44" s="85"/>
      <c r="FB44" s="49"/>
      <c r="FC44" s="85"/>
      <c r="FD44" s="49"/>
      <c r="FE44" s="85">
        <f>SUM(FJ44:GC44)</f>
        <v>323863863.48</v>
      </c>
      <c r="FF44" s="85"/>
      <c r="FG44" s="85"/>
      <c r="FH44" s="85"/>
      <c r="FI44" s="85"/>
      <c r="FJ44" s="85">
        <f>Z44</f>
        <v>8000000</v>
      </c>
      <c r="FK44" s="81"/>
      <c r="FL44" s="81">
        <f>AB44</f>
        <v>400000</v>
      </c>
      <c r="FM44" s="81"/>
      <c r="FN44" s="81"/>
      <c r="FO44" s="84"/>
      <c r="FP44" s="84"/>
      <c r="FQ44" s="84"/>
      <c r="FR44" s="86">
        <f>CG44</f>
        <v>6060000</v>
      </c>
      <c r="FS44" s="85"/>
      <c r="FT44" s="84">
        <f>CP44</f>
        <v>158324500</v>
      </c>
      <c r="FU44" s="81">
        <f>CQ44</f>
        <v>139579363.48</v>
      </c>
      <c r="FV44" s="81"/>
      <c r="FW44" s="81"/>
      <c r="FX44" s="81"/>
      <c r="FY44" s="84">
        <f>DC44</f>
        <v>0</v>
      </c>
      <c r="FZ44" s="85"/>
      <c r="GB44" s="85">
        <f>EH44</f>
        <v>11500000</v>
      </c>
      <c r="GC44" s="85">
        <f>EI44</f>
        <v>0</v>
      </c>
      <c r="GD44" s="85"/>
      <c r="GE44" s="80"/>
      <c r="GF44" s="85">
        <f>GH44+GI44+GL44</f>
        <v>0</v>
      </c>
      <c r="GG44" s="85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U44" s="87"/>
      <c r="HV44" s="87"/>
      <c r="HW44" s="87"/>
      <c r="HX44" s="87"/>
      <c r="HY44" s="87"/>
      <c r="HZ44" s="85">
        <f>IA44+IB44+ID44+IE44+IC44</f>
        <v>2631800</v>
      </c>
      <c r="IB44" s="81">
        <f>AQ44</f>
        <v>2200000</v>
      </c>
      <c r="IC44" s="81">
        <f>DF44</f>
        <v>255000</v>
      </c>
      <c r="ID44" s="81">
        <f>DG44</f>
        <v>176800</v>
      </c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  <c r="IV44" s="88"/>
    </row>
    <row r="45" spans="1:239" s="69" customFormat="1" ht="18" customHeight="1">
      <c r="A45"/>
      <c r="B45"/>
      <c r="C45" s="89">
        <f>C43+C44</f>
        <v>2064121000</v>
      </c>
      <c r="D45" s="89">
        <f>D43+D44</f>
        <v>19800</v>
      </c>
      <c r="E45" s="89">
        <f>E43+E44</f>
        <v>19800</v>
      </c>
      <c r="F45" s="89">
        <f>F43+F44</f>
        <v>38591700</v>
      </c>
      <c r="G45" s="89">
        <f>G43+G44</f>
        <v>38591700</v>
      </c>
      <c r="H45" s="89">
        <f>H43+H44</f>
        <v>11979000</v>
      </c>
      <c r="I45" s="89">
        <f>I43+I44</f>
        <v>11979000</v>
      </c>
      <c r="J45" s="89">
        <f>J43+J44</f>
        <v>1481855900</v>
      </c>
      <c r="K45" s="89">
        <f>K43+K44</f>
        <v>55284000</v>
      </c>
      <c r="L45" s="89">
        <f>L43+L44</f>
        <v>1426571900</v>
      </c>
      <c r="M45" s="89">
        <f>M43+M44</f>
        <v>407776000</v>
      </c>
      <c r="N45" s="89">
        <f>N43+N44</f>
        <v>0</v>
      </c>
      <c r="O45" s="89">
        <v>342945000</v>
      </c>
      <c r="P45" s="89">
        <f>P43+P44</f>
        <v>15000000</v>
      </c>
      <c r="Q45" s="89">
        <f>Q43+Q44</f>
        <v>3000000</v>
      </c>
      <c r="R45" s="89">
        <f>R43+R44</f>
        <v>46831000</v>
      </c>
      <c r="S45" s="89">
        <f>S43+S44</f>
        <v>123898600</v>
      </c>
      <c r="T45" s="89">
        <f>T43+T44</f>
        <v>1000000</v>
      </c>
      <c r="U45" s="89">
        <f>U43+U44</f>
        <v>105917000</v>
      </c>
      <c r="V45" s="89">
        <f>V43+V44</f>
        <v>5904100</v>
      </c>
      <c r="W45" s="89">
        <f>W43+W44</f>
        <v>11077500</v>
      </c>
      <c r="X45" s="89">
        <f>X43+X44</f>
        <v>8000000</v>
      </c>
      <c r="Y45" s="89">
        <f>Y43+Y44</f>
        <v>8000000</v>
      </c>
      <c r="Z45" s="89">
        <f>Z43+Z44</f>
        <v>8000000</v>
      </c>
      <c r="AA45" s="89">
        <f>AA43+AA44</f>
        <v>400000</v>
      </c>
      <c r="AB45" s="89">
        <f>AB43+AB44</f>
        <v>400000</v>
      </c>
      <c r="AC45" s="89">
        <f>AC43+AC44</f>
        <v>400624207</v>
      </c>
      <c r="AD45" s="89">
        <f>AD43+AD44</f>
        <v>9556900</v>
      </c>
      <c r="AE45" s="89">
        <f>AE43+AE44</f>
        <v>9556900</v>
      </c>
      <c r="AF45" s="89"/>
      <c r="AG45" s="89">
        <f>AG43+AG44</f>
        <v>47451175</v>
      </c>
      <c r="AH45" s="89"/>
      <c r="AI45" s="89">
        <f>AI43+AI44</f>
        <v>262352200</v>
      </c>
      <c r="AJ45" s="89">
        <f>AJ43+AJ44</f>
        <v>40861996</v>
      </c>
      <c r="AK45" s="89">
        <f>AK43+AK44</f>
        <v>31260446</v>
      </c>
      <c r="AL45" s="89">
        <f>AL43+AL44</f>
        <v>1523275</v>
      </c>
      <c r="AM45" s="89">
        <f>AM43+AM44</f>
        <v>1119630</v>
      </c>
      <c r="AN45" s="89">
        <f>AN43+AN44</f>
        <v>3698367</v>
      </c>
      <c r="AO45" s="89">
        <f>AO43+AO44</f>
        <v>2800218</v>
      </c>
      <c r="AP45" s="89">
        <f>AP43+AP44</f>
        <v>2200000</v>
      </c>
      <c r="AQ45" s="89">
        <f>AQ43+AQ44</f>
        <v>2200000</v>
      </c>
      <c r="AR45" s="89">
        <f>AR43+AR44</f>
        <v>17898000</v>
      </c>
      <c r="AS45" s="89">
        <f>AS43+AS44</f>
        <v>16369800</v>
      </c>
      <c r="AT45" s="89">
        <f>AT43+AT44</f>
        <v>1528200</v>
      </c>
      <c r="AU45" s="89">
        <f>AU43+AU44</f>
        <v>10343225498</v>
      </c>
      <c r="AV45" s="89">
        <f>AV43</f>
        <v>1541117300</v>
      </c>
      <c r="AW45" s="89">
        <f>AW43</f>
        <v>2280282000</v>
      </c>
      <c r="AX45" s="89">
        <f>AX43</f>
        <v>1114900</v>
      </c>
      <c r="AY45" s="89">
        <f>AY43</f>
        <v>71600000</v>
      </c>
      <c r="AZ45" s="89">
        <f>AZ43</f>
        <v>264271880</v>
      </c>
      <c r="BA45" s="89">
        <f>BA43+BA44</f>
        <v>7303222300</v>
      </c>
      <c r="BB45" s="89">
        <f>BB43+BB44</f>
        <v>187591000</v>
      </c>
      <c r="BC45" s="89">
        <f>BC43+BC44</f>
        <v>187591000</v>
      </c>
      <c r="BD45" s="89">
        <f>BD43+BD44</f>
        <v>0</v>
      </c>
      <c r="BE45" s="89">
        <f>BE43+BE44</f>
        <v>23468600</v>
      </c>
      <c r="BF45" s="89">
        <f>BF43+BF44</f>
        <v>6939806000</v>
      </c>
      <c r="BG45" s="89">
        <f>BG43+BG44</f>
        <v>152356700</v>
      </c>
      <c r="BH45" s="89">
        <f>BH43+BH44</f>
        <v>116439500</v>
      </c>
      <c r="BI45" s="89">
        <f>BI43+BI44</f>
        <v>116439500</v>
      </c>
      <c r="BJ45" s="89">
        <f>BJ43+BJ44</f>
        <v>33833825</v>
      </c>
      <c r="BK45" s="89">
        <f>BK43+BK44</f>
        <v>5018500</v>
      </c>
      <c r="BL45" s="89">
        <f>BL43+BL44</f>
        <v>18719725</v>
      </c>
      <c r="BM45" s="89">
        <f>BM43+BM44</f>
        <v>4705700</v>
      </c>
      <c r="BN45" s="89">
        <f>BN43+BN44</f>
        <v>500400</v>
      </c>
      <c r="BO45" s="89">
        <f>BO43+BO44</f>
        <v>412700</v>
      </c>
      <c r="BP45" s="89">
        <f>BP43+BP44</f>
        <v>4476800</v>
      </c>
      <c r="BQ45" s="89">
        <f>BQ43+BQ44</f>
        <v>236809168</v>
      </c>
      <c r="BR45" s="89">
        <f>BR43+BR44</f>
        <v>135000000</v>
      </c>
      <c r="BS45" s="89">
        <f>BS43+BS44</f>
        <v>98500958</v>
      </c>
      <c r="BT45" s="89">
        <f>BT43+BT44</f>
        <v>223895</v>
      </c>
      <c r="BU45" s="89">
        <f>BU43+BU44</f>
        <v>1680400</v>
      </c>
      <c r="BV45" s="89">
        <f>BV43+BV44</f>
        <v>474233</v>
      </c>
      <c r="BW45" s="89">
        <f>BW43+BW44</f>
        <v>929682</v>
      </c>
      <c r="BX45" s="89">
        <f>BX43+BX44</f>
        <v>35651925</v>
      </c>
      <c r="BY45" s="89">
        <f>BY43+BY44</f>
        <v>4980000</v>
      </c>
      <c r="BZ45" s="89">
        <f>BZ43+BZ44</f>
        <v>20000</v>
      </c>
      <c r="CA45" s="89"/>
      <c r="CB45" s="89"/>
      <c r="CC45" s="89">
        <f>CC43+CC44</f>
        <v>1721536478.52</v>
      </c>
      <c r="CD45" s="89">
        <f>CD43+CD44</f>
        <v>902200</v>
      </c>
      <c r="CE45" s="89">
        <f>CE43+CE44</f>
        <v>902200</v>
      </c>
      <c r="CF45" s="89">
        <f>CF43+CF44</f>
        <v>9060000</v>
      </c>
      <c r="CG45" s="89">
        <f>CG43+CG44</f>
        <v>9060000</v>
      </c>
      <c r="CH45" s="89"/>
      <c r="CI45" s="89">
        <f>CI43</f>
        <v>14668100</v>
      </c>
      <c r="CJ45" s="89">
        <f>CJ43</f>
        <v>94357100</v>
      </c>
      <c r="CK45" s="89">
        <f>CK43</f>
        <v>94357100</v>
      </c>
      <c r="CL45" s="89">
        <f>CL43+CL44</f>
        <v>617645995.25</v>
      </c>
      <c r="CM45" s="89">
        <f>CM43+CM44</f>
        <v>145864231.77</v>
      </c>
      <c r="CN45" s="89">
        <f>CN43+CN44</f>
        <v>15470500</v>
      </c>
      <c r="CO45" s="89">
        <f>CO43+CO44</f>
        <v>15215900</v>
      </c>
      <c r="CP45" s="89">
        <f>CP43+CP44</f>
        <v>185375700</v>
      </c>
      <c r="CQ45" s="89">
        <f>CQ43+CQ44</f>
        <v>250729663.48</v>
      </c>
      <c r="CR45" s="89">
        <f>CR43+CR44</f>
        <v>4990000</v>
      </c>
      <c r="CS45" s="89">
        <f>CS43+CS44</f>
        <v>79200</v>
      </c>
      <c r="CT45" s="89">
        <f>CT43+CT44</f>
        <v>58800</v>
      </c>
      <c r="CU45" s="89">
        <f>CU43+CU44</f>
        <v>20400</v>
      </c>
      <c r="CV45" s="89">
        <f>CV43+CV44</f>
        <v>29122415</v>
      </c>
      <c r="CW45" s="89">
        <f>CW43+CW44</f>
        <v>492415</v>
      </c>
      <c r="CX45" s="89">
        <f>CX43+CX44</f>
        <v>5000000</v>
      </c>
      <c r="CY45" s="89">
        <f>CY43+CY44</f>
        <v>23630000</v>
      </c>
      <c r="CZ45" s="89">
        <f>CZ43+CZ44</f>
        <v>392319400</v>
      </c>
      <c r="DA45" s="89">
        <f>DA43+DA44</f>
        <v>166000000</v>
      </c>
      <c r="DB45" s="89">
        <f>DB43+DB44</f>
        <v>200000</v>
      </c>
      <c r="DC45" s="89">
        <f>DC43+DC44</f>
        <v>226119400</v>
      </c>
      <c r="DD45" s="89">
        <f>DD43+DD44</f>
        <v>302692126.14</v>
      </c>
      <c r="DE45" s="89">
        <f>DE43+DE44</f>
        <v>204262026.14</v>
      </c>
      <c r="DF45" s="89">
        <f>DF43+DF44</f>
        <v>255000</v>
      </c>
      <c r="DG45" s="89">
        <f>DG43+DG44</f>
        <v>176800</v>
      </c>
      <c r="DH45" s="89">
        <f>DH43+DH44</f>
        <v>97998300</v>
      </c>
      <c r="DI45" s="89">
        <f>DI43+DI44</f>
        <v>26833800</v>
      </c>
      <c r="DJ45" s="89">
        <f>DJ43+DJ44</f>
        <v>12600000</v>
      </c>
      <c r="DK45" s="89">
        <f>DK43+DK44</f>
        <v>14233800</v>
      </c>
      <c r="DL45" s="89">
        <f>DL43+DL44</f>
        <v>158000</v>
      </c>
      <c r="DM45" s="89">
        <f>DM43+DM44</f>
        <v>158000</v>
      </c>
      <c r="DN45" s="89">
        <f>DN43+DN44</f>
        <v>7642900</v>
      </c>
      <c r="DO45" s="89">
        <f>DO43+DO44</f>
        <v>4000000</v>
      </c>
      <c r="DP45" s="89">
        <f>DP43+DP44</f>
        <v>142000</v>
      </c>
      <c r="DQ45" s="89">
        <f>DQ43+DQ44</f>
        <v>3500900</v>
      </c>
      <c r="DR45" s="89">
        <f>DR43+DR44</f>
        <v>24544301.130000003</v>
      </c>
      <c r="DS45" s="89">
        <f>DS43+DS44</f>
        <v>48038.64</v>
      </c>
      <c r="DT45" s="89">
        <f>DT43+DT44</f>
        <v>24496262.490000002</v>
      </c>
      <c r="DU45" s="89">
        <f>DU43+DU44</f>
        <v>196423941</v>
      </c>
      <c r="DV45" s="89">
        <f>DV43+DV44</f>
        <v>19450000</v>
      </c>
      <c r="DW45" s="89">
        <f>DW43+DW44</f>
        <v>57440000</v>
      </c>
      <c r="DX45" s="89">
        <f>DX43+DX44</f>
        <v>5105841</v>
      </c>
      <c r="DY45" s="89">
        <f>DY43+DY44</f>
        <v>56988100</v>
      </c>
      <c r="DZ45" s="89">
        <f>DZ43+DZ44</f>
        <v>62527000</v>
      </c>
      <c r="EA45" s="89">
        <f>EA43+EA44</f>
        <v>62527000</v>
      </c>
      <c r="EB45" s="89">
        <f>EB43+EB44</f>
        <v>4446500</v>
      </c>
      <c r="EC45" s="89">
        <f>EC43+EC44</f>
        <v>3404400</v>
      </c>
      <c r="ED45" s="89">
        <f>ED43+ED44</f>
        <v>588200</v>
      </c>
      <c r="EE45" s="89">
        <f>EE43+EE44</f>
        <v>429200</v>
      </c>
      <c r="EF45" s="89">
        <f>EF43+EF44</f>
        <v>24700</v>
      </c>
      <c r="EG45" s="89">
        <f>EG43+EG44</f>
        <v>12600000</v>
      </c>
      <c r="EH45" s="89">
        <f>EH43</f>
        <v>0</v>
      </c>
      <c r="EI45" s="89">
        <f>EI43+EI44</f>
        <v>1100000</v>
      </c>
      <c r="EJ45" s="90">
        <f>EJ43+EJ44</f>
        <v>14575051683.52</v>
      </c>
      <c r="EK45" s="91">
        <f>EL45-EJ45</f>
        <v>0</v>
      </c>
      <c r="EL45" s="89">
        <f>EL43+EL44</f>
        <v>14575051683.52</v>
      </c>
      <c r="EM45" s="89">
        <f>EM43+EM44</f>
        <v>1889631900</v>
      </c>
      <c r="EN45" s="89">
        <f>EN43+EN44</f>
        <v>55284000</v>
      </c>
      <c r="EO45" s="89">
        <f>EO43+EO44</f>
        <v>1426571900</v>
      </c>
      <c r="EP45" s="89">
        <f>EP43+EP44</f>
        <v>342945000</v>
      </c>
      <c r="EQ45" s="89">
        <f>EQ43+EQ44</f>
        <v>0</v>
      </c>
      <c r="ER45" s="89">
        <f>ER43+ER44</f>
        <v>61831000</v>
      </c>
      <c r="ES45" s="89">
        <f>ES43+ES44</f>
        <v>15000000</v>
      </c>
      <c r="ET45" s="89">
        <f>ET43+ET44</f>
        <v>3000000</v>
      </c>
      <c r="EU45" s="89">
        <f>EU43+EU44</f>
        <v>46831000</v>
      </c>
      <c r="EV45" s="89">
        <f>EV43+EV44</f>
        <v>2138100458.52</v>
      </c>
      <c r="EW45" s="89">
        <f>EW43+EW44</f>
        <v>24496262.490000002</v>
      </c>
      <c r="EX45" s="89">
        <f>EX43</f>
        <v>492415</v>
      </c>
      <c r="EY45" s="89">
        <f>EY43</f>
        <v>48038.64</v>
      </c>
      <c r="EZ45" s="89">
        <f>EZ43+EZ44</f>
        <v>145864231.77</v>
      </c>
      <c r="FA45" s="89">
        <f>FA43+FA44</f>
        <v>166000000</v>
      </c>
      <c r="FB45" s="89">
        <f>FB43+FB44</f>
        <v>57440000</v>
      </c>
      <c r="FC45" s="89">
        <f>FC43+FC44</f>
        <v>5105841</v>
      </c>
      <c r="FD45" s="49">
        <f>FD43+FD44</f>
        <v>264271880</v>
      </c>
      <c r="FE45" s="49">
        <f>FE43+FE44</f>
        <v>1474381789.62</v>
      </c>
      <c r="FF45" s="49">
        <f>FF43+FF44</f>
        <v>204262026.14</v>
      </c>
      <c r="FG45" s="49">
        <f>FG43+FG44</f>
        <v>12600000</v>
      </c>
      <c r="FH45" s="49">
        <f>FH43+FH44</f>
        <v>19450000</v>
      </c>
      <c r="FI45" s="49">
        <f>FI43+FI44</f>
        <v>4000000</v>
      </c>
      <c r="FJ45" s="49">
        <f>FJ43+FJ44</f>
        <v>8000000</v>
      </c>
      <c r="FK45" s="49">
        <f>FK43+FK44</f>
        <v>11077500</v>
      </c>
      <c r="FL45" s="50">
        <f>AB45</f>
        <v>400000</v>
      </c>
      <c r="FM45" s="50">
        <f>FM43</f>
        <v>15470500</v>
      </c>
      <c r="FN45" s="50">
        <f>FN43</f>
        <v>15215900</v>
      </c>
      <c r="FO45" s="49">
        <f>FO43+FO44</f>
        <v>23468600</v>
      </c>
      <c r="FP45" s="49">
        <f>FP43+FP44</f>
        <v>116439500</v>
      </c>
      <c r="FQ45" s="49">
        <f>FQ43+FQ44</f>
        <v>4476800</v>
      </c>
      <c r="FR45" s="49">
        <f>FR43+FR44</f>
        <v>9060000</v>
      </c>
      <c r="FS45" s="49">
        <f>FS43+FS44</f>
        <v>14668100</v>
      </c>
      <c r="FT45" s="49">
        <f>FT43+FT44</f>
        <v>185375700</v>
      </c>
      <c r="FU45" s="49">
        <f>FU43+FU44</f>
        <v>250729663.48</v>
      </c>
      <c r="FV45" s="49">
        <f>FV43+FV44</f>
        <v>177711100</v>
      </c>
      <c r="FW45" s="49">
        <f>FW43+FW44</f>
        <v>5000000</v>
      </c>
      <c r="FX45" s="49">
        <f>FX43+FX44</f>
        <v>23630000</v>
      </c>
      <c r="FY45" s="49">
        <f>FY43+FY44</f>
        <v>226119400</v>
      </c>
      <c r="FZ45" s="49"/>
      <c r="GA45" s="49">
        <f>GA43+GA44</f>
        <v>62527000</v>
      </c>
      <c r="GB45" s="49">
        <f>GB43+GB44</f>
        <v>11500000</v>
      </c>
      <c r="GC45" s="49">
        <f>GC43+GC44</f>
        <v>1100000</v>
      </c>
      <c r="GD45" s="49">
        <f>GD43+GD44</f>
        <v>71600000</v>
      </c>
      <c r="GE45" s="67"/>
      <c r="GF45" s="49">
        <f>GF43+GF44</f>
        <v>10531708525</v>
      </c>
      <c r="GG45" s="49">
        <f>GG43+GG44</f>
        <v>24700</v>
      </c>
      <c r="GH45" s="49">
        <f>GH43+GH44</f>
        <v>38591700</v>
      </c>
      <c r="GI45" s="49">
        <f>GI43+GI44</f>
        <v>187591000</v>
      </c>
      <c r="GJ45" s="49">
        <f>GJ43+GJ44</f>
        <v>187591000</v>
      </c>
      <c r="GK45" s="49">
        <f>GK43+GK44</f>
        <v>0</v>
      </c>
      <c r="GL45" s="49">
        <f>GL43+GL44</f>
        <v>9737525525</v>
      </c>
      <c r="GM45" s="49">
        <f>GM43+GM44</f>
        <v>47451175</v>
      </c>
      <c r="GN45" s="49">
        <f>GN43+GN44</f>
        <v>19800</v>
      </c>
      <c r="GO45" s="49">
        <f>GO43+GO44</f>
        <v>105917000</v>
      </c>
      <c r="GP45" s="49">
        <f>GP43+GP44</f>
        <v>5904100</v>
      </c>
      <c r="GQ45" s="49">
        <f>GQ43+GQ44</f>
        <v>9556900</v>
      </c>
      <c r="GR45" s="49">
        <f>GR43+GR44</f>
        <v>16369800</v>
      </c>
      <c r="GS45" s="49">
        <f>GS43+GS44</f>
        <v>1528200</v>
      </c>
      <c r="GT45" s="49">
        <f>GT43+GT44</f>
        <v>9220088000</v>
      </c>
      <c r="GU45" s="49">
        <f>GU43+GU44</f>
        <v>1114900</v>
      </c>
      <c r="GV45" s="49">
        <f>GV43+GV44</f>
        <v>152356700</v>
      </c>
      <c r="GW45" s="49">
        <f>GW43+GW44</f>
        <v>5018500</v>
      </c>
      <c r="GX45" s="49">
        <f>GX43+GX44</f>
        <v>18719725</v>
      </c>
      <c r="GY45" s="49">
        <f>GY43+GY44</f>
        <v>4705700</v>
      </c>
      <c r="GZ45" s="49">
        <f>GZ43+GZ44</f>
        <v>500400</v>
      </c>
      <c r="HA45" s="49">
        <f>HA43+HA44</f>
        <v>412700</v>
      </c>
      <c r="HB45" s="49">
        <f>HB43+HB44</f>
        <v>223895</v>
      </c>
      <c r="HC45" s="49">
        <f>HC43+HC44</f>
        <v>1680400</v>
      </c>
      <c r="HD45" s="49">
        <f>HD43+HD44</f>
        <v>474233</v>
      </c>
      <c r="HE45" s="49">
        <f>HE43+HE44</f>
        <v>929682</v>
      </c>
      <c r="HF45" s="49">
        <f>HF43+HF44</f>
        <v>4980000</v>
      </c>
      <c r="HG45" s="49">
        <f>HG43+HG44</f>
        <v>20000</v>
      </c>
      <c r="HH45" s="49">
        <f>HH43+HH44</f>
        <v>902200</v>
      </c>
      <c r="HI45" s="49">
        <f>HI43+HI44</f>
        <v>94357100</v>
      </c>
      <c r="HJ45" s="49">
        <f>HJ43+HJ44</f>
        <v>58800</v>
      </c>
      <c r="HK45" s="49">
        <f>HK43+HK44</f>
        <v>20400</v>
      </c>
      <c r="HL45" s="49">
        <f>HL43+HL44</f>
        <v>3404400</v>
      </c>
      <c r="HM45" s="49">
        <f>HM43+HM44</f>
        <v>588200</v>
      </c>
      <c r="HN45" s="49">
        <f>HN43+HN44</f>
        <v>429200</v>
      </c>
      <c r="HO45" s="49">
        <f>HO43+HO44</f>
        <v>1523275</v>
      </c>
      <c r="HP45" s="49">
        <f>HP43+HP44</f>
        <v>1119630</v>
      </c>
      <c r="HQ45" s="49">
        <f>HQ43+HQ44</f>
        <v>3698367</v>
      </c>
      <c r="HR45" s="49">
        <f>HR43+HR44</f>
        <v>2800218</v>
      </c>
      <c r="HS45" s="49">
        <f>HS43+HS44</f>
        <v>30638888</v>
      </c>
      <c r="HT45" s="49">
        <f>HT43+HT44</f>
        <v>13037</v>
      </c>
      <c r="HU45" s="49">
        <f>HU43+HU44</f>
        <v>98500958</v>
      </c>
      <c r="HV45" s="49">
        <f>HV43+HV44</f>
        <v>262352200</v>
      </c>
      <c r="HW45" s="49">
        <f>HW43+HW44</f>
        <v>40861996</v>
      </c>
      <c r="HX45" s="49">
        <f>HX43+HX44</f>
        <v>31260446</v>
      </c>
      <c r="HY45" s="49">
        <f>HY43+HY44</f>
        <v>135000000</v>
      </c>
      <c r="HZ45" s="49">
        <f>HZ43+HZ44</f>
        <v>15610800</v>
      </c>
      <c r="IA45" s="49">
        <f>IA43+IA44</f>
        <v>11979000</v>
      </c>
      <c r="IB45" s="49">
        <f>IB43+IB44</f>
        <v>3200000</v>
      </c>
      <c r="IC45" s="49">
        <f>IC43+IC44</f>
        <v>255000</v>
      </c>
      <c r="ID45" s="49">
        <f>ID43+ID44</f>
        <v>176800</v>
      </c>
      <c r="IE45" s="49">
        <f>IE43+IE44</f>
        <v>1000000</v>
      </c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landscape" paperSize="9" scale="70"/>
  <colBreaks count="15" manualBreakCount="15">
    <brk id="9" max="65535" man="1"/>
    <brk id="16" max="65535" man="1"/>
    <brk id="23" max="65535" man="1"/>
    <brk id="43" max="65535" man="1"/>
    <brk id="52" max="65535" man="1"/>
    <brk id="65" max="65535" man="1"/>
    <brk id="71" max="65535" man="1"/>
    <brk id="83" max="65535" man="1"/>
    <brk id="96" max="65535" man="1"/>
    <brk id="103" max="65535" man="1"/>
    <brk id="107" max="65535" man="1"/>
    <brk id="123" max="65535" man="1"/>
    <brk id="136" max="65535" man="1"/>
    <brk id="141" max="65535" man="1"/>
    <brk id="14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I6" sqref="I6"/>
    </sheetView>
  </sheetViews>
  <sheetFormatPr defaultColWidth="9.140625" defaultRowHeight="15"/>
  <cols>
    <col min="12" max="12" width="14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2014-06-06T06:41:57Z</dcterms:created>
  <cp:category/>
  <cp:version/>
  <cp:contentType/>
  <cp:contentStatus/>
  <cp:revision>1</cp:revision>
</cp:coreProperties>
</file>