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ай" sheetId="1" r:id="rId1"/>
    <sheet name="Лист1" sheetId="2" r:id="rId2"/>
  </sheets>
  <definedNames>
    <definedName name="_xlnm.Print_Area" localSheetId="0">'май'!$A$1:$IE$1</definedName>
    <definedName name="_xlnm.Print_Titles" localSheetId="0">'май'!$A:$B</definedName>
    <definedName name="Excel_BuiltIn_Print_Area" localSheetId="0">'май'!$A$1:$IE$7</definedName>
    <definedName name="Excel_BuiltIn_Print_Titles" localSheetId="0">'май'!$A$1:$B$65479</definedName>
    <definedName name="Excel_BuiltIn__FilterDatabase" localSheetId="0">'май'!$A$2:$IG$19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#,##0.00"/>
    <numFmt numFmtId="167" formatCode="#,##0.00_ ;\-#,##0.00\ "/>
    <numFmt numFmtId="168" formatCode="#,##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2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3" fillId="0" borderId="0" xfId="0" applyFont="1" applyFill="1" applyAlignment="1" applyProtection="1">
      <alignment vertical="center"/>
      <protection hidden="1" locked="0"/>
    </xf>
    <xf numFmtId="164" fontId="3" fillId="3" borderId="0" xfId="0" applyFont="1" applyFill="1" applyAlignment="1" applyProtection="1">
      <alignment vertical="center"/>
      <protection hidden="1" locked="0"/>
    </xf>
    <xf numFmtId="164" fontId="3" fillId="2" borderId="0" xfId="0" applyFont="1" applyFill="1" applyAlignment="1" applyProtection="1">
      <alignment vertical="center"/>
      <protection hidden="1" locked="0"/>
    </xf>
    <xf numFmtId="164" fontId="3" fillId="4" borderId="0" xfId="0" applyFont="1" applyFill="1" applyAlignment="1" applyProtection="1">
      <alignment vertical="center"/>
      <protection hidden="1" locked="0"/>
    </xf>
    <xf numFmtId="164" fontId="3" fillId="5" borderId="0" xfId="0" applyFont="1" applyFill="1" applyAlignment="1" applyProtection="1">
      <alignment vertical="center"/>
      <protection hidden="1" locked="0"/>
    </xf>
    <xf numFmtId="164" fontId="3" fillId="6" borderId="0" xfId="0" applyFont="1" applyFill="1" applyAlignment="1" applyProtection="1">
      <alignment vertical="center"/>
      <protection hidden="1" locked="0"/>
    </xf>
    <xf numFmtId="164" fontId="3" fillId="7" borderId="0" xfId="0" applyFont="1" applyFill="1" applyAlignment="1" applyProtection="1">
      <alignment vertical="center"/>
      <protection hidden="1" locked="0"/>
    </xf>
    <xf numFmtId="164" fontId="4" fillId="0" borderId="0" xfId="0" applyFont="1" applyAlignment="1">
      <alignment vertical="center"/>
    </xf>
    <xf numFmtId="164" fontId="3" fillId="0" borderId="1" xfId="0" applyFont="1" applyFill="1" applyBorder="1" applyAlignment="1" applyProtection="1">
      <alignment horizontal="center" vertical="center"/>
      <protection hidden="1" locked="0"/>
    </xf>
    <xf numFmtId="164" fontId="3" fillId="0" borderId="1" xfId="0" applyFont="1" applyFill="1" applyBorder="1" applyAlignment="1" applyProtection="1">
      <alignment vertical="center" wrapText="1"/>
      <protection hidden="1" locked="0"/>
    </xf>
    <xf numFmtId="166" fontId="3" fillId="8" borderId="1" xfId="0" applyNumberFormat="1" applyFont="1" applyFill="1" applyBorder="1" applyAlignment="1" applyProtection="1">
      <alignment vertical="center" wrapText="1"/>
      <protection hidden="1" locked="0"/>
    </xf>
    <xf numFmtId="167" fontId="3" fillId="2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66" fontId="4" fillId="2" borderId="1" xfId="0" applyNumberFormat="1" applyFont="1" applyFill="1" applyBorder="1" applyAlignment="1">
      <alignment horizontal="right" vertical="top" shrinkToFit="1"/>
    </xf>
    <xf numFmtId="166" fontId="3" fillId="2" borderId="1" xfId="0" applyNumberFormat="1" applyFont="1" applyFill="1" applyBorder="1" applyAlignment="1">
      <alignment horizontal="right" vertical="center" shrinkToFit="1"/>
    </xf>
    <xf numFmtId="167" fontId="3" fillId="9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0" borderId="1" xfId="0" applyNumberFormat="1" applyFont="1" applyFill="1" applyBorder="1" applyAlignment="1">
      <alignment horizontal="right" vertical="center"/>
    </xf>
    <xf numFmtId="167" fontId="3" fillId="10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7" fontId="3" fillId="11" borderId="1" xfId="0" applyNumberFormat="1" applyFont="1" applyFill="1" applyBorder="1" applyAlignment="1">
      <alignment horizontal="right" vertical="center"/>
    </xf>
    <xf numFmtId="167" fontId="3" fillId="12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0" borderId="1" xfId="0" applyNumberFormat="1" applyFont="1" applyFill="1" applyBorder="1" applyAlignment="1" applyProtection="1">
      <alignment horizontal="right" vertical="center"/>
      <protection hidden="1" locked="0"/>
    </xf>
    <xf numFmtId="168" fontId="3" fillId="2" borderId="1" xfId="23" applyNumberFormat="1" applyFont="1" applyFill="1" applyBorder="1">
      <alignment/>
      <protection/>
    </xf>
    <xf numFmtId="168" fontId="3" fillId="2" borderId="1" xfId="0" applyNumberFormat="1" applyFont="1" applyFill="1" applyBorder="1" applyAlignment="1">
      <alignment/>
    </xf>
    <xf numFmtId="168" fontId="3" fillId="2" borderId="1" xfId="22" applyNumberFormat="1" applyFont="1" applyFill="1" applyBorder="1">
      <alignment/>
      <protection/>
    </xf>
    <xf numFmtId="167" fontId="3" fillId="4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2" borderId="2" xfId="0" applyNumberFormat="1" applyFont="1" applyFill="1" applyBorder="1" applyAlignment="1" applyProtection="1">
      <alignment horizontal="right" vertical="center"/>
      <protection hidden="1" locked="0"/>
    </xf>
    <xf numFmtId="166" fontId="3" fillId="2" borderId="1" xfId="20" applyNumberFormat="1" applyFont="1" applyFill="1" applyBorder="1" applyAlignment="1">
      <alignment horizontal="right" vertical="center"/>
      <protection/>
    </xf>
    <xf numFmtId="166" fontId="3" fillId="10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12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5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0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6" borderId="1" xfId="0" applyNumberFormat="1" applyFont="1" applyFill="1" applyBorder="1" applyAlignment="1" applyProtection="1">
      <alignment horizontal="right" vertical="center"/>
      <protection hidden="1" locked="0"/>
    </xf>
    <xf numFmtId="166" fontId="3" fillId="7" borderId="1" xfId="0" applyNumberFormat="1" applyFont="1" applyFill="1" applyBorder="1" applyAlignment="1" applyProtection="1">
      <alignment horizontal="right" vertical="center"/>
      <protection hidden="1" locked="0"/>
    </xf>
    <xf numFmtId="167" fontId="3" fillId="7" borderId="1" xfId="0" applyNumberFormat="1" applyFont="1" applyFill="1" applyBorder="1" applyAlignment="1" applyProtection="1">
      <alignment horizontal="right" vertical="center"/>
      <protection hidden="1" locked="0"/>
    </xf>
    <xf numFmtId="164" fontId="0" fillId="0" borderId="1" xfId="0" applyBorder="1" applyAlignment="1">
      <alignment/>
    </xf>
    <xf numFmtId="166" fontId="3" fillId="7" borderId="1" xfId="0" applyNumberFormat="1" applyFont="1" applyFill="1" applyBorder="1" applyAlignment="1">
      <alignment horizontal="right" vertical="center" shrinkToFi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_Лист2_1" xfId="25"/>
    <cellStyle name="Обычный_Приложения 8, 9, 10 (1)" xfId="26"/>
    <cellStyle name="Финансовый 2" xfId="27"/>
    <cellStyle name="Финансовый 3" xfId="28"/>
    <cellStyle name="Финансовый_Лист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"/>
  <sheetViews>
    <sheetView tabSelected="1" view="pageBreakPreview" zoomScale="110" zoomScaleSheetLayoutView="11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L12" sqref="EL12"/>
    </sheetView>
  </sheetViews>
  <sheetFormatPr defaultColWidth="1.1484375" defaultRowHeight="15"/>
  <cols>
    <col min="1" max="1" width="3.28125" style="1" customWidth="1"/>
    <col min="2" max="2" width="27.7109375" style="1" customWidth="1"/>
    <col min="3" max="3" width="0" style="2" hidden="1" customWidth="1"/>
    <col min="4" max="23" width="0" style="3" hidden="1" customWidth="1"/>
    <col min="24" max="24" width="0" style="1" hidden="1" customWidth="1"/>
    <col min="25" max="53" width="0" style="3" hidden="1" customWidth="1"/>
    <col min="54" max="54" width="0" style="4" hidden="1" customWidth="1"/>
    <col min="55" max="55" width="0" style="3" hidden="1" customWidth="1"/>
    <col min="56" max="56" width="0" style="4" hidden="1" customWidth="1"/>
    <col min="57" max="57" width="0" style="3" hidden="1" customWidth="1"/>
    <col min="58" max="61" width="0" style="4" hidden="1" customWidth="1"/>
    <col min="62" max="66" width="0" style="1" hidden="1" customWidth="1"/>
    <col min="67" max="67" width="0" style="3" hidden="1" customWidth="1"/>
    <col min="68" max="68" width="0" style="1" hidden="1" customWidth="1"/>
    <col min="69" max="71" width="0" style="3" hidden="1" customWidth="1"/>
    <col min="72" max="80" width="0" style="1" hidden="1" customWidth="1"/>
    <col min="81" max="88" width="0" style="3" hidden="1" customWidth="1"/>
    <col min="89" max="99" width="0" style="1" hidden="1" customWidth="1"/>
    <col min="100" max="101" width="0" style="3" hidden="1" customWidth="1"/>
    <col min="102" max="106" width="0" style="4" hidden="1" customWidth="1"/>
    <col min="107" max="107" width="0" style="3" hidden="1" customWidth="1"/>
    <col min="108" max="108" width="0" style="4" hidden="1" customWidth="1"/>
    <col min="109" max="115" width="0" style="3" hidden="1" customWidth="1"/>
    <col min="116" max="117" width="0" style="4" hidden="1" customWidth="1"/>
    <col min="118" max="121" width="0" style="3" hidden="1" customWidth="1"/>
    <col min="122" max="129" width="0" style="4" hidden="1" customWidth="1"/>
    <col min="130" max="130" width="0" style="3" hidden="1" customWidth="1"/>
    <col min="131" max="131" width="0" style="4" hidden="1" customWidth="1"/>
    <col min="132" max="139" width="0" style="3" hidden="1" customWidth="1"/>
    <col min="140" max="140" width="0" style="5" hidden="1" customWidth="1"/>
    <col min="141" max="141" width="0" style="1" hidden="1" customWidth="1"/>
    <col min="142" max="142" width="20.00390625" style="5" customWidth="1"/>
    <col min="143" max="143" width="18.57421875" style="6" customWidth="1"/>
    <col min="144" max="144" width="25.8515625" style="3" customWidth="1"/>
    <col min="145" max="145" width="26.00390625" style="3" customWidth="1"/>
    <col min="146" max="146" width="22.57421875" style="3" customWidth="1"/>
    <col min="147" max="147" width="23.00390625" style="3" customWidth="1"/>
    <col min="148" max="148" width="23.57421875" style="7" customWidth="1"/>
    <col min="149" max="149" width="25.8515625" style="7" customWidth="1"/>
    <col min="150" max="150" width="24.00390625" style="7" customWidth="1"/>
    <col min="151" max="151" width="22.421875" style="7" customWidth="1"/>
    <col min="152" max="152" width="23.28125" style="6" customWidth="1"/>
    <col min="153" max="159" width="24.57421875" style="3" customWidth="1"/>
    <col min="160" max="160" width="24.421875" style="3" customWidth="1"/>
    <col min="161" max="166" width="26.140625" style="7" customWidth="1"/>
    <col min="167" max="167" width="22.421875" style="7" customWidth="1"/>
    <col min="168" max="170" width="24.140625" style="7" customWidth="1"/>
    <col min="171" max="171" width="25.7109375" style="7" customWidth="1"/>
    <col min="172" max="173" width="24.140625" style="7" customWidth="1"/>
    <col min="174" max="175" width="26.8515625" style="7" customWidth="1"/>
    <col min="176" max="176" width="28.140625" style="7" customWidth="1"/>
    <col min="177" max="178" width="26.57421875" style="7" customWidth="1"/>
    <col min="179" max="181" width="26.140625" style="7" customWidth="1"/>
    <col min="182" max="182" width="29.00390625" style="7" customWidth="1"/>
    <col min="183" max="183" width="25.7109375" style="7" customWidth="1"/>
    <col min="184" max="186" width="27.57421875" style="7" customWidth="1"/>
    <col min="187" max="187" width="28.00390625" style="0" customWidth="1"/>
    <col min="188" max="188" width="23.00390625" style="6" customWidth="1"/>
    <col min="189" max="189" width="23.00390625" style="3" customWidth="1"/>
    <col min="190" max="190" width="23.7109375" style="3" customWidth="1"/>
    <col min="191" max="191" width="27.00390625" style="3" customWidth="1"/>
    <col min="192" max="192" width="25.421875" style="3" customWidth="1"/>
    <col min="193" max="193" width="0" style="3" hidden="1" customWidth="1"/>
    <col min="194" max="195" width="24.57421875" style="7" customWidth="1"/>
    <col min="196" max="196" width="23.00390625" style="7" customWidth="1"/>
    <col min="197" max="197" width="23.7109375" style="7" customWidth="1"/>
    <col min="198" max="201" width="24.140625" style="7" customWidth="1"/>
    <col min="202" max="202" width="26.7109375" style="7" customWidth="1"/>
    <col min="203" max="204" width="24.140625" style="7" customWidth="1"/>
    <col min="205" max="205" width="32.00390625" style="7" customWidth="1"/>
    <col min="206" max="206" width="24.8515625" style="7" customWidth="1"/>
    <col min="207" max="207" width="26.00390625" style="7" customWidth="1"/>
    <col min="208" max="208" width="28.421875" style="7" customWidth="1"/>
    <col min="209" max="209" width="26.00390625" style="7" customWidth="1"/>
    <col min="210" max="210" width="24.8515625" style="7" customWidth="1"/>
    <col min="211" max="211" width="27.140625" style="7" customWidth="1"/>
    <col min="212" max="212" width="28.7109375" style="7" customWidth="1"/>
    <col min="213" max="215" width="27.140625" style="7" customWidth="1"/>
    <col min="216" max="216" width="26.8515625" style="7" customWidth="1"/>
    <col min="217" max="217" width="27.7109375" style="7" customWidth="1"/>
    <col min="218" max="218" width="27.8515625" style="7" customWidth="1"/>
    <col min="219" max="228" width="26.00390625" style="7" customWidth="1"/>
    <col min="229" max="232" width="24.8515625" style="3" customWidth="1"/>
    <col min="233" max="233" width="29.00390625" style="3" customWidth="1"/>
    <col min="234" max="234" width="20.28125" style="6" customWidth="1"/>
    <col min="235" max="235" width="26.57421875" style="3" customWidth="1"/>
    <col min="236" max="237" width="25.00390625" style="3" customWidth="1"/>
    <col min="238" max="238" width="25.28125" style="3" customWidth="1"/>
    <col min="239" max="239" width="26.140625" style="3" customWidth="1"/>
    <col min="240" max="240" width="9.140625" style="8" customWidth="1"/>
    <col min="241" max="16384" width="9.140625" style="3" customWidth="1"/>
  </cols>
  <sheetData>
    <row r="1" spans="1:256" s="12" customFormat="1" ht="15" customHeight="1">
      <c r="A1" s="9"/>
      <c r="B1" s="10"/>
      <c r="C1" s="11">
        <f>D1+F1+H1+J1+M1+S1</f>
        <v>31582000</v>
      </c>
      <c r="D1" s="12">
        <f>SUM(E1)</f>
        <v>0</v>
      </c>
      <c r="F1" s="12">
        <f>G1</f>
        <v>0</v>
      </c>
      <c r="G1" s="12">
        <v>0</v>
      </c>
      <c r="J1" s="13">
        <f>SUM(K1:L1)</f>
        <v>23842000</v>
      </c>
      <c r="K1" s="14">
        <v>2608000</v>
      </c>
      <c r="L1" s="14">
        <v>21234000</v>
      </c>
      <c r="M1" s="13">
        <f>SUM(N1:R1)</f>
        <v>7740000</v>
      </c>
      <c r="N1" s="13"/>
      <c r="O1" s="13">
        <v>7740000</v>
      </c>
      <c r="P1" s="13"/>
      <c r="Q1" s="13"/>
      <c r="R1" s="13"/>
      <c r="S1" s="15">
        <f>SUM(T1:W1)</f>
        <v>0</v>
      </c>
      <c r="T1" s="15"/>
      <c r="U1" s="13"/>
      <c r="V1" s="13"/>
      <c r="W1" s="15"/>
      <c r="X1" s="16">
        <f>Y1+Z1</f>
        <v>0</v>
      </c>
      <c r="Y1" s="12">
        <f>Z1</f>
        <v>0</v>
      </c>
      <c r="Z1" s="17"/>
      <c r="AA1" s="18">
        <f>AB1</f>
        <v>0</v>
      </c>
      <c r="AB1" s="19"/>
      <c r="AC1" s="20">
        <f>AF1+AD1+AH1</f>
        <v>7708712</v>
      </c>
      <c r="AD1" s="19">
        <f>AE1</f>
        <v>361600</v>
      </c>
      <c r="AE1" s="19">
        <v>361600</v>
      </c>
      <c r="AF1" s="19">
        <f>AG1</f>
        <v>609200</v>
      </c>
      <c r="AG1" s="19">
        <v>609200</v>
      </c>
      <c r="AH1" s="19">
        <f>SUM(AI1:AO1)</f>
        <v>6737912</v>
      </c>
      <c r="AI1" s="19">
        <v>6376112</v>
      </c>
      <c r="AJ1" s="19">
        <v>248400</v>
      </c>
      <c r="AK1" s="19">
        <v>46800</v>
      </c>
      <c r="AL1" s="19">
        <v>0</v>
      </c>
      <c r="AM1" s="21">
        <v>0</v>
      </c>
      <c r="AN1" s="19">
        <v>66600</v>
      </c>
      <c r="AO1" s="19">
        <v>0</v>
      </c>
      <c r="AP1" s="22"/>
      <c r="AQ1" s="19"/>
      <c r="AR1" s="23">
        <f>AS1+AT1</f>
        <v>353900</v>
      </c>
      <c r="AS1" s="19">
        <v>353900</v>
      </c>
      <c r="AT1" s="19"/>
      <c r="AU1" s="24">
        <f>AV1+BA1+BH1+BJ1+BQ1+BX1</f>
        <v>143911901</v>
      </c>
      <c r="AV1" s="12">
        <f>AW1+AX1+AY1+AZ1</f>
        <v>49118000</v>
      </c>
      <c r="AW1" s="12">
        <v>49118000</v>
      </c>
      <c r="AX1" s="12">
        <v>0</v>
      </c>
      <c r="BA1" s="12">
        <f>BE1+BB1+BF1+BG1</f>
        <v>88154500</v>
      </c>
      <c r="BB1" s="24">
        <f>BC1+BD1</f>
        <v>2269400</v>
      </c>
      <c r="BC1" s="20">
        <v>2269400</v>
      </c>
      <c r="BD1" s="24"/>
      <c r="BF1" s="25">
        <v>83571700</v>
      </c>
      <c r="BG1" s="25">
        <v>2313400</v>
      </c>
      <c r="BH1" s="25">
        <f>BI1</f>
        <v>1015800</v>
      </c>
      <c r="BI1" s="26">
        <v>1015800</v>
      </c>
      <c r="BJ1" s="25">
        <f>SUM(BK1:BP1)</f>
        <v>520800</v>
      </c>
      <c r="BK1" s="25">
        <v>92800</v>
      </c>
      <c r="BL1" s="26">
        <v>350000</v>
      </c>
      <c r="BM1" s="25">
        <v>73000</v>
      </c>
      <c r="BN1" s="25">
        <v>0</v>
      </c>
      <c r="BO1" s="19">
        <v>5000</v>
      </c>
      <c r="BP1" s="25"/>
      <c r="BQ1" s="19">
        <f>SUM(BR1:BW1)</f>
        <v>4130388</v>
      </c>
      <c r="BR1" s="26">
        <v>2461800</v>
      </c>
      <c r="BS1" s="19">
        <v>1668588</v>
      </c>
      <c r="BT1" s="17"/>
      <c r="BU1" s="26">
        <v>0</v>
      </c>
      <c r="BV1" s="17">
        <v>0</v>
      </c>
      <c r="BW1" s="27">
        <v>0</v>
      </c>
      <c r="BX1" s="27">
        <f>BY1+BZ1+CA1+CB1</f>
        <v>972413</v>
      </c>
      <c r="BY1" s="27"/>
      <c r="BZ1" s="27"/>
      <c r="CA1" s="28">
        <v>972000</v>
      </c>
      <c r="CB1" s="28">
        <v>413</v>
      </c>
      <c r="CC1" s="29">
        <f>CD1+CF1+CJ1+CL1+CS1+CV1+CZ1+DD1+DI1+DL1+DN1+DR1+DU1+DZ1+CH1</f>
        <v>9024483</v>
      </c>
      <c r="CD1" s="12">
        <f>CE1</f>
        <v>0</v>
      </c>
      <c r="CF1" s="30">
        <f>CG1</f>
        <v>0</v>
      </c>
      <c r="CH1" s="12">
        <f>CI1</f>
        <v>0</v>
      </c>
      <c r="CJ1" s="12">
        <f>CK1</f>
        <v>235400</v>
      </c>
      <c r="CK1" s="12">
        <v>235400</v>
      </c>
      <c r="CL1" s="12">
        <f>SUM(CM1:CR1)</f>
        <v>0</v>
      </c>
      <c r="CP1" s="25"/>
      <c r="CQ1" s="25">
        <v>0</v>
      </c>
      <c r="CR1" s="13"/>
      <c r="CS1" s="25">
        <f>CT1+CU1</f>
        <v>100</v>
      </c>
      <c r="CT1" s="25">
        <v>100</v>
      </c>
      <c r="CU1" s="25"/>
      <c r="CV1" s="12">
        <f>SUM(CW1:CY1)</f>
        <v>0</v>
      </c>
      <c r="CZ1" s="12">
        <f>SUM(DA1:DC1)</f>
        <v>8703683</v>
      </c>
      <c r="DC1" s="12">
        <v>8703683</v>
      </c>
      <c r="DD1" s="12">
        <f>SUM(DE1:DH1)</f>
        <v>0</v>
      </c>
      <c r="DR1" s="12">
        <f>DS1+DT1</f>
        <v>85300</v>
      </c>
      <c r="DT1" s="31">
        <v>85300</v>
      </c>
      <c r="DU1" s="31">
        <f>DV1+DW1+DX1+DY1</f>
        <v>0</v>
      </c>
      <c r="DV1" s="31"/>
      <c r="DW1" s="31"/>
      <c r="DX1" s="31"/>
      <c r="DY1" s="31"/>
      <c r="DZ1" s="13">
        <f>EA1</f>
        <v>0</v>
      </c>
      <c r="EA1" s="13">
        <v>0</v>
      </c>
      <c r="EB1" s="32">
        <f>EC1+ED1+EE1+EF1</f>
        <v>103600</v>
      </c>
      <c r="EC1" s="13">
        <v>103600</v>
      </c>
      <c r="ED1" s="13"/>
      <c r="EG1" s="33">
        <f>EH1+EI1</f>
        <v>0</v>
      </c>
      <c r="EJ1" s="34">
        <f>C1+X1+AA1+AC1+AP1+AR1+AU1+CC1+EB1+EG1</f>
        <v>192684596</v>
      </c>
      <c r="EK1" s="35">
        <f>EL1-EJ1</f>
        <v>-10854425</v>
      </c>
      <c r="EL1" s="34">
        <f>EM1+EV1+GF1+HZ1</f>
        <v>181830171</v>
      </c>
      <c r="EM1" s="36">
        <f>EN1+EO1+EP1+EQ1+ER1</f>
        <v>31582000</v>
      </c>
      <c r="EN1" s="12">
        <f>K1</f>
        <v>2608000</v>
      </c>
      <c r="EO1" s="13">
        <f>L1</f>
        <v>21234000</v>
      </c>
      <c r="EP1" s="13">
        <f>O1</f>
        <v>7740000</v>
      </c>
      <c r="EQ1" s="13"/>
      <c r="ER1" s="37">
        <f>SUM(ES1:EU1)</f>
        <v>0</v>
      </c>
      <c r="ES1" s="37">
        <f>#REF!</f>
        <v>0</v>
      </c>
      <c r="ET1" s="37">
        <f>#REF!</f>
        <v>0</v>
      </c>
      <c r="EU1" s="37">
        <f>#REF!</f>
        <v>0</v>
      </c>
      <c r="EV1" s="36">
        <f>EW1+EX1+EY1+EZ1+FA1+FB1+FC1+FD1+FE1</f>
        <v>9804783</v>
      </c>
      <c r="EW1" s="13">
        <f>DT1</f>
        <v>85300</v>
      </c>
      <c r="EX1" s="13">
        <f>CW1</f>
        <v>0</v>
      </c>
      <c r="EY1" s="13">
        <f>DS1</f>
        <v>0</v>
      </c>
      <c r="EZ1" s="13">
        <f>CM1</f>
        <v>0</v>
      </c>
      <c r="FA1" s="13"/>
      <c r="FB1" s="13">
        <f>DW1</f>
        <v>0</v>
      </c>
      <c r="FC1" s="13">
        <f>DX1</f>
        <v>0</v>
      </c>
      <c r="FD1" s="13">
        <f>AZ1</f>
        <v>0</v>
      </c>
      <c r="FE1" s="37">
        <f>SUM(FF1:GE1)</f>
        <v>9719483</v>
      </c>
      <c r="FF1" s="37">
        <f>DE1</f>
        <v>0</v>
      </c>
      <c r="FG1" s="37">
        <f>DJ1</f>
        <v>0</v>
      </c>
      <c r="FH1" s="37">
        <f>DV1</f>
        <v>0</v>
      </c>
      <c r="FI1" s="37">
        <f>DO1</f>
        <v>0</v>
      </c>
      <c r="FJ1" s="37">
        <f>Z1</f>
        <v>0</v>
      </c>
      <c r="FK1" s="38"/>
      <c r="FL1" s="38">
        <f>AB1</f>
        <v>0</v>
      </c>
      <c r="FM1" s="38">
        <f>CN1</f>
        <v>0</v>
      </c>
      <c r="FN1" s="38">
        <f>CO1</f>
        <v>0</v>
      </c>
      <c r="FO1" s="38">
        <f>BE1</f>
        <v>0</v>
      </c>
      <c r="FP1" s="38">
        <f>BI1</f>
        <v>1015800</v>
      </c>
      <c r="FQ1" s="38">
        <f>BP1</f>
        <v>0</v>
      </c>
      <c r="FR1" s="37">
        <f>CG1</f>
        <v>0</v>
      </c>
      <c r="FS1" s="37">
        <f>CI1</f>
        <v>0</v>
      </c>
      <c r="FT1" s="38">
        <f>CP1</f>
        <v>0</v>
      </c>
      <c r="FU1" s="38">
        <f>CQ1</f>
        <v>0</v>
      </c>
      <c r="FV1" s="38"/>
      <c r="FW1" s="38">
        <f>CX1</f>
        <v>0</v>
      </c>
      <c r="FX1" s="38">
        <f>CY1</f>
        <v>0</v>
      </c>
      <c r="FY1" s="38">
        <f>DC1</f>
        <v>8703683</v>
      </c>
      <c r="FZ1" s="37">
        <f>DB1+DM1+DP1</f>
        <v>0</v>
      </c>
      <c r="GA1" s="37">
        <v>0</v>
      </c>
      <c r="GB1" s="37">
        <f>EH1</f>
        <v>0</v>
      </c>
      <c r="GC1" s="37">
        <f>EI1</f>
        <v>0</v>
      </c>
      <c r="GD1" s="37">
        <f>#REF!</f>
        <v>0</v>
      </c>
      <c r="GE1" s="39"/>
      <c r="GF1" s="36">
        <f>GG1+GH1+GI1+GL1+HU1+HY1+HV1+HW1+HX1</f>
        <v>140443388</v>
      </c>
      <c r="GG1" s="13">
        <f>EF1</f>
        <v>0</v>
      </c>
      <c r="GH1" s="15">
        <f>G1</f>
        <v>0</v>
      </c>
      <c r="GI1" s="15">
        <f>GJ1+GK1</f>
        <v>0</v>
      </c>
      <c r="GJ1" s="15">
        <f>#REF!</f>
        <v>0</v>
      </c>
      <c r="GK1" s="15">
        <f>#REF!</f>
        <v>0</v>
      </c>
      <c r="GL1" s="37">
        <f>SUM(GM1:HT1)</f>
        <v>136313000</v>
      </c>
      <c r="GM1" s="37">
        <f>AG1</f>
        <v>609200</v>
      </c>
      <c r="GN1" s="40">
        <f>E1</f>
        <v>0</v>
      </c>
      <c r="GO1" s="38">
        <f>#REF!</f>
        <v>0</v>
      </c>
      <c r="GP1" s="38">
        <f>#REF!</f>
        <v>0</v>
      </c>
      <c r="GQ1" s="38">
        <f>AE1</f>
        <v>361600</v>
      </c>
      <c r="GR1" s="38">
        <f>#REF!</f>
        <v>0</v>
      </c>
      <c r="GS1" s="38">
        <f>#REF!</f>
        <v>0</v>
      </c>
      <c r="GT1" s="38">
        <f>AW1+BF1</f>
        <v>132689700</v>
      </c>
      <c r="GU1" s="38">
        <f>AX1</f>
        <v>0</v>
      </c>
      <c r="GV1" s="38">
        <f>BG1</f>
        <v>2313400</v>
      </c>
      <c r="GW1" s="38">
        <f>#REF!</f>
        <v>0</v>
      </c>
      <c r="GX1" s="38">
        <f>#REF!</f>
        <v>0</v>
      </c>
      <c r="GY1" s="38">
        <f>#REF!</f>
        <v>0</v>
      </c>
      <c r="GZ1" s="38">
        <f>#REF!</f>
        <v>0</v>
      </c>
      <c r="HA1" s="38">
        <f>#REF!</f>
        <v>0</v>
      </c>
      <c r="HB1" s="38">
        <f>#REF!</f>
        <v>0</v>
      </c>
      <c r="HC1" s="38">
        <f>#REF!</f>
        <v>0</v>
      </c>
      <c r="HD1" s="38">
        <f>#REF!</f>
        <v>0</v>
      </c>
      <c r="HE1" s="38">
        <f>#REF!</f>
        <v>0</v>
      </c>
      <c r="HF1" s="38">
        <f>#REF!</f>
        <v>0</v>
      </c>
      <c r="HG1" s="38">
        <f>#REF!</f>
        <v>0</v>
      </c>
      <c r="HH1" s="40">
        <f>CE1</f>
        <v>0</v>
      </c>
      <c r="HI1" s="40">
        <f>CK1</f>
        <v>235400</v>
      </c>
      <c r="HJ1" s="40">
        <f>CT1</f>
        <v>100</v>
      </c>
      <c r="HK1" s="40"/>
      <c r="HL1" s="40">
        <f>EC1</f>
        <v>103600</v>
      </c>
      <c r="HM1" s="40">
        <f>ED1</f>
        <v>0</v>
      </c>
      <c r="HN1" s="40">
        <f>EE1</f>
        <v>0</v>
      </c>
      <c r="HO1" s="40">
        <f>#REF!</f>
        <v>0</v>
      </c>
      <c r="HP1" s="40">
        <f>#REF!</f>
        <v>0</v>
      </c>
      <c r="HQ1" s="40">
        <f>#REF!</f>
        <v>0</v>
      </c>
      <c r="HR1" s="40">
        <f>#REF!</f>
        <v>0</v>
      </c>
      <c r="HS1" s="40">
        <f>#REF!</f>
        <v>0</v>
      </c>
      <c r="HT1" s="40">
        <f>#REF!</f>
        <v>0</v>
      </c>
      <c r="HU1" s="15">
        <f>BS1</f>
        <v>1668588</v>
      </c>
      <c r="HV1" s="15">
        <f>#REF!</f>
        <v>0</v>
      </c>
      <c r="HW1" s="15">
        <f>#REF!</f>
        <v>0</v>
      </c>
      <c r="HX1" s="15">
        <f>#REF!</f>
        <v>0</v>
      </c>
      <c r="HY1" s="15">
        <f>BR1</f>
        <v>2461800</v>
      </c>
      <c r="HZ1" s="36">
        <f>IA1+IB1</f>
        <v>0</v>
      </c>
      <c r="IA1" s="15"/>
      <c r="IB1" s="12">
        <f>ID1+IE1</f>
        <v>0</v>
      </c>
      <c r="ID1" s="12">
        <f>DG1</f>
        <v>0</v>
      </c>
      <c r="IE1" s="15">
        <f>T1</f>
        <v>0</v>
      </c>
      <c r="IF1" s="8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 scale="70"/>
  <colBreaks count="15" manualBreakCount="15">
    <brk id="9" max="65535" man="1"/>
    <brk id="16" max="65535" man="1"/>
    <brk id="23" max="65535" man="1"/>
    <brk id="43" max="65535" man="1"/>
    <brk id="52" max="65535" man="1"/>
    <brk id="65" max="65535" man="1"/>
    <brk id="71" max="65535" man="1"/>
    <brk id="83" max="65535" man="1"/>
    <brk id="96" max="65535" man="1"/>
    <brk id="103" max="65535" man="1"/>
    <brk id="107" max="65535" man="1"/>
    <brk id="123" max="65535" man="1"/>
    <brk id="136" max="65535" man="1"/>
    <brk id="141" max="65535" man="1"/>
    <brk id="1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I6" sqref="I6"/>
    </sheetView>
  </sheetViews>
  <sheetFormatPr defaultColWidth="9.140625" defaultRowHeight="15"/>
  <cols>
    <col min="12" max="12" width="14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2014-06-05T02:16:02Z</cp:lastPrinted>
  <dcterms:created xsi:type="dcterms:W3CDTF">2011-11-03T03:18:28Z</dcterms:created>
  <dcterms:modified xsi:type="dcterms:W3CDTF">2014-06-06T03:17:50Z</dcterms:modified>
  <cp:category/>
  <cp:version/>
  <cp:contentType/>
  <cp:contentStatus/>
  <cp:revision>1</cp:revision>
</cp:coreProperties>
</file>