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0"/>
  </bookViews>
  <sheets>
    <sheet name="momentum_conserv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<sst xmlns="http://schemas.openxmlformats.org/spreadsheetml/2006/main" count="21" uniqueCount="20">
  <si>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A = </t>
  </si>
  <si>
    <t xml:space="preserve">x0 = </t>
  </si>
  <si>
    <t xml:space="preserve">y0 = </t>
  </si>
  <si>
    <t>n =</t>
  </si>
  <si>
    <t>% diff</t>
  </si>
  <si>
    <t xml:space="preserve"> % diff</t>
  </si>
  <si>
    <t>curve fit</t>
  </si>
  <si>
    <t>last row = 128</t>
  </si>
  <si>
    <t>Conservation of mass flow rate.</t>
  </si>
  <si>
    <t>Angular distribution of U(theta)*dA</t>
  </si>
  <si>
    <t>KSI^2(r)</t>
  </si>
  <si>
    <t xml:space="preserve">  -- expressed via KSI2</t>
  </si>
  <si>
    <t>RATIO OF INTEGRALS</t>
  </si>
  <si>
    <t>f(r)</t>
  </si>
  <si>
    <t>KSI2^2</t>
  </si>
  <si>
    <t>integral*r^2[m2]</t>
  </si>
  <si>
    <t xml:space="preserve">  ---  invariant</t>
  </si>
  <si>
    <t>(r-r1)/(r2-r1)</t>
  </si>
  <si>
    <t>r(m)</t>
  </si>
  <si>
    <t>INTEGRAL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</si>
</sst>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00000000000"/>
    <numFmt numFmtId="166" formatCode="0.0000000000%"/>
    <numFmt numFmtId="167" formatCode="0.000%"/>
    <numFmt numFmtId="168" formatCode="0.00%"/>
    <numFmt numFmtId="169" formatCode="0.00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1" fillId="2" borderId="0" xfId="0" applyFont="1" applyFill="1" applyAlignment="1">
      <alignment/>
    </xf>
    <xf numFmtId="169" fontId="0" fillId="0" borderId="0" xfId="0" applyNumberFormat="1" applyAlignment="1">
      <alignment/>
    </xf>
    <xf numFmtId="164" fontId="2" fillId="3" borderId="1" xfId="0" applyFont="1" applyFill="1" applyBorder="1" applyAlignment="1">
      <alignment/>
    </xf>
    <xf numFmtId="164" fontId="0" fillId="3" borderId="0" xfId="0" applyFill="1" applyAlignment="1">
      <alignment/>
    </xf>
    <xf numFmtId="164" fontId="1" fillId="3" borderId="0" xfId="0" applyFont="1" applyFill="1" applyAlignment="1">
      <alignment horizontal="right"/>
    </xf>
    <xf numFmtId="164" fontId="2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3" borderId="0" xfId="0" applyFont="1" applyFill="1" applyAlignment="1">
      <alignment/>
    </xf>
    <xf numFmtId="164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momentum_conserv!$B$8:$B$8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momentum_conserv!$C$15:$H$15</c:f>
              <c:numCache/>
            </c:numRef>
          </c:xVal>
          <c:yVal>
            <c:numRef>
              <c:f>momentum_conserv!$C$8:$H$8</c:f>
              <c:numCache/>
            </c:numRef>
          </c:yVal>
          <c:smooth val="0"/>
        </c:ser>
        <c:ser>
          <c:idx val="1"/>
          <c:order val="1"/>
          <c:tx>
            <c:strRef>
              <c:f>momentum_conserv!$B$7:$B$7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momentum_conserv!$C$15:$H$15</c:f>
              <c:numCache/>
            </c:numRef>
          </c:xVal>
          <c:yVal>
            <c:numRef>
              <c:f>momentum_conserv!$C$7:$H$7</c:f>
              <c:numCache/>
            </c:numRef>
          </c:yVal>
          <c:smooth val="0"/>
        </c:ser>
        <c:axId val="28706756"/>
        <c:axId val="57034213"/>
      </c:scatterChart>
      <c:valAx>
        <c:axId val="2870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distance (r-r1)/(r2-r1)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0"/>
        <c:crossBetween val="midCat"/>
        <c:dispUnits/>
      </c:valAx>
      <c:valAx>
        <c:axId val="5703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 OF  INTEGRALS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19</xdr:row>
      <xdr:rowOff>57150</xdr:rowOff>
    </xdr:from>
    <xdr:to>
      <xdr:col>10</xdr:col>
      <xdr:colOff>142875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695325" y="3133725"/>
        <a:ext cx="7467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I6" sqref="I6"/>
    </sheetView>
  </sheetViews>
  <sheetFormatPr defaultColWidth="11.421875" defaultRowHeight="12.75"/>
  <cols>
    <col min="1" max="1" width="13.140625" style="0" customWidth="1"/>
    <col min="2" max="2" width="14.57421875" style="0" customWidth="1"/>
    <col min="3" max="12" width="11.57421875" style="0" customWidth="1"/>
    <col min="13" max="13" width="20.8515625" style="0" customWidth="1"/>
    <col min="14" max="16384" width="11.57421875" style="0" customWidth="1"/>
  </cols>
  <sheetData>
    <row r="1" spans="2:7" ht="12.75">
      <c r="B1" s="1" t="s">
        <v>0</v>
      </c>
      <c r="C1" s="1">
        <v>0.97</v>
      </c>
      <c r="E1" s="2"/>
      <c r="G1" s="3"/>
    </row>
    <row r="2" spans="2:13" ht="12.75">
      <c r="B2" s="1" t="s">
        <v>1</v>
      </c>
      <c r="C2" s="1">
        <v>-0.1</v>
      </c>
      <c r="E2" s="2"/>
      <c r="G2" s="3"/>
      <c r="M2" s="4">
        <f>C17</f>
        <v>0.018372811888435755</v>
      </c>
    </row>
    <row r="3" spans="2:13" ht="12.75">
      <c r="B3" s="1" t="s">
        <v>2</v>
      </c>
      <c r="C3" s="1">
        <v>0.04</v>
      </c>
      <c r="M3" s="4">
        <v>0.0183728165905744</v>
      </c>
    </row>
    <row r="4" spans="2:13" ht="12.75">
      <c r="B4" s="1" t="s">
        <v>3</v>
      </c>
      <c r="C4" s="1">
        <v>0.75</v>
      </c>
      <c r="L4" t="s">
        <v>4</v>
      </c>
      <c r="M4" s="5">
        <f>(M3-M2)/M2</f>
        <v>2.559291779768523E-07</v>
      </c>
    </row>
    <row r="6" spans="2:11" ht="12.75">
      <c r="B6" t="s">
        <v>5</v>
      </c>
      <c r="C6" s="6">
        <f>(C7-C8)/C8</f>
        <v>-0.009914678945844347</v>
      </c>
      <c r="D6" s="6">
        <f>(D7-D8)/D8</f>
        <v>0.054679937803068235</v>
      </c>
      <c r="E6" s="6">
        <f>(E7-E8)/E8</f>
        <v>-0.005841199788534879</v>
      </c>
      <c r="F6" s="6">
        <f>(F7-F8)/F8</f>
        <v>-0.027778544358331908</v>
      </c>
      <c r="G6" s="6">
        <f>(G7-G8)/G8</f>
        <v>-0.021461339111066034</v>
      </c>
      <c r="H6" s="6">
        <f>(H7-H8)/H8</f>
        <v>0.001876513684623271</v>
      </c>
      <c r="I6" s="6"/>
      <c r="J6" s="6">
        <f>SQRT(C6^2+D6^2+E6^2+F6^2+G6^2+H6^2)</f>
        <v>0.06601571008807468</v>
      </c>
      <c r="K6" s="7">
        <f>MAX(C6:H6)-MIN(C6:H6)</f>
        <v>0.08245848216140014</v>
      </c>
    </row>
    <row r="7" spans="2:13" ht="12.75">
      <c r="B7" t="s">
        <v>6</v>
      </c>
      <c r="C7">
        <f>$C$1*(C15-$C$2)^$C$4-$C$3</f>
        <v>0.13249310277377552</v>
      </c>
      <c r="D7">
        <f>$C$1*(D15-$C$2)^$C$4-$C$3</f>
        <v>0.3531992450488471</v>
      </c>
      <c r="E7">
        <f>$C$1*(E15-$C$2)^$C$4-$C$3</f>
        <v>0.5367654507763197</v>
      </c>
      <c r="F7">
        <f>$C$1*(F15-$C$2)^$C$4-$C$3</f>
        <v>0.7023270123578544</v>
      </c>
      <c r="G7">
        <f>$C$1*(G15-$C$2)^$C$4-$C$3</f>
        <v>0.8563004538781376</v>
      </c>
      <c r="H7">
        <f>$C$1*(H15-$C$2)^$C$4-$C$3</f>
        <v>1.0018765136846233</v>
      </c>
      <c r="I7">
        <f>$C$1*(I15-$C$2)^$C$4-$C$3</f>
        <v>1.60672155869912</v>
      </c>
      <c r="M7" s="4">
        <f>H17</f>
        <v>0.002458647554925838</v>
      </c>
    </row>
    <row r="8" spans="2:13" ht="12.75">
      <c r="B8" t="str">
        <f>B11</f>
        <v>RATIO OF INTEGRALS</v>
      </c>
      <c r="C8">
        <f>C11</f>
        <v>0.13381988395980715</v>
      </c>
      <c r="D8">
        <f>D11</f>
        <v>0.3348876112923626</v>
      </c>
      <c r="E8">
        <f>E11</f>
        <v>0.5399192268500219</v>
      </c>
      <c r="F8">
        <f>F11</f>
        <v>0.7223940680205594</v>
      </c>
      <c r="G8">
        <f>G11</f>
        <v>0.8750808609853478</v>
      </c>
      <c r="H8">
        <f>H11</f>
        <v>1</v>
      </c>
      <c r="I8">
        <f>I11</f>
        <v>1</v>
      </c>
      <c r="M8" s="4">
        <v>0.00245852101056621</v>
      </c>
    </row>
    <row r="9" spans="1:13" ht="12.75">
      <c r="A9" t="s">
        <v>7</v>
      </c>
      <c r="C9" t="s">
        <v>8</v>
      </c>
      <c r="F9" t="s">
        <v>9</v>
      </c>
      <c r="L9" t="s">
        <v>4</v>
      </c>
      <c r="M9" s="5">
        <f>(M8-M7)/M7</f>
        <v>-5.1469092987399036E-05</v>
      </c>
    </row>
    <row r="10" spans="2:11" ht="12.75">
      <c r="B10" t="s">
        <v>10</v>
      </c>
      <c r="C10" s="8">
        <f>$H13*C12*C11</f>
        <v>0.9999999999999997</v>
      </c>
      <c r="D10" s="8">
        <f>$H13*D12*D11</f>
        <v>0.8049289609168062</v>
      </c>
      <c r="E10" s="8">
        <f>$H13*E12*E11</f>
        <v>0.6320903761626874</v>
      </c>
      <c r="F10" s="8">
        <f>$H13*F12*F11</f>
        <v>0.4988142305634469</v>
      </c>
      <c r="G10" s="8">
        <f>$H13*G12*G11</f>
        <v>0.3980946546098396</v>
      </c>
      <c r="H10" s="8">
        <f>$H13*H12*H11</f>
        <v>0.3221617294097197</v>
      </c>
      <c r="I10" s="8">
        <f>$H13*I12*I11</f>
        <v>0.10725909129288616</v>
      </c>
      <c r="J10" s="8" t="s">
        <v>11</v>
      </c>
      <c r="K10" s="8"/>
    </row>
    <row r="11" spans="2:9" ht="12.75">
      <c r="B11" s="9" t="s">
        <v>12</v>
      </c>
      <c r="C11" s="9">
        <f>$H17/C17</f>
        <v>0.13381988395980715</v>
      </c>
      <c r="D11" s="9">
        <f>$H17/D17</f>
        <v>0.3348876112923626</v>
      </c>
      <c r="E11" s="9">
        <f>$H17/E17</f>
        <v>0.5399192268500219</v>
      </c>
      <c r="F11" s="9">
        <f>$H17/F17</f>
        <v>0.7223940680205594</v>
      </c>
      <c r="G11" s="9">
        <f>$H17/G17</f>
        <v>0.8750808609853478</v>
      </c>
      <c r="H11" s="9">
        <f>$H17/H17</f>
        <v>1</v>
      </c>
      <c r="I11" s="9">
        <f>$H17/I17</f>
        <v>1</v>
      </c>
    </row>
    <row r="12" spans="2:9" ht="12.75">
      <c r="B12" t="s">
        <v>13</v>
      </c>
      <c r="C12">
        <f>($H16/C16)^2</f>
        <v>23.195588901704316</v>
      </c>
      <c r="D12">
        <f>($H16/D16)^2</f>
        <v>7.4607849782224935</v>
      </c>
      <c r="E12">
        <f>($H16/E16)^2</f>
        <v>3.6339289924321947</v>
      </c>
      <c r="F12">
        <f>($H16/F16)^2</f>
        <v>2.1433382568289896</v>
      </c>
      <c r="G12">
        <f>($H16/G16)^2</f>
        <v>1.4120959673429987</v>
      </c>
      <c r="H12">
        <f>($H16/H16)^2</f>
        <v>1</v>
      </c>
      <c r="I12">
        <f>($H16/I16)^2</f>
        <v>0.3329355460358729</v>
      </c>
    </row>
    <row r="13" spans="2:10" ht="12.75">
      <c r="B13" t="s">
        <v>14</v>
      </c>
      <c r="C13" s="10"/>
      <c r="D13" s="10"/>
      <c r="E13" s="10"/>
      <c r="F13" s="10"/>
      <c r="G13" s="10"/>
      <c r="H13" s="11">
        <f>C14/H14</f>
        <v>0.3221617294097197</v>
      </c>
      <c r="I13" s="10"/>
      <c r="J13" s="6"/>
    </row>
    <row r="14" spans="1:10" ht="12.75">
      <c r="A14" s="12"/>
      <c r="B14" s="13" t="s">
        <v>15</v>
      </c>
      <c r="C14" s="14">
        <f>C17*C16^2</f>
        <v>0.026371230255082184</v>
      </c>
      <c r="D14" s="15">
        <f>D17*D16^2</f>
        <v>0.03276218341683918</v>
      </c>
      <c r="E14" s="15">
        <f>E17*E16^2</f>
        <v>0.04172066408474277</v>
      </c>
      <c r="F14" s="15">
        <f>F17*F16^2</f>
        <v>0.05286783864464725</v>
      </c>
      <c r="G14" s="15">
        <f>G17*G16^2</f>
        <v>0.0662436180684913</v>
      </c>
      <c r="H14" s="11">
        <f>H17*H16^2</f>
        <v>0.08185711662089977</v>
      </c>
      <c r="I14" s="15">
        <f>I17*I16^2</f>
        <v>0.2458647554925838</v>
      </c>
      <c r="J14" s="12" t="s">
        <v>16</v>
      </c>
    </row>
    <row r="15" spans="1:10" ht="12.75">
      <c r="A15" s="12"/>
      <c r="B15" s="16" t="s">
        <v>17</v>
      </c>
      <c r="C15" s="17">
        <f>(C16-$C$16)/($H$16-$C$16)</f>
        <v>0</v>
      </c>
      <c r="D15" s="17">
        <f>(D16-$C$16)/($H$16-$C$16)</f>
        <v>0.20000000000000004</v>
      </c>
      <c r="E15" s="17">
        <f>(E16-$C$16)/($H$16-$C$16)</f>
        <v>0.4</v>
      </c>
      <c r="F15" s="17">
        <f>(F16-$C$16)/($H$16-$C$16)</f>
        <v>0.6000000000000001</v>
      </c>
      <c r="G15" s="17">
        <f>(G16-$C$16)/($H$16-$C$16)</f>
        <v>0.7999999999999999</v>
      </c>
      <c r="H15" s="17">
        <f>(H16-$C$16)/($H$16-$C$16)</f>
        <v>1</v>
      </c>
      <c r="I15" s="17">
        <f>(I16-$C$16)/($H$16-$C$16)</f>
        <v>1.9251844434670227</v>
      </c>
      <c r="J15" s="12"/>
    </row>
    <row r="16" spans="2:9" ht="12.75">
      <c r="B16" s="18" t="s">
        <v>18</v>
      </c>
      <c r="C16" s="19">
        <v>1.1980567244687703</v>
      </c>
      <c r="D16">
        <v>2.1124567244687706</v>
      </c>
      <c r="E16">
        <v>3.0268567244687707</v>
      </c>
      <c r="F16">
        <v>3.9412567244687713</v>
      </c>
      <c r="G16">
        <v>4.855656724468771</v>
      </c>
      <c r="H16" s="19">
        <v>5.7700567244687715</v>
      </c>
      <c r="I16">
        <v>10</v>
      </c>
    </row>
    <row r="17" spans="2:9" ht="12.75">
      <c r="B17" s="20" t="s">
        <v>19</v>
      </c>
      <c r="C17" s="21">
        <v>0.018372811888435755</v>
      </c>
      <c r="D17" s="12">
        <v>0.00734170949303764</v>
      </c>
      <c r="E17" s="12">
        <v>0.0045537321744772725</v>
      </c>
      <c r="F17" s="12">
        <v>0.00340347140676668</v>
      </c>
      <c r="G17" s="12">
        <v>0.0028096232754506617</v>
      </c>
      <c r="H17" s="21">
        <v>0.002458647554925838</v>
      </c>
      <c r="I17" s="12">
        <v>0.002458647554925838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 Larin</cp:lastModifiedBy>
  <cp:lastPrinted>2014-03-21T21:17:57Z</cp:lastPrinted>
  <dcterms:modified xsi:type="dcterms:W3CDTF">2014-03-31T16:12:58Z</dcterms:modified>
  <cp:category/>
  <cp:version/>
  <cp:contentType/>
  <cp:contentStatus/>
  <cp:revision>165</cp:revision>
</cp:coreProperties>
</file>