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otaal Ovz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<sst xmlns="http://schemas.openxmlformats.org/spreadsheetml/2006/main" count="42" uniqueCount="19">
  <si>
    <t>Omschrijving</t>
  </si>
  <si>
    <t>2011</t>
  </si>
  <si>
    <t>2010</t>
  </si>
  <si>
    <t>2009</t>
  </si>
  <si>
    <t>2008</t>
  </si>
  <si>
    <t>2007</t>
  </si>
  <si>
    <t>2006</t>
  </si>
  <si>
    <t>2005</t>
  </si>
  <si>
    <t>2003</t>
  </si>
  <si>
    <t>2002</t>
  </si>
  <si>
    <t>2004</t>
  </si>
  <si>
    <t>2001</t>
  </si>
  <si>
    <t>2012</t>
  </si>
  <si>
    <t>2013</t>
  </si>
  <si>
    <t>Insert</t>
  </si>
  <si>
    <t>Before</t>
  </si>
  <si>
    <t>Here</t>
  </si>
  <si>
    <t>zie 2005</t>
  </si>
  <si>
    <t>Just some text.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</si>
</sst>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[$fl-413]\ * #,##0_-;_-[$fl-413]\ * #,##0\-;_-[$fl-413]\ * &quot;-&quot;_-;_-@_-"/>
    <numFmt numFmtId="165" formatCode="_-[$fl-413]\ * #,##0.00_-;_-[$fl-413]\ * #,##0.00\-;_-[$fl-413]\ * &quot;-&quot;??_-;_-@_-"/>
    <numFmt numFmtId="166" formatCode="#,##0.0000"/>
    <numFmt numFmtId="167" formatCode="0.0000%"/>
    <numFmt numFmtId="168" formatCode="0.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" fontId="2" fillId="0" borderId="0" xfId="16" applyNumberFormat="1" applyAlignment="1">
      <alignment/>
    </xf>
    <xf numFmtId="4" fontId="2" fillId="0" borderId="0" xfId="16" applyNumberFormat="1" applyAlignment="1">
      <alignment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4" fontId="2" fillId="0" borderId="2" xfId="16" applyNumberFormat="1" applyBorder="1" applyAlignment="1">
      <alignment wrapText="1"/>
    </xf>
    <xf numFmtId="4" fontId="2" fillId="0" borderId="2" xfId="16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0" xfId="16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4" fontId="2" fillId="0" borderId="6" xfId="16" applyNumberFormat="1" applyBorder="1" applyAlignment="1">
      <alignment wrapText="1"/>
    </xf>
    <xf numFmtId="4" fontId="2" fillId="0" borderId="6" xfId="16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4" fillId="0" borderId="8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167" fontId="0" fillId="0" borderId="5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0" fillId="0" borderId="4" xfId="0" applyBorder="1" applyAlignment="1">
      <alignment wrapText="1"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0" xfId="0" applyFill="1" applyAlignment="1">
      <alignment wrapText="1"/>
    </xf>
    <xf numFmtId="1" fontId="1" fillId="0" borderId="1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2" borderId="2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2" borderId="0" xfId="16" applyNumberForma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Waterschap%20Kadaster%20etc\20110125%20Ingezetenen%20Zuivering.jpg" TargetMode="External" /><Relationship Id="rId2" Type="http://schemas.openxmlformats.org/officeDocument/2006/relationships/hyperlink" Target="Waterschap%20Kadaster%20etc\20100123%20Ingezetenen%20Zuivering.jpg" TargetMode="External" /><Relationship Id="rId3" Type="http://schemas.openxmlformats.org/officeDocument/2006/relationships/hyperlink" Target="Waterschap%20Kadaster%20etc\20090627%20Gebouwd%20etc.jpg" TargetMode="External" /><Relationship Id="rId4" Type="http://schemas.openxmlformats.org/officeDocument/2006/relationships/hyperlink" Target="Waterschap%20Kadaster%20etc\20090117%20Ingezetenen%20Zuivering.jpg" TargetMode="External" /><Relationship Id="rId5" Type="http://schemas.openxmlformats.org/officeDocument/2006/relationships/hyperlink" Target="Waterschap%20Kadaster%20etc\20080628%20Gebouwd%20etc.jpg" TargetMode="External" /><Relationship Id="rId6" Type="http://schemas.openxmlformats.org/officeDocument/2006/relationships/hyperlink" Target="Waterschap%20Kadaster%20etc\20080119%20Ingezetenen%20Zuivering.jpg" TargetMode="External" /><Relationship Id="rId7" Type="http://schemas.openxmlformats.org/officeDocument/2006/relationships/hyperlink" Target="Waterschap%20Kadaster%20etc\20070428%20Omslag.jpg" TargetMode="External" /><Relationship Id="rId8" Type="http://schemas.openxmlformats.org/officeDocument/2006/relationships/hyperlink" Target="Waterschap%20Kadaster%20etc\20070120%20Ingezetenen%20Zuivering.jpg" TargetMode="External" /><Relationship Id="rId9" Type="http://schemas.openxmlformats.org/officeDocument/2006/relationships/hyperlink" Target="Waterschap%20Kadaster%20etc\20060729%20Omslag.jpg" TargetMode="External" /><Relationship Id="rId10" Type="http://schemas.openxmlformats.org/officeDocument/2006/relationships/hyperlink" Target="Waterschap%20Kadaster%20etc\20060128%20Ingezetenen%20Zuivering.jpg" TargetMode="External" /><Relationship Id="rId11" Type="http://schemas.openxmlformats.org/officeDocument/2006/relationships/hyperlink" Target="Waterschap%20Kadaster%20etc\20050702%20Omslag%20P1.jpg" TargetMode="External" /><Relationship Id="rId12" Type="http://schemas.openxmlformats.org/officeDocument/2006/relationships/hyperlink" Target="Waterschap%20Kadaster%20etc\20050331%20Omslag%202003.jpg" TargetMode="External" /><Relationship Id="rId13" Type="http://schemas.openxmlformats.org/officeDocument/2006/relationships/hyperlink" Target="Waterschap%20Kadaster%20etc\20050228%20Ingezetenen%20Zuivering.jpg" TargetMode="External" /><Relationship Id="rId14" Type="http://schemas.openxmlformats.org/officeDocument/2006/relationships/hyperlink" Target="Waterschap%20Kadaster%20etc\20041231%20Omslag%202002.jpg" TargetMode="External" /><Relationship Id="rId15" Type="http://schemas.openxmlformats.org/officeDocument/2006/relationships/hyperlink" Target="Waterschap%20Kadaster%20etc\20040630%20Omslag.jpg" TargetMode="External" /><Relationship Id="rId16" Type="http://schemas.openxmlformats.org/officeDocument/2006/relationships/hyperlink" Target="Waterschap%20Kadaster%20etc\20040110%20Ingezetenen%20Zuivering.jpg" TargetMode="External" /><Relationship Id="rId17" Type="http://schemas.openxmlformats.org/officeDocument/2006/relationships/hyperlink" Target="Waterschap%20Kadaster%20etc\20030111%20Ingezetenen%20Zuivering.jpg" TargetMode="External" /><Relationship Id="rId18" Type="http://schemas.openxmlformats.org/officeDocument/2006/relationships/hyperlink" Target="Waterschap%20Kadaster%20etc\20020114%20Ingezetenen%20Zuivering.jpg" TargetMode="External" /><Relationship Id="rId19" Type="http://schemas.openxmlformats.org/officeDocument/2006/relationships/hyperlink" Target="Waterschap%20Kadaster%20etc\20011208%20Ingezetenen%20Zuivering.jpg" TargetMode="External" /><Relationship Id="rId20" Type="http://schemas.openxmlformats.org/officeDocument/2006/relationships/hyperlink" Target="Waterschap%20Kadaster%20etc\20010831%20Omslag.jpg" TargetMode="External" /><Relationship Id="rId21" Type="http://schemas.openxmlformats.org/officeDocument/2006/relationships/hyperlink" Target="Waterschap%20Kadaster%20etc\20120831%20Tricijn%20Watersysteemheffing%20Gebouwd.jpg" TargetMode="External" /><Relationship Id="rId22" Type="http://schemas.openxmlformats.org/officeDocument/2006/relationships/hyperlink" Target="Waterschap%20Kadaster%20etc\20120114%20Ingezetenen%20Zuivering.jpg" TargetMode="External" /><Relationship Id="rId23" Type="http://schemas.openxmlformats.org/officeDocument/2006/relationships/hyperlink" Target="Waterschap%20Kadaster%20etc\20120831%20Tricijn%20Watersysteemheffing%20Gebouwd.jpg" TargetMode="External" /><Relationship Id="rId24" Type="http://schemas.openxmlformats.org/officeDocument/2006/relationships/hyperlink" Target="Waterschap%20Kadaster%20etc\20100706%20Gebouwd%20etc.jpg" TargetMode="External" /><Relationship Id="rId25" Type="http://schemas.openxmlformats.org/officeDocument/2006/relationships/hyperlink" Target="Gemeente%20Lelystad\20010523%20OZB%20P1.jpg" TargetMode="External" /><Relationship Id="rId26" Type="http://schemas.openxmlformats.org/officeDocument/2006/relationships/hyperlink" Target="Gemeente%20Lelystad\20020429%20Aanslag%20OZB%20AFV%20P1.jpg" TargetMode="External" /><Relationship Id="rId27" Type="http://schemas.openxmlformats.org/officeDocument/2006/relationships/hyperlink" Target="Gemeente%20Lelystad\20040423%20Aanslag%20OZB%20AFV%20P1.jpg" TargetMode="External" /><Relationship Id="rId28" Type="http://schemas.openxmlformats.org/officeDocument/2006/relationships/hyperlink" Target="Gemeente%20Lelystad\20050228%20Aanslag%20OZB%20AFV%20P1.jpg" TargetMode="External" /><Relationship Id="rId29" Type="http://schemas.openxmlformats.org/officeDocument/2006/relationships/hyperlink" Target="Gemeente%20Lelystad\20060228%20Aanslag%20OZB%20AFV%20P1.jpg" TargetMode="External" /><Relationship Id="rId30" Type="http://schemas.openxmlformats.org/officeDocument/2006/relationships/hyperlink" Target="Gemeente%20Lelystad\20070330%20Aanslag%20OZB%20AFV%20P1.jpg" TargetMode="External" /><Relationship Id="rId31" Type="http://schemas.openxmlformats.org/officeDocument/2006/relationships/hyperlink" Target="Gemeente%20Lelystad\20120218%20Aanslag%20OZBE%20AFV%20RIOH%20BESE%20P1.jpg" TargetMode="External" /><Relationship Id="rId32" Type="http://schemas.openxmlformats.org/officeDocument/2006/relationships/hyperlink" Target="Gemeente%20Lelystad\20040510%20Kopie%20Aanslagbiljet%202003%20P2.jpg" TargetMode="External" /><Relationship Id="rId33" Type="http://schemas.openxmlformats.org/officeDocument/2006/relationships/hyperlink" Target="Bezwaar%20tegen%20WOZ%2001jan2008\20090221%20Aanslag%20OZB%20AFV%20P1.jpg" TargetMode="External" /><Relationship Id="rId34" Type="http://schemas.openxmlformats.org/officeDocument/2006/relationships/hyperlink" Target="Gemeente%20Lelystad\20080222%20Aanslag%20OZB%20AFV%20P1.jpg" TargetMode="External" /><Relationship Id="rId35" Type="http://schemas.openxmlformats.org/officeDocument/2006/relationships/hyperlink" Target="Bezwaar%20tegen%20WOZ%2001jan2009\20110502%20Uitspraak%20Beroep.jpg" TargetMode="External" /><Relationship Id="rId36" Type="http://schemas.openxmlformats.org/officeDocument/2006/relationships/hyperlink" Target="Bezwaar%20tegen%20WOZ%2001jan2010\20110129%20Aanslag%20OZB%20AFV%20P1.jpg" TargetMode="External" /><Relationship Id="rId37" Type="http://schemas.openxmlformats.org/officeDocument/2006/relationships/hyperlink" Target="Waterschap%20Kadaster%20etc\20130131%20Ingezetenen%20Zuivering%20P1.jpg" TargetMode="External" /><Relationship Id="rId38" Type="http://schemas.openxmlformats.org/officeDocument/2006/relationships/hyperlink" Target="Waterschap%20Kadaster%20etc\20130831%20Tricijn%20Watersysteemheffing%20Gebouwd%20P1.jpg" TargetMode="External" /><Relationship Id="rId39" Type="http://schemas.openxmlformats.org/officeDocument/2006/relationships/hyperlink" Target="Gemeente%20Lelystad\20130126%20Aanslag%20OZBE%20AFV%20RIOH%20BESE%20P1.jpg" TargetMode="External" /><Relationship Id="rId40" Type="http://schemas.openxmlformats.org/officeDocument/2006/relationships/hyperlink" Target="Gemeente%20Lelystad\20080401%20Aanslag%20RIOG%20Voorlopig%202008%20P1.jpg" TargetMode="External" /><Relationship Id="rId41" Type="http://schemas.openxmlformats.org/officeDocument/2006/relationships/hyperlink" Target="Gemeente%20Lelystad\20060531%20Aanslag%20RIOG%20P1.jpg" TargetMode="External" /><Relationship Id="rId42" Type="http://schemas.openxmlformats.org/officeDocument/2006/relationships/hyperlink" Target="Gemeente%20Lelystad\20070716%20Aanslag%20RIOG%20Definitief%202006%20P1.jpg" TargetMode="External" /><Relationship Id="rId43" Type="http://schemas.openxmlformats.org/officeDocument/2006/relationships/hyperlink" Target="Gemeente%20Lelystad\20070716%20Aanslag%20RIOG%20Voorlopig%202007.jpg" TargetMode="External" /><Relationship Id="rId44" Type="http://schemas.openxmlformats.org/officeDocument/2006/relationships/hyperlink" Target="Gemeente%20Lelystad\20080331%20Aanslag%20RIOG%20Definitief%202007%20P1.jpg" TargetMode="External" /><Relationship Id="rId45" Type="http://schemas.openxmlformats.org/officeDocument/2006/relationships/hyperlink" Target="Gemeente%20Lelystad\20090930%20Aanslag%20RIOG%20Definitief%202008%20P1.jpg" TargetMode="External" /><Relationship Id="rId46" Type="http://schemas.openxmlformats.org/officeDocument/2006/relationships/hyperlink" Target="Gemeente%20Lelystad\20091001%20Aanslag%20RIOG%20Voorlopig%202009.jpg" TargetMode="External" /><Relationship Id="rId47" Type="http://schemas.openxmlformats.org/officeDocument/2006/relationships/hyperlink" Target="Gemeente%20Lelystad\20100831%20Aanslag%20RIOG%20Definitief%202009%20P1.jpg" TargetMode="External" /><Relationship Id="rId48" Type="http://schemas.openxmlformats.org/officeDocument/2006/relationships/hyperlink" Target="Gemeente%20Lelystad\20100901%20Aanslag%20RIOG%20Voorlopig%202010.jpg" TargetMode="External" /><Relationship Id="rId49" Type="http://schemas.openxmlformats.org/officeDocument/2006/relationships/hyperlink" Target="Gemeente%20Lelystad\20110630%20Aanslag%20RIOG%20Definitief%202010%20P1.jpg" TargetMode="External" /><Relationship Id="rId50" Type="http://schemas.openxmlformats.org/officeDocument/2006/relationships/hyperlink" Target="Gemeente%20Lelystad\20110701%20Aanslag%20RIOG%20Voorlopig%202011.jpg" TargetMode="External" /><Relationship Id="rId51" Type="http://schemas.openxmlformats.org/officeDocument/2006/relationships/hyperlink" Target="Gemeente%20Lelystad\20121124%20Aanslag%20RIOG%20Definitief%202011%20P1.jpg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7" sqref="F7"/>
    </sheetView>
  </sheetViews>
  <sheetFormatPr defaultColWidth="9.140625" defaultRowHeight="12.75"/>
  <cols>
    <col min="1" max="1" width="34.00390625" style="0" bestFit="1" customWidth="1"/>
    <col min="2" max="2" width="7.57421875" style="0" bestFit="1" customWidth="1"/>
    <col min="3" max="3" width="5.57421875" style="0" customWidth="1"/>
    <col min="4" max="4" width="7.57421875" style="4" bestFit="1" customWidth="1"/>
    <col min="5" max="5" width="8.28125" style="4" bestFit="1" customWidth="1"/>
    <col min="6" max="6" width="8.421875" style="4" bestFit="1" customWidth="1"/>
    <col min="7" max="7" width="8.28125" style="4" bestFit="1" customWidth="1"/>
    <col min="8" max="8" width="8.140625" style="4" bestFit="1" customWidth="1"/>
    <col min="9" max="14" width="9.140625" style="4" bestFit="1" customWidth="1"/>
    <col min="15" max="15" width="9.140625" style="0" customWidth="1"/>
    <col min="16" max="16" width="8.28125" style="0" bestFit="1" customWidth="1"/>
    <col min="17" max="17" width="6.57421875" style="0" customWidth="1"/>
    <col min="18" max="16384" width="19.7109375" style="0" customWidth="1"/>
  </cols>
  <sheetData>
    <row r="1" spans="1:17" s="3" customFormat="1" ht="12.75">
      <c r="A1" s="32" t="s">
        <v>0</v>
      </c>
      <c r="B1" s="33">
        <v>1999</v>
      </c>
      <c r="C1" s="33">
        <v>2000</v>
      </c>
      <c r="D1" s="34" t="s">
        <v>11</v>
      </c>
      <c r="E1" s="34" t="s">
        <v>9</v>
      </c>
      <c r="F1" s="34" t="s">
        <v>8</v>
      </c>
      <c r="G1" s="34" t="s">
        <v>10</v>
      </c>
      <c r="H1" s="34" t="s">
        <v>7</v>
      </c>
      <c r="I1" s="34" t="s">
        <v>6</v>
      </c>
      <c r="J1" s="34" t="s">
        <v>5</v>
      </c>
      <c r="K1" s="34" t="s">
        <v>4</v>
      </c>
      <c r="L1" s="34" t="s">
        <v>3</v>
      </c>
      <c r="M1" s="34" t="s">
        <v>2</v>
      </c>
      <c r="N1" s="34" t="s">
        <v>1</v>
      </c>
      <c r="O1" s="34" t="s">
        <v>12</v>
      </c>
      <c r="P1" s="34" t="s">
        <v>13</v>
      </c>
      <c r="Q1" s="35" t="s">
        <v>14</v>
      </c>
    </row>
    <row r="2" spans="1:17" ht="13.5" thickBot="1">
      <c r="A2" s="15"/>
      <c r="B2" s="17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6"/>
      <c r="P2" s="16"/>
      <c r="Q2" s="18" t="s">
        <v>15</v>
      </c>
    </row>
    <row r="3" spans="1:17" s="1" customFormat="1" ht="12.75">
      <c r="A3" s="61" t="s">
        <v>18</v>
      </c>
      <c r="B3" s="62">
        <v>99</v>
      </c>
      <c r="C3" s="63"/>
      <c r="D3" s="63"/>
      <c r="E3" s="63"/>
      <c r="F3" s="63">
        <v>99</v>
      </c>
      <c r="G3" s="63"/>
      <c r="H3" s="63">
        <v>99</v>
      </c>
      <c r="I3" s="63" t="s">
        <v>17</v>
      </c>
      <c r="J3" s="63">
        <v>99</v>
      </c>
      <c r="K3" s="63">
        <v>99</v>
      </c>
      <c r="L3" s="64">
        <v>99</v>
      </c>
      <c r="M3" s="63">
        <v>99</v>
      </c>
      <c r="N3" s="63">
        <v>99</v>
      </c>
      <c r="O3" s="63">
        <v>99</v>
      </c>
      <c r="P3" s="63"/>
      <c r="Q3" s="65" t="s">
        <v>16</v>
      </c>
    </row>
    <row r="4" spans="1:17" ht="13.5" thickBot="1">
      <c r="A4" s="36" t="s">
        <v>18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9"/>
      <c r="P4" s="19"/>
      <c r="Q4" s="21"/>
    </row>
    <row r="5" ht="13.5" thickBot="1"/>
    <row r="6" spans="1:17" ht="12.75">
      <c r="A6" s="24" t="s">
        <v>18</v>
      </c>
      <c r="B6" s="25"/>
      <c r="C6" s="25"/>
      <c r="D6" s="26"/>
      <c r="E6" s="26"/>
      <c r="F6" s="26"/>
      <c r="G6" s="26"/>
      <c r="H6" s="26"/>
      <c r="I6" s="26"/>
      <c r="J6" s="26"/>
      <c r="K6" s="26"/>
      <c r="L6" s="26"/>
      <c r="M6" s="23"/>
      <c r="N6" s="23"/>
      <c r="O6" s="13"/>
      <c r="P6" s="13"/>
      <c r="Q6" s="14"/>
    </row>
    <row r="7" spans="1:17" ht="12.75">
      <c r="A7" s="15" t="s">
        <v>18</v>
      </c>
      <c r="B7" s="16"/>
      <c r="C7" s="16"/>
      <c r="D7" s="27">
        <v>99</v>
      </c>
      <c r="E7" s="27">
        <v>99</v>
      </c>
      <c r="F7" s="27">
        <v>99</v>
      </c>
      <c r="G7" s="27">
        <v>99</v>
      </c>
      <c r="H7" s="27">
        <f>ROUNDDOWN(F3*1000/2268,0)*0.26</f>
        <v>11.18</v>
      </c>
      <c r="I7" s="27">
        <f>ROUNDDOWN(F3*1000/2500,0)*0.29</f>
        <v>11.309999999999999</v>
      </c>
      <c r="J7" s="27">
        <f>ROUNDDOWN(H3*1000/2500,0)*0.27</f>
        <v>10.530000000000001</v>
      </c>
      <c r="K7" s="27">
        <f>J3*1000/2500*0.92</f>
        <v>36.432</v>
      </c>
      <c r="L7" s="27">
        <f>K3*1000*0.0531%</f>
        <v>52.569</v>
      </c>
      <c r="M7" s="71">
        <f>L3*1000*0.0542%</f>
        <v>53.657999999999994</v>
      </c>
      <c r="N7" s="27">
        <f>M3*1000*0.0556%</f>
        <v>55.044</v>
      </c>
      <c r="O7" s="27">
        <f>N3*1000*0.0511%</f>
        <v>50.589</v>
      </c>
      <c r="P7" s="27">
        <f>O3*1000*0.0519%</f>
        <v>51.38100000000001</v>
      </c>
      <c r="Q7" s="38"/>
    </row>
    <row r="8" spans="1:17" ht="13.5" thickBot="1">
      <c r="A8" s="28" t="s">
        <v>18</v>
      </c>
      <c r="B8" s="29"/>
      <c r="C8" s="29"/>
      <c r="D8" s="30">
        <v>99</v>
      </c>
      <c r="E8" s="30">
        <v>99</v>
      </c>
      <c r="F8" s="30">
        <v>99</v>
      </c>
      <c r="G8" s="30">
        <v>99</v>
      </c>
      <c r="H8" s="30">
        <v>99</v>
      </c>
      <c r="I8" s="30">
        <v>99</v>
      </c>
      <c r="J8" s="30">
        <v>99</v>
      </c>
      <c r="K8" s="30">
        <v>99</v>
      </c>
      <c r="L8" s="30">
        <v>99</v>
      </c>
      <c r="M8" s="30">
        <v>99</v>
      </c>
      <c r="N8" s="31">
        <v>99</v>
      </c>
      <c r="O8" s="31">
        <v>99</v>
      </c>
      <c r="P8" s="31">
        <v>99</v>
      </c>
      <c r="Q8" s="66"/>
    </row>
    <row r="9" spans="1:14" ht="13.5" thickBot="1">
      <c r="A9" s="5"/>
      <c r="B9" s="5"/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6"/>
    </row>
    <row r="10" spans="1:17" ht="13.5" thickBot="1">
      <c r="A10" s="9" t="s">
        <v>18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3"/>
      <c r="P10" s="13"/>
      <c r="Q10" s="14"/>
    </row>
    <row r="11" spans="1:17" ht="12.75">
      <c r="A11" s="22" t="s">
        <v>18</v>
      </c>
      <c r="B11" s="23"/>
      <c r="C11" s="23"/>
      <c r="D11" s="23"/>
      <c r="E11" s="23"/>
      <c r="F11" s="23"/>
      <c r="G11" s="23"/>
      <c r="H11" s="23"/>
      <c r="I11" s="41">
        <v>99</v>
      </c>
      <c r="J11" s="41">
        <v>99</v>
      </c>
      <c r="K11" s="41">
        <v>99</v>
      </c>
      <c r="L11" s="41">
        <v>99</v>
      </c>
      <c r="M11" s="41">
        <v>99</v>
      </c>
      <c r="N11" s="41">
        <v>99</v>
      </c>
      <c r="O11" s="23"/>
      <c r="P11" s="23"/>
      <c r="Q11" s="37"/>
    </row>
    <row r="12" spans="1:17" ht="12.75">
      <c r="A12" s="15" t="s">
        <v>18</v>
      </c>
      <c r="B12" s="17"/>
      <c r="C12" s="17"/>
      <c r="D12" s="17"/>
      <c r="E12" s="17"/>
      <c r="F12" s="17"/>
      <c r="G12" s="17"/>
      <c r="H12" s="17"/>
      <c r="I12" s="40">
        <v>99</v>
      </c>
      <c r="J12" s="40">
        <v>99</v>
      </c>
      <c r="K12" s="47">
        <v>99</v>
      </c>
      <c r="L12" s="40">
        <v>99</v>
      </c>
      <c r="M12" s="40">
        <v>99</v>
      </c>
      <c r="N12" s="40">
        <v>99</v>
      </c>
      <c r="O12" s="17"/>
      <c r="P12" s="17"/>
      <c r="Q12" s="38"/>
    </row>
    <row r="13" spans="1:17" ht="12.75">
      <c r="A13" s="15" t="s">
        <v>18</v>
      </c>
      <c r="B13" s="17"/>
      <c r="C13" s="17"/>
      <c r="D13" s="17"/>
      <c r="E13" s="17"/>
      <c r="F13" s="17"/>
      <c r="G13" s="17"/>
      <c r="H13" s="17"/>
      <c r="I13" s="27">
        <f aca="true" t="shared" si="0" ref="I13:N13">I11*I12</f>
        <v>9801</v>
      </c>
      <c r="J13" s="27">
        <f t="shared" si="0"/>
        <v>9801</v>
      </c>
      <c r="K13" s="27">
        <f t="shared" si="0"/>
        <v>9801</v>
      </c>
      <c r="L13" s="27">
        <f t="shared" si="0"/>
        <v>9801</v>
      </c>
      <c r="M13" s="27">
        <f t="shared" si="0"/>
        <v>9801</v>
      </c>
      <c r="N13" s="27">
        <f t="shared" si="0"/>
        <v>9801</v>
      </c>
      <c r="O13" s="17"/>
      <c r="P13" s="17"/>
      <c r="Q13" s="38"/>
    </row>
    <row r="14" spans="1:17" ht="12.75">
      <c r="A14" s="15" t="s">
        <v>18</v>
      </c>
      <c r="B14" s="17"/>
      <c r="C14" s="17"/>
      <c r="D14" s="17"/>
      <c r="E14" s="17"/>
      <c r="F14" s="17"/>
      <c r="G14" s="17"/>
      <c r="H14" s="17"/>
      <c r="I14" s="40">
        <v>99</v>
      </c>
      <c r="J14" s="40">
        <v>99</v>
      </c>
      <c r="K14" s="40">
        <v>99</v>
      </c>
      <c r="L14" s="40">
        <v>99</v>
      </c>
      <c r="M14" s="40">
        <v>99</v>
      </c>
      <c r="N14" s="40">
        <v>99</v>
      </c>
      <c r="O14" s="17"/>
      <c r="P14" s="17"/>
      <c r="Q14" s="38"/>
    </row>
    <row r="15" spans="1:17" s="2" customFormat="1" ht="13.5" thickBot="1">
      <c r="A15" s="51" t="s">
        <v>18</v>
      </c>
      <c r="B15" s="52"/>
      <c r="C15" s="52"/>
      <c r="D15" s="52"/>
      <c r="E15" s="52"/>
      <c r="F15" s="52"/>
      <c r="G15" s="52"/>
      <c r="H15" s="52"/>
      <c r="I15" s="27">
        <f aca="true" t="shared" si="1" ref="I15:N15">I11*I14</f>
        <v>9801</v>
      </c>
      <c r="J15" s="27">
        <f t="shared" si="1"/>
        <v>9801</v>
      </c>
      <c r="K15" s="27">
        <f t="shared" si="1"/>
        <v>9801</v>
      </c>
      <c r="L15" s="27">
        <f t="shared" si="1"/>
        <v>9801</v>
      </c>
      <c r="M15" s="27">
        <f t="shared" si="1"/>
        <v>9801</v>
      </c>
      <c r="N15" s="27">
        <f t="shared" si="1"/>
        <v>9801</v>
      </c>
      <c r="O15" s="52"/>
      <c r="P15" s="52"/>
      <c r="Q15" s="53"/>
    </row>
    <row r="16" spans="1:18" ht="12.75">
      <c r="A16" s="22" t="s">
        <v>18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41">
        <v>99</v>
      </c>
      <c r="P16" s="41">
        <v>99</v>
      </c>
      <c r="Q16" s="37"/>
      <c r="R16" s="16"/>
    </row>
    <row r="17" spans="1:18" ht="12.75">
      <c r="A17" s="15" t="s">
        <v>18</v>
      </c>
      <c r="B17" s="17"/>
      <c r="C17" s="17"/>
      <c r="D17" s="17"/>
      <c r="E17" s="40">
        <v>99</v>
      </c>
      <c r="F17" s="40">
        <v>99</v>
      </c>
      <c r="G17" s="40">
        <v>99</v>
      </c>
      <c r="H17" s="40">
        <v>99</v>
      </c>
      <c r="I17" s="40">
        <v>99</v>
      </c>
      <c r="J17" s="40">
        <v>99</v>
      </c>
      <c r="K17" s="40">
        <v>99</v>
      </c>
      <c r="L17" s="40">
        <v>99</v>
      </c>
      <c r="M17" s="40">
        <v>99</v>
      </c>
      <c r="N17" s="40">
        <v>99</v>
      </c>
      <c r="O17" s="40">
        <v>99</v>
      </c>
      <c r="P17" s="40">
        <v>99</v>
      </c>
      <c r="Q17" s="38"/>
      <c r="R17" s="16"/>
    </row>
    <row r="18" spans="1:18" s="8" customFormat="1" ht="12.75">
      <c r="A18" s="54" t="s">
        <v>18</v>
      </c>
      <c r="B18" s="55"/>
      <c r="C18" s="55"/>
      <c r="D18" s="55"/>
      <c r="E18" s="56">
        <v>1999</v>
      </c>
      <c r="F18" s="56">
        <v>99</v>
      </c>
      <c r="G18" s="56">
        <v>1999</v>
      </c>
      <c r="H18" s="56">
        <v>2003</v>
      </c>
      <c r="I18" s="56">
        <v>2003</v>
      </c>
      <c r="J18" s="56">
        <v>2005</v>
      </c>
      <c r="K18" s="56">
        <v>2007</v>
      </c>
      <c r="L18" s="56">
        <v>2008</v>
      </c>
      <c r="M18" s="56">
        <v>2009</v>
      </c>
      <c r="N18" s="56">
        <v>2010</v>
      </c>
      <c r="O18" s="56">
        <v>2011</v>
      </c>
      <c r="P18" s="56">
        <v>2012</v>
      </c>
      <c r="Q18" s="57"/>
      <c r="R18" s="58"/>
    </row>
    <row r="19" spans="1:18" s="8" customFormat="1" ht="12.75">
      <c r="A19" s="54" t="s">
        <v>18</v>
      </c>
      <c r="B19" s="55"/>
      <c r="C19" s="55"/>
      <c r="D19" s="59">
        <f>261/2.20371</f>
        <v>118.43663639952625</v>
      </c>
      <c r="E19" s="59">
        <f>B3</f>
        <v>99</v>
      </c>
      <c r="F19" s="59">
        <f>B3</f>
        <v>99</v>
      </c>
      <c r="G19" s="59">
        <f>B3</f>
        <v>99</v>
      </c>
      <c r="H19" s="56">
        <f>F3</f>
        <v>99</v>
      </c>
      <c r="I19" s="56">
        <f>F3</f>
        <v>99</v>
      </c>
      <c r="J19" s="56">
        <f>H3</f>
        <v>99</v>
      </c>
      <c r="K19" s="56">
        <f aca="true" t="shared" si="2" ref="K19:P19">J3</f>
        <v>99</v>
      </c>
      <c r="L19" s="56">
        <f t="shared" si="2"/>
        <v>99</v>
      </c>
      <c r="M19" s="72">
        <f t="shared" si="2"/>
        <v>99</v>
      </c>
      <c r="N19" s="56">
        <f t="shared" si="2"/>
        <v>99</v>
      </c>
      <c r="O19" s="56">
        <f t="shared" si="2"/>
        <v>99</v>
      </c>
      <c r="P19" s="56">
        <f t="shared" si="2"/>
        <v>99</v>
      </c>
      <c r="Q19" s="57"/>
      <c r="R19" s="58"/>
    </row>
    <row r="20" spans="1:17" ht="12.75">
      <c r="A20" s="48" t="s">
        <v>18</v>
      </c>
      <c r="B20" s="49"/>
      <c r="C20" s="49"/>
      <c r="D20" s="40">
        <f>12.13/2.20371</f>
        <v>5.504354021173385</v>
      </c>
      <c r="E20" s="50">
        <v>5.63</v>
      </c>
      <c r="F20" s="50">
        <v>5.77</v>
      </c>
      <c r="G20" s="50">
        <v>5.97</v>
      </c>
      <c r="H20" s="50">
        <v>3.8</v>
      </c>
      <c r="I20" s="50">
        <v>4.24</v>
      </c>
      <c r="J20" s="50">
        <v>4.14</v>
      </c>
      <c r="K20" s="50">
        <v>4.02</v>
      </c>
      <c r="L20" s="42">
        <v>0.001556</v>
      </c>
      <c r="M20" s="42">
        <v>0.001592</v>
      </c>
      <c r="N20" s="42">
        <v>0.00163</v>
      </c>
      <c r="O20" s="42">
        <v>0.001679</v>
      </c>
      <c r="P20" s="42">
        <v>0.001766</v>
      </c>
      <c r="Q20" s="39"/>
    </row>
    <row r="21" spans="1:17" ht="12.75">
      <c r="A21" s="15" t="s">
        <v>18</v>
      </c>
      <c r="B21" s="17"/>
      <c r="C21" s="17"/>
      <c r="D21" s="40">
        <f>ROUNDDOWN(ROUNDDOWN(D19/2.268,0)*D20,0)</f>
        <v>286</v>
      </c>
      <c r="E21" s="40">
        <f>ROUNDDOWN(ROUNDDOWN(E19/2.268,0)*E20,0)</f>
        <v>242</v>
      </c>
      <c r="F21" s="40">
        <f>ROUNDDOWN(ROUNDDOWN(F19/2.268,0)*F20,0)</f>
        <v>248</v>
      </c>
      <c r="G21" s="40">
        <f>ROUNDDOWN(ROUNDDOWN(G19/2.268,0)*G20,0)</f>
        <v>256</v>
      </c>
      <c r="H21" s="40">
        <f>ROUNDDOWN(ROUNDDOWN(H19/2.268,0)*H20,0)</f>
        <v>163</v>
      </c>
      <c r="I21" s="40">
        <f>ROUNDDOWN(ROUNDDOWN(I19/2.5,0)*I20,0)</f>
        <v>165</v>
      </c>
      <c r="J21" s="40">
        <f>ROUNDDOWN(ROUNDDOWN(J19/2.5,0)*J20,0)</f>
        <v>161</v>
      </c>
      <c r="K21" s="40">
        <f>ROUNDDOWN(ROUNDDOWN(K19/2.5,0)*K20,0)</f>
        <v>156</v>
      </c>
      <c r="L21" s="40">
        <f>ROUNDDOWN((L19*1000)*L20,0)</f>
        <v>154</v>
      </c>
      <c r="M21" s="73">
        <f>ROUNDDOWN((M19*1000)*M20,0)</f>
        <v>157</v>
      </c>
      <c r="N21" s="40">
        <f>ROUNDDOWN((N19*1000)*N20,0)</f>
        <v>161</v>
      </c>
      <c r="O21" s="40">
        <f>ROUNDDOWN((O19*1000)*O20,0)</f>
        <v>166</v>
      </c>
      <c r="P21" s="40">
        <f>ROUNDDOWN((P19*1000)*P20,0)</f>
        <v>174</v>
      </c>
      <c r="Q21" s="38"/>
    </row>
    <row r="22" spans="1:17" ht="12.75">
      <c r="A22" s="15" t="s">
        <v>18</v>
      </c>
      <c r="B22" s="17"/>
      <c r="C22" s="17"/>
      <c r="D22" s="40">
        <f>9.71/2.20371</f>
        <v>4.406205898235249</v>
      </c>
      <c r="E22" s="40">
        <v>4.51</v>
      </c>
      <c r="F22" s="40">
        <v>4.62</v>
      </c>
      <c r="G22" s="40">
        <v>4.78</v>
      </c>
      <c r="H22" s="50">
        <v>3.04</v>
      </c>
      <c r="I22" s="40"/>
      <c r="J22" s="40"/>
      <c r="K22" s="40"/>
      <c r="L22" s="17"/>
      <c r="M22" s="17"/>
      <c r="N22" s="17"/>
      <c r="O22" s="40"/>
      <c r="P22" s="40"/>
      <c r="Q22" s="38"/>
    </row>
    <row r="23" spans="1:17" ht="12.75">
      <c r="A23" s="15" t="s">
        <v>18</v>
      </c>
      <c r="B23" s="17"/>
      <c r="C23" s="17"/>
      <c r="D23" s="40">
        <f>ROUNDDOWN(ROUNDDOWN(D19/2.268,0)*D22,0)</f>
        <v>229</v>
      </c>
      <c r="E23" s="40">
        <f>ROUNDDOWN(ROUNDDOWN(E19/2.268,0)*E22,0)</f>
        <v>193</v>
      </c>
      <c r="F23" s="40">
        <f>ROUNDDOWN(ROUNDDOWN(F19/2.268,0)*F22,0)</f>
        <v>198</v>
      </c>
      <c r="G23" s="40">
        <f>ROUNDDOWN(ROUNDDOWN(G19/2.268,0)*G22,0)</f>
        <v>205</v>
      </c>
      <c r="H23" s="40">
        <f>ROUNDDOWN(ROUNDDOWN(H19/2.268,0)*H22,0)</f>
        <v>130</v>
      </c>
      <c r="I23" s="40"/>
      <c r="J23" s="40"/>
      <c r="K23" s="40"/>
      <c r="L23" s="17"/>
      <c r="M23" s="17"/>
      <c r="N23" s="17"/>
      <c r="O23" s="40"/>
      <c r="P23" s="40"/>
      <c r="Q23" s="38"/>
    </row>
    <row r="24" spans="1:17" ht="12.75">
      <c r="A24" s="15" t="s">
        <v>18</v>
      </c>
      <c r="B24" s="17"/>
      <c r="C24" s="17"/>
      <c r="D24" s="17"/>
      <c r="E24" s="40">
        <v>-45.38</v>
      </c>
      <c r="F24" s="40">
        <v>-45.38</v>
      </c>
      <c r="G24" s="40">
        <v>-45.38</v>
      </c>
      <c r="H24" s="40"/>
      <c r="I24" s="40"/>
      <c r="J24" s="40"/>
      <c r="K24" s="40"/>
      <c r="L24" s="17"/>
      <c r="M24" s="17"/>
      <c r="N24" s="17"/>
      <c r="O24" s="40"/>
      <c r="P24" s="40"/>
      <c r="Q24" s="38"/>
    </row>
    <row r="25" spans="1:17" s="2" customFormat="1" ht="13.5" thickBot="1">
      <c r="A25" s="43" t="s">
        <v>18</v>
      </c>
      <c r="B25" s="44"/>
      <c r="C25" s="44"/>
      <c r="D25" s="31">
        <f aca="true" t="shared" si="3" ref="D25:P25">SUM(D16+D17+D21+D23+D24)</f>
        <v>515</v>
      </c>
      <c r="E25" s="31">
        <f t="shared" si="3"/>
        <v>488.62</v>
      </c>
      <c r="F25" s="31">
        <f t="shared" si="3"/>
        <v>499.62</v>
      </c>
      <c r="G25" s="31">
        <f t="shared" si="3"/>
        <v>514.62</v>
      </c>
      <c r="H25" s="31">
        <f t="shared" si="3"/>
        <v>392</v>
      </c>
      <c r="I25" s="31">
        <f t="shared" si="3"/>
        <v>264</v>
      </c>
      <c r="J25" s="31">
        <f t="shared" si="3"/>
        <v>260</v>
      </c>
      <c r="K25" s="31">
        <f t="shared" si="3"/>
        <v>255</v>
      </c>
      <c r="L25" s="31">
        <f t="shared" si="3"/>
        <v>253</v>
      </c>
      <c r="M25" s="31">
        <f t="shared" si="3"/>
        <v>256</v>
      </c>
      <c r="N25" s="31">
        <f t="shared" si="3"/>
        <v>260</v>
      </c>
      <c r="O25" s="31">
        <f t="shared" si="3"/>
        <v>364</v>
      </c>
      <c r="P25" s="31">
        <f t="shared" si="3"/>
        <v>372</v>
      </c>
      <c r="Q25" s="45"/>
    </row>
    <row r="26" spans="1:17" s="2" customFormat="1" ht="13.5" thickBot="1">
      <c r="A26" s="67"/>
      <c r="B26" s="52"/>
      <c r="C26" s="52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52"/>
    </row>
    <row r="27" spans="1:17" s="2" customFormat="1" ht="13.5" thickBot="1">
      <c r="A27" s="68" t="s">
        <v>18</v>
      </c>
      <c r="B27" s="69"/>
      <c r="C27" s="69"/>
      <c r="D27" s="74">
        <f aca="true" t="shared" si="4" ref="D27:L27">SUM(D7+D8+D15+D25)</f>
        <v>713</v>
      </c>
      <c r="E27" s="74">
        <f t="shared" si="4"/>
        <v>686.62</v>
      </c>
      <c r="F27" s="74">
        <f t="shared" si="4"/>
        <v>697.62</v>
      </c>
      <c r="G27" s="74">
        <f t="shared" si="4"/>
        <v>712.62</v>
      </c>
      <c r="H27" s="74">
        <f t="shared" si="4"/>
        <v>502.18</v>
      </c>
      <c r="I27" s="74">
        <f t="shared" si="4"/>
        <v>10175.31</v>
      </c>
      <c r="J27" s="74">
        <f t="shared" si="4"/>
        <v>10170.53</v>
      </c>
      <c r="K27" s="74">
        <f t="shared" si="4"/>
        <v>10191.432</v>
      </c>
      <c r="L27" s="74">
        <f t="shared" si="4"/>
        <v>10205.569</v>
      </c>
      <c r="M27" s="74">
        <f>SUM(M7+M8+M15+M25)</f>
        <v>10209.658</v>
      </c>
      <c r="N27" s="74">
        <f>SUM(N7+N8+N15+N25)</f>
        <v>10215.044</v>
      </c>
      <c r="O27" s="74">
        <f>SUM(O7+O8+O15+O25)</f>
        <v>513.5889999999999</v>
      </c>
      <c r="P27" s="74">
        <f>SUM(P7+P8+P15+P25)</f>
        <v>522.381</v>
      </c>
      <c r="Q27" s="70"/>
    </row>
    <row r="28" spans="2:17" ht="12.75">
      <c r="B28" s="4"/>
      <c r="C28" s="4"/>
      <c r="O28" s="4"/>
      <c r="P28" s="4"/>
      <c r="Q28" s="4"/>
    </row>
    <row r="29" ht="12.75">
      <c r="A29" s="2" t="s">
        <v>18</v>
      </c>
    </row>
    <row r="30" ht="12.75">
      <c r="A30" s="60" t="s">
        <v>18</v>
      </c>
    </row>
  </sheetData>
  <hyperlinks>
    <hyperlink ref="N8" r:id="rId1" display="Waterschap Kadaster etc\20110125 Ingezetenen Zuivering.jpg"/>
    <hyperlink ref="M8" r:id="rId2" display="Waterschap Kadaster etc\20100123 Ingezetenen Zuivering.jpg"/>
    <hyperlink ref="L7" r:id="rId3" display="Waterschap Kadaster etc\20090627 Gebouwd etc.jpg"/>
    <hyperlink ref="L8" r:id="rId4" display="Waterschap Kadaster etc\20090117 Ingezetenen Zuivering.jpg"/>
    <hyperlink ref="K7" r:id="rId5" display="Waterschap Kadaster etc\20080628 Gebouwd etc.jpg"/>
    <hyperlink ref="K8" r:id="rId6" display="Waterschap Kadaster etc\20080119 Ingezetenen Zuivering.jpg"/>
    <hyperlink ref="J7" r:id="rId7" display="Waterschap Kadaster etc\20070428 Omslag.jpg"/>
    <hyperlink ref="J8" r:id="rId8" display="Waterschap Kadaster etc\20070120 Ingezetenen Zuivering.jpg"/>
    <hyperlink ref="I7" r:id="rId9" display="Waterschap Kadaster etc\20060729 Omslag.jpg"/>
    <hyperlink ref="I8" r:id="rId10" display="Waterschap Kadaster etc\20060128 Ingezetenen Zuivering.jpg"/>
    <hyperlink ref="H7" r:id="rId11" display="Waterschap Kadaster etc\20050702 Omslag P1.jpg"/>
    <hyperlink ref="F7" r:id="rId12" display="Waterschap Kadaster etc\20050331 Omslag 2003.jpg"/>
    <hyperlink ref="H8" r:id="rId13" display="Waterschap Kadaster etc\20050228 Ingezetenen Zuivering.jpg"/>
    <hyperlink ref="E7" r:id="rId14" display="Waterschap Kadaster etc\20041231 Omslag 2002.jpg"/>
    <hyperlink ref="G7" r:id="rId15" display="Waterschap Kadaster etc\20040630 Omslag.jpg"/>
    <hyperlink ref="G8" r:id="rId16" display="Waterschap Kadaster etc\20040110 Ingezetenen Zuivering.jpg"/>
    <hyperlink ref="F8" r:id="rId17" display="Waterschap Kadaster etc\20030111 Ingezetenen Zuivering.jpg"/>
    <hyperlink ref="E8" r:id="rId18" display="Waterschap Kadaster etc\20020114 Ingezetenen Zuivering.jpg"/>
    <hyperlink ref="D8" r:id="rId19" display="Waterschap Kadaster etc\20011208 Ingezetenen Zuivering.jpg"/>
    <hyperlink ref="D7" r:id="rId20" display="Waterschap Kadaster etc\20010831 Omslag.jpg"/>
    <hyperlink ref="O7" r:id="rId21" display="Waterschap Kadaster etc\20120831 Tricijn Watersysteemheffing Gebouwd.jpg"/>
    <hyperlink ref="O8" r:id="rId22" display="Waterschap Kadaster etc\20120114 Ingezetenen Zuivering.jpg"/>
    <hyperlink ref="N7" r:id="rId23" display="Waterschap Kadaster etc\20120831 Tricijn Watersysteemheffing Gebouwd.jpg"/>
    <hyperlink ref="M7" r:id="rId24" display="Waterschap Kadaster etc\20100706 Gebouwd etc.jpg"/>
    <hyperlink ref="D25" r:id="rId25" display="Gemeente Lelystad\20010523 OZB P1.jpg"/>
    <hyperlink ref="E25" r:id="rId26" display="Gemeente Lelystad\20020429 Aanslag OZB AFV P1.jpg"/>
    <hyperlink ref="G25" r:id="rId27" display="Gemeente Lelystad\20040423 Aanslag OZB AFV P1.jpg"/>
    <hyperlink ref="H25" r:id="rId28" display="Gemeente Lelystad\20050228 Aanslag OZB AFV P1.jpg"/>
    <hyperlink ref="I25" r:id="rId29" display="Gemeente Lelystad\20060228 Aanslag OZB AFV P1.jpg"/>
    <hyperlink ref="J25" r:id="rId30" display="Gemeente Lelystad\20070330 Aanslag OZB AFV P1.jpg"/>
    <hyperlink ref="O25" r:id="rId31" display="Gemeente Lelystad\20120218 Aanslag OZBE AFV RIOH BESE P1.jpg"/>
    <hyperlink ref="F25" r:id="rId32" display="Gemeente Lelystad\20040510 Kopie Aanslagbiljet 2003 P2.jpg"/>
    <hyperlink ref="L25" r:id="rId33" display="Bezwaar tegen WOZ 01jan2008\20090221 Aanslag OZB AFV P1.jpg"/>
    <hyperlink ref="K25" r:id="rId34" display="Gemeente Lelystad\20080222 Aanslag OZB AFV P1.jpg"/>
    <hyperlink ref="M25" r:id="rId35" display="Bezwaar tegen WOZ 01jan2009\20110502 Uitspraak Beroep.jpg"/>
    <hyperlink ref="N25" r:id="rId36" display="Bezwaar tegen WOZ 01jan2010\20110129 Aanslag OZB AFV P1.jpg"/>
    <hyperlink ref="P8" r:id="rId37" display="Waterschap Kadaster etc\20130131 Ingezetenen Zuivering P1.jpg"/>
    <hyperlink ref="P7" r:id="rId38" display="Waterschap Kadaster etc\20130831 Tricijn Watersysteemheffing Gebouwd P1.jpg"/>
    <hyperlink ref="P25" r:id="rId39" display="Gemeente Lelystad\20130126 Aanslag OZBE AFV RIOH BESE P1.jpg"/>
    <hyperlink ref="K13" r:id="rId40" display="Gemeente Lelystad\20080401 Aanslag RIOG Voorlopig 2008 P1.jpg"/>
    <hyperlink ref="I13" r:id="rId41" display="Gemeente Lelystad\20060531 Aanslag RIOG P1.jpg"/>
    <hyperlink ref="I15" r:id="rId42" display="Gemeente Lelystad\20070716 Aanslag RIOG Definitief 2006 P1.jpg"/>
    <hyperlink ref="J13" r:id="rId43" display="Gemeente Lelystad\20070716 Aanslag RIOG Voorlopig 2007.jpg"/>
    <hyperlink ref="J15" r:id="rId44" display="Gemeente Lelystad\20080331 Aanslag RIOG Definitief 2007 P1.jpg"/>
    <hyperlink ref="K15" r:id="rId45" display="Gemeente Lelystad\20090930 Aanslag RIOG Definitief 2008 P1.jpg"/>
    <hyperlink ref="L13" r:id="rId46" display="Gemeente Lelystad\20091001 Aanslag RIOG Voorlopig 2009.jpg"/>
    <hyperlink ref="L15" r:id="rId47" display="Gemeente Lelystad\20100831 Aanslag RIOG Definitief 2009 P1.jpg"/>
    <hyperlink ref="M13" r:id="rId48" display="Gemeente Lelystad\20100901 Aanslag RIOG Voorlopig 2010.jpg"/>
    <hyperlink ref="M15" r:id="rId49" display="Gemeente Lelystad\20110630 Aanslag RIOG Definitief 2010 P1.jpg"/>
    <hyperlink ref="N13" r:id="rId50" display="Gemeente Lelystad\20110701 Aanslag RIOG Voorlopig 2011.jpg"/>
    <hyperlink ref="N15" r:id="rId51" display="Gemeente Lelystad\20121124 Aanslag RIOG Definitief 2011 P1.jpg"/>
  </hyperlinks>
  <printOptions gridLines="1"/>
  <pageMargins left="0.43" right="0.46" top="1" bottom="1" header="0.5" footer="0.5"/>
  <pageSetup fitToHeight="1" fitToWidth="1" horizontalDpi="300" verticalDpi="300" orientation="landscape" paperSize="9" scale="85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Diana Zirkzee</cp:lastModifiedBy>
  <cp:lastPrinted>2013-01-31T22:49:06Z</cp:lastPrinted>
  <dcterms:created xsi:type="dcterms:W3CDTF">2002-06-11T11:34:33Z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