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6384" windowHeight="8192" activeTab="0"/>
  </bookViews>
  <sheets>
    <sheet name="Servicios" sheetId="1" r:id="rId1"/>
    <sheet name="Excursiones" sheetId="2" r:id="rId2"/>
    <sheet name="Hoteles" sheetId="3" r:id="rId3"/>
  </sheets>
  <definedNames>
    <definedName name="Base_Pax">'Servicios'!$K$12</definedName>
    <definedName name="Exclusivo">'Servicios'!$C$7</definedName>
    <definedName name="FacPaxNoLiberados">'Servicios'!$K$15</definedName>
    <definedName name="FactorComidas">'Servicios'!$K$52</definedName>
    <definedName name="Idioma">'Servicios'!$C$8</definedName>
    <definedName name="Noches1">'Servicios'!$C$5</definedName>
    <definedName name="Pax">'Servicios'!$C$6</definedName>
    <definedName name="Reduccion_Comida">'Servicios'!#REF!</definedName>
    <definedName name="Servicios1">'Servicios'!$E$72</definedName>
    <definedName name="Excel_BuiltIn_Print_Area" localSheetId="0">'Servicios'!$A:$H</definedName>
    <definedName name="Excel_BuiltIn__FilterDatabase" localSheetId="0">'Servicios'!$A$11:$L$60</definedName>
    <definedName name="_ftn1" localSheetId="1">'Excursiones'!$J$31</definedName>
    <definedName name="_ftnref1" localSheetId="1">'Excursiones'!$A$3</definedName>
    <definedName name="OLE_LINK221" localSheetId="2">'Hoteles'!$A$39</definedName>
  </definedNames>
  <calcPr fullCalcOnLoad="1"/>
</workbook>
</file>

<file path=xl/sharedStrings.xml><?xml version="1.0" encoding="utf-8"?>
<sst xmlns="http://schemas.openxmlformats.org/spreadsheetml/2006/main" count="289" uniqueCount="154">
  <si>
    <t>Tarifador Temporada El Calafate 2013-14</t>
  </si>
  <si>
    <t>Grupo</t>
  </si>
  <si>
    <t>Datos básicos</t>
  </si>
  <si>
    <t>Noches</t>
  </si>
  <si>
    <t>Guia</t>
  </si>
  <si>
    <t>Base pax</t>
  </si>
  <si>
    <t>Pasajeros</t>
  </si>
  <si>
    <t>Exclusivo</t>
  </si>
  <si>
    <t>Idioma (1-Español, 2-Ingles, 3-Otro)</t>
  </si>
  <si>
    <t>Servicios</t>
  </si>
  <si>
    <t>Cantidad</t>
  </si>
  <si>
    <t>Precio</t>
  </si>
  <si>
    <t>Base Pax</t>
  </si>
  <si>
    <t>Total Pax</t>
  </si>
  <si>
    <t>c</t>
  </si>
  <si>
    <t>Atencion Agencia</t>
  </si>
  <si>
    <t>Otro servicio</t>
  </si>
  <si>
    <t>-</t>
  </si>
  <si>
    <t>Total por pax</t>
  </si>
  <si>
    <t>Total por grupo</t>
  </si>
  <si>
    <t>Hotel</t>
  </si>
  <si>
    <t>Single</t>
  </si>
  <si>
    <t>Doble</t>
  </si>
  <si>
    <t>Triple</t>
  </si>
  <si>
    <t>Costo Guia</t>
  </si>
  <si>
    <t>Servicio</t>
  </si>
  <si>
    <t>Privado 1-3</t>
  </si>
  <si>
    <t>Exclusivo 4/12</t>
  </si>
  <si>
    <t>Exclusivo 13/20</t>
  </si>
  <si>
    <t>Exclusivo 21/36</t>
  </si>
  <si>
    <t>Regular</t>
  </si>
  <si>
    <t>Guia regular</t>
  </si>
  <si>
    <t>Guia Ingles</t>
  </si>
  <si>
    <t>Guia bilingüe</t>
  </si>
  <si>
    <t>Transfers Desde El Calafate</t>
  </si>
  <si>
    <t>Transfer Aeropuerto</t>
  </si>
  <si>
    <t>Transfer Terminal Bus</t>
  </si>
  <si>
    <t>Transfer Term. Bus/ centro/ aep</t>
  </si>
  <si>
    <t>Traslados dentro de la ciudad</t>
  </si>
  <si>
    <t>#</t>
  </si>
  <si>
    <t>Transfer Glaciarium</t>
  </si>
  <si>
    <t>Río Gallegos</t>
  </si>
  <si>
    <t>Cancha Carrera (frontera)</t>
  </si>
  <si>
    <t>Cerro Castillo (Chile)</t>
  </si>
  <si>
    <t>Mina Uno (frontera)</t>
  </si>
  <si>
    <t>Torres del Paine (Chile)</t>
  </si>
  <si>
    <t>Puerto Natales (Chile)</t>
  </si>
  <si>
    <t xml:space="preserve">Punta Arenas (Chile) </t>
  </si>
  <si>
    <t>Hostería Altavista</t>
  </si>
  <si>
    <t>Hostería Los Notros</t>
  </si>
  <si>
    <t>El Galpón</t>
  </si>
  <si>
    <t>Estancia Helsingfors</t>
  </si>
  <si>
    <t xml:space="preserve">Estancia Nibepo Aike  </t>
  </si>
  <si>
    <t>El Chaltén</t>
  </si>
  <si>
    <t>Puerto Bandera</t>
  </si>
  <si>
    <t>Asistencia (p/hora)</t>
  </si>
  <si>
    <t>Excursiones El Calafate</t>
  </si>
  <si>
    <t>Glaciar Perito Moreno</t>
  </si>
  <si>
    <t>Lago Roca</t>
  </si>
  <si>
    <t>City Tour w/Walichu</t>
  </si>
  <si>
    <t>City tour c/Glaciarium</t>
  </si>
  <si>
    <t>Bosque Petrificado La Leona</t>
  </si>
  <si>
    <t>Traslado Minitrekking</t>
  </si>
  <si>
    <t>Minitrekking</t>
  </si>
  <si>
    <t>Big Ice</t>
  </si>
  <si>
    <t>Otras Actividades</t>
  </si>
  <si>
    <t xml:space="preserve">El Galpón </t>
  </si>
  <si>
    <t>Nibepo Aike</t>
  </si>
  <si>
    <t>Ea. 25 de Mayo (c/cena)</t>
  </si>
  <si>
    <t>Glaciarium</t>
  </si>
  <si>
    <t>Excursiones Lacustres</t>
  </si>
  <si>
    <t>Todo Glaciares</t>
  </si>
  <si>
    <t>Rios de Hielo</t>
  </si>
  <si>
    <t xml:space="preserve">Safari Náutico  </t>
  </si>
  <si>
    <t>Estancia Cristina   (Clásico)</t>
  </si>
  <si>
    <t>Estancia Cristina  (4X4)</t>
  </si>
  <si>
    <t>Estancia Cristina  (Trekking)</t>
  </si>
  <si>
    <t>Comidas</t>
  </si>
  <si>
    <t>Entrada Parque (general)</t>
  </si>
  <si>
    <t>Entrada Parque (mercosur)</t>
  </si>
  <si>
    <t>Propinas</t>
  </si>
  <si>
    <t>Habitación</t>
  </si>
  <si>
    <t>Por Pax</t>
  </si>
  <si>
    <t>Factor Noches</t>
  </si>
  <si>
    <t>Los Sauces</t>
  </si>
  <si>
    <t>10/13, 02/14 - 04/14</t>
  </si>
  <si>
    <t>11/13 - 01/14</t>
  </si>
  <si>
    <t>Posada Los Álamos</t>
  </si>
  <si>
    <t>Xelena</t>
  </si>
  <si>
    <t xml:space="preserve">Design Suites </t>
  </si>
  <si>
    <t>Kosten Aike</t>
  </si>
  <si>
    <t xml:space="preserve">Esplendor  </t>
  </si>
  <si>
    <t>10/13 - 02/14</t>
  </si>
  <si>
    <t>Alto Calafate</t>
  </si>
  <si>
    <t>Latinoamérica</t>
  </si>
  <si>
    <t xml:space="preserve">Unique Patagonia </t>
  </si>
  <si>
    <t>Imago</t>
  </si>
  <si>
    <t>Kau Yatun (sup)</t>
  </si>
  <si>
    <t>Kau Yatun (std)</t>
  </si>
  <si>
    <t>Mirador del Lago (Sup lago)</t>
  </si>
  <si>
    <t>Mirador del Lago (Sup)</t>
  </si>
  <si>
    <t>Mirador del Lago (Std)</t>
  </si>
  <si>
    <t>Calafate Parque</t>
  </si>
  <si>
    <t>Edenia</t>
  </si>
  <si>
    <t>Rochester (sup lago)</t>
  </si>
  <si>
    <t>Rochester (sup cerro)</t>
  </si>
  <si>
    <t>Rochester (vista lago)</t>
  </si>
  <si>
    <t>Rochester (vista cerro)</t>
  </si>
  <si>
    <t>Rincón de los Sueños</t>
  </si>
  <si>
    <t>El Quijote</t>
  </si>
  <si>
    <t>La Cantera (lago)</t>
  </si>
  <si>
    <t>La Cantera (montaña)</t>
  </si>
  <si>
    <t>27/13/13 - 06/01/14</t>
  </si>
  <si>
    <t xml:space="preserve">Michelangelo  </t>
  </si>
  <si>
    <t xml:space="preserve">Bahía Redonda </t>
  </si>
  <si>
    <t>HJ Cerro Calafate (sup)</t>
  </si>
  <si>
    <t>HJ Cerro Calafate (std)</t>
  </si>
  <si>
    <t>Lar Aike (sup)</t>
  </si>
  <si>
    <t>Lar Aike (std)</t>
  </si>
  <si>
    <t>Sierra Nevada</t>
  </si>
  <si>
    <t>Rincón del Calafate</t>
  </si>
  <si>
    <t>Tehuel Plaza</t>
  </si>
  <si>
    <t xml:space="preserve">Terrazas del Calafate  </t>
  </si>
  <si>
    <t>Terraza Coirones (lago)</t>
  </si>
  <si>
    <t>Terraza Coirones (montaña)</t>
  </si>
  <si>
    <t>Kapenke</t>
  </si>
  <si>
    <t>Patagón</t>
  </si>
  <si>
    <t>Picos del Sur</t>
  </si>
  <si>
    <t xml:space="preserve">Shehuen </t>
  </si>
  <si>
    <t>Apart Libertador (Hab)</t>
  </si>
  <si>
    <t>10/13-12/13</t>
  </si>
  <si>
    <t>Apart Libertador ( Apart)</t>
  </si>
  <si>
    <t xml:space="preserve">Apart Libertador </t>
  </si>
  <si>
    <t>01/14-04/14</t>
  </si>
  <si>
    <t>Apart Linda Vista</t>
  </si>
  <si>
    <t>Patagonia Queen</t>
  </si>
  <si>
    <t>Hostería Lupama (sup)</t>
  </si>
  <si>
    <t>Hostería Lupama (std)</t>
  </si>
  <si>
    <t>Hostería Kelta</t>
  </si>
  <si>
    <t>Hostería Kalken</t>
  </si>
  <si>
    <t>Hostería Posta Sur</t>
  </si>
  <si>
    <t>Hostería Tierra Tehuelche</t>
  </si>
  <si>
    <t>Hostería Los Hielos (sup)</t>
  </si>
  <si>
    <t>Hosteria Los Hielos (std)</t>
  </si>
  <si>
    <t>Hostería Koi Aiken (sup)</t>
  </si>
  <si>
    <t>Hostería Koi Aiken (std)</t>
  </si>
  <si>
    <t>Hotel La Loma (mirador)</t>
  </si>
  <si>
    <t>Hostería Meulen</t>
  </si>
  <si>
    <t>Hostería Las Dunas</t>
  </si>
  <si>
    <t>Hostería Viento Sur</t>
  </si>
  <si>
    <t>Hosteria Hainen</t>
  </si>
  <si>
    <t>Posada Karut Josh</t>
  </si>
  <si>
    <t>Hostería Kau Kaleshen</t>
  </si>
  <si>
    <t>Blanca Patagonia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</si>
</sst>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&quot;$ &quot;#,##0.00"/>
    <numFmt numFmtId="167" formatCode="#,##0.00"/>
    <numFmt numFmtId="168" formatCode="0.00"/>
    <numFmt numFmtId="169" formatCode="\$#,##0.00"/>
    <numFmt numFmtId="170" formatCode="#,##0"/>
    <numFmt numFmtId="171" formatCode="0"/>
    <numFmt numFmtId="172" formatCode="DD/MMM"/>
  </numFmts>
  <fonts count="11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1" fillId="0" borderId="4" xfId="0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/>
    </xf>
    <xf numFmtId="164" fontId="1" fillId="0" borderId="5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/>
      <protection/>
    </xf>
    <xf numFmtId="164" fontId="1" fillId="0" borderId="6" xfId="0" applyFont="1" applyBorder="1" applyAlignment="1" applyProtection="1">
      <alignment horizontal="center"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/>
      <protection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Fill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4" fontId="1" fillId="0" borderId="6" xfId="0" applyFont="1" applyFill="1" applyBorder="1" applyAlignment="1" applyProtection="1">
      <alignment horizontal="center"/>
      <protection locked="0"/>
    </xf>
    <xf numFmtId="164" fontId="1" fillId="2" borderId="0" xfId="0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right"/>
      <protection/>
    </xf>
    <xf numFmtId="164" fontId="1" fillId="0" borderId="0" xfId="0" applyFont="1" applyFill="1" applyAlignment="1" applyProtection="1">
      <alignment horizontal="right"/>
      <protection/>
    </xf>
    <xf numFmtId="164" fontId="1" fillId="0" borderId="7" xfId="0" applyFont="1" applyFill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Fill="1" applyAlignment="1" applyProtection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4" fontId="4" fillId="0" borderId="9" xfId="0" applyFont="1" applyBorder="1" applyAlignment="1" applyProtection="1">
      <alignment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1" fillId="0" borderId="10" xfId="0" applyFont="1" applyBorder="1" applyAlignment="1" applyProtection="1">
      <alignment horizontal="center"/>
      <protection locked="0"/>
    </xf>
    <xf numFmtId="164" fontId="4" fillId="0" borderId="5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/>
      <protection locked="0"/>
    </xf>
    <xf numFmtId="164" fontId="1" fillId="0" borderId="13" xfId="0" applyFont="1" applyBorder="1" applyAlignment="1" applyProtection="1">
      <alignment/>
      <protection locked="0"/>
    </xf>
    <xf numFmtId="164" fontId="1" fillId="0" borderId="14" xfId="0" applyFont="1" applyBorder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Border="1" applyAlignment="1">
      <alignment/>
    </xf>
    <xf numFmtId="164" fontId="8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 wrapText="1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 wrapText="1"/>
    </xf>
    <xf numFmtId="164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 wrapText="1"/>
    </xf>
    <xf numFmtId="171" fontId="0" fillId="0" borderId="0" xfId="0" applyNumberFormat="1" applyFont="1" applyFill="1" applyAlignment="1">
      <alignment/>
    </xf>
    <xf numFmtId="171" fontId="10" fillId="0" borderId="0" xfId="20" applyNumberFormat="1" applyFont="1" applyFill="1" applyBorder="1" applyAlignment="1" applyProtection="1">
      <alignment horizontal="justify"/>
      <protection/>
    </xf>
    <xf numFmtId="171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70" fontId="0" fillId="0" borderId="0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170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166"/>
  <sheetViews>
    <sheetView tabSelected="1" zoomScale="110" zoomScaleNormal="110" workbookViewId="0" topLeftCell="A1">
      <selection activeCell="B13" sqref="B13"/>
    </sheetView>
  </sheetViews>
  <sheetFormatPr defaultColWidth="11.421875" defaultRowHeight="12.75"/>
  <cols>
    <col min="1" max="1" width="29.7109375" style="1" customWidth="1"/>
    <col min="2" max="2" width="18.7109375" style="1" customWidth="1"/>
    <col min="3" max="3" width="11.140625" style="1" customWidth="1"/>
    <col min="4" max="4" width="12.28125" style="1" customWidth="1"/>
    <col min="5" max="5" width="11.421875" style="1" customWidth="1"/>
    <col min="6" max="6" width="11.8515625" style="1" customWidth="1"/>
    <col min="7" max="7" width="8.7109375" style="1" customWidth="1"/>
    <col min="8" max="8" width="4.140625" style="1" customWidth="1"/>
    <col min="9" max="9" width="5.28125" style="1" customWidth="1"/>
    <col min="10" max="10" width="11.421875" style="1" customWidth="1"/>
    <col min="11" max="11" width="12.28125" style="2" customWidth="1"/>
    <col min="12" max="16384" width="11.421875" style="1" customWidth="1"/>
  </cols>
  <sheetData>
    <row r="1" spans="2:11" s="3" customFormat="1" ht="15">
      <c r="B1" s="4" t="s">
        <v>0</v>
      </c>
      <c r="F1" s="5"/>
      <c r="K1" s="6"/>
    </row>
    <row r="2" spans="2:6" ht="12.75">
      <c r="B2" s="7"/>
      <c r="F2" s="1">
        <f ca="1">"Fecha de impresión:"&amp;TEXT(TODAY(),"DD/MM/AA")</f>
        <v>0</v>
      </c>
    </row>
    <row r="3" spans="1:11" s="8" customFormat="1" ht="13.5">
      <c r="A3" s="8" t="s">
        <v>1</v>
      </c>
      <c r="C3" s="9"/>
      <c r="D3" s="10"/>
      <c r="E3" s="10"/>
      <c r="F3" s="10"/>
      <c r="G3" s="11"/>
      <c r="K3" s="12"/>
    </row>
    <row r="4" spans="1:11" s="8" customFormat="1" ht="13.5">
      <c r="A4" s="8" t="s">
        <v>2</v>
      </c>
      <c r="G4" s="13">
        <f>IF(C7=1,"Exclusivo","Regular")</f>
        <v>0</v>
      </c>
      <c r="K4" s="12"/>
    </row>
    <row r="5" spans="1:8" ht="13.5">
      <c r="A5" s="1" t="s">
        <v>3</v>
      </c>
      <c r="C5" s="14"/>
      <c r="D5" s="2" t="s">
        <v>4</v>
      </c>
      <c r="E5" s="2" t="s">
        <v>5</v>
      </c>
      <c r="G5" s="15">
        <f>IF(OR(C5&lt;0,LEN(TRIM(C5))=0),"Error","")</f>
        <v>0</v>
      </c>
      <c r="H5" s="15"/>
    </row>
    <row r="6" spans="1:8" ht="13.5">
      <c r="A6" s="1" t="s">
        <v>6</v>
      </c>
      <c r="C6" s="16"/>
      <c r="D6" s="17"/>
      <c r="E6" s="18"/>
      <c r="G6" s="15">
        <f>IF(OR(C6&lt;=0,LEN(TRIM(C6))=0),"Error","")</f>
        <v>0</v>
      </c>
      <c r="H6" s="19">
        <f>IF(OR(LEN(TRIM(G5)),LEN(TRIM(G6)),LEN(TRIM(G7))),"Error","")</f>
        <v>0</v>
      </c>
    </row>
    <row r="7" spans="1:8" ht="12.75">
      <c r="A7" s="1" t="s">
        <v>7</v>
      </c>
      <c r="C7" s="20"/>
      <c r="G7" s="15">
        <f>IF(OR(C7&lt;0,C7&gt;1,LEN(TRIM(C7))=0),"Error","")</f>
        <v>0</v>
      </c>
      <c r="H7" s="19"/>
    </row>
    <row r="8" spans="1:7" ht="12.75">
      <c r="A8" s="1" t="s">
        <v>8</v>
      </c>
      <c r="C8" s="21"/>
      <c r="D8" s="1" t="e">
        <f>CHOOSE(C8,"Español","Ingles","Otro idioma")</f>
        <v>#VALUE!</v>
      </c>
      <c r="F8" s="22"/>
      <c r="G8" s="15">
        <f>IF(OR(C8&lt;1,C8&gt;3,LEN(TRIM(C8))=0),"Error","")</f>
        <v>0</v>
      </c>
    </row>
    <row r="9" spans="1:12" s="8" customFormat="1" ht="12.75">
      <c r="A9" s="8" t="s">
        <v>9</v>
      </c>
      <c r="B9" s="1"/>
      <c r="C9" s="1"/>
      <c r="D9" s="1"/>
      <c r="E9" s="1"/>
      <c r="F9" s="22"/>
      <c r="G9" s="22"/>
      <c r="H9" s="1"/>
      <c r="I9" s="1"/>
      <c r="J9" s="1"/>
      <c r="K9" s="2"/>
      <c r="L9" s="1"/>
    </row>
    <row r="10" spans="3:11" s="8" customFormat="1" ht="15" customHeight="1">
      <c r="C10" s="12" t="s">
        <v>10</v>
      </c>
      <c r="D10" s="23" t="s">
        <v>11</v>
      </c>
      <c r="E10" s="23" t="s">
        <v>4</v>
      </c>
      <c r="F10" s="24"/>
      <c r="G10" s="24"/>
      <c r="K10" s="12"/>
    </row>
    <row r="11" spans="1:11" ht="12.75">
      <c r="A11" s="8">
        <f aca="true" t="shared" si="0" ref="A11:A60">IF(LEN(Excursiones!A65538)&gt;0,Excursiones!A65538," ")</f>
        <v>0</v>
      </c>
      <c r="C11" s="25"/>
      <c r="D11" s="26">
        <f aca="true" t="shared" si="1" ref="D11:D39">IF(LEN(C11)&gt;0,C11*ROUNDUP(IF(Exclusivo=0,Excursiones!H65538,IF(Base_Pax&lt;4,Excursiones!D65538/Base_Pax,IF(Base_Pax&lt;13,Excursiones!E65538,IF(Base_Pax&lt;21,Excursiones!F65538,Excursiones!G65538))))*Base_Pax/Pax,0),"")</f>
        <v>0</v>
      </c>
      <c r="E11" s="27">
        <f aca="true" t="shared" si="2" ref="E11:E18">IF(C11&gt;0,IF(Exclusivo=1,IF(AND(Idioma=1,Idioma=0),Excursiones!J65538,Excursiones!K65538)*C11,Excursiones!I65538),"")</f>
        <v>0</v>
      </c>
      <c r="F11" s="22"/>
      <c r="G11" s="28"/>
      <c r="K11" s="2" t="s">
        <v>12</v>
      </c>
    </row>
    <row r="12" spans="1:11" ht="12.75">
      <c r="A12" s="1">
        <f t="shared" si="0"/>
        <v>0</v>
      </c>
      <c r="C12" s="14"/>
      <c r="D12" s="26">
        <f t="shared" si="1"/>
        <v>0</v>
      </c>
      <c r="E12" s="27">
        <f t="shared" si="2"/>
        <v>0</v>
      </c>
      <c r="F12" s="22"/>
      <c r="G12" s="22"/>
      <c r="K12" s="2">
        <f>IF(E6&gt;0,MAX(E6,Pax),Pax)</f>
        <v>0</v>
      </c>
    </row>
    <row r="13" spans="1:7" ht="12">
      <c r="A13" s="1">
        <f t="shared" si="0"/>
        <v>0</v>
      </c>
      <c r="C13" s="20"/>
      <c r="D13" s="26">
        <f t="shared" si="1"/>
        <v>0</v>
      </c>
      <c r="E13" s="27">
        <f t="shared" si="2"/>
        <v>0</v>
      </c>
      <c r="F13" s="22"/>
      <c r="G13" s="22"/>
    </row>
    <row r="14" spans="1:11" ht="12">
      <c r="A14" s="1">
        <f t="shared" si="0"/>
        <v>0</v>
      </c>
      <c r="C14" s="20"/>
      <c r="D14" s="26">
        <f t="shared" si="1"/>
        <v>0</v>
      </c>
      <c r="E14" s="27">
        <f t="shared" si="2"/>
        <v>0</v>
      </c>
      <c r="F14" s="22"/>
      <c r="G14" s="22"/>
      <c r="K14" s="2" t="s">
        <v>13</v>
      </c>
    </row>
    <row r="15" spans="1:11" ht="12">
      <c r="A15" s="1">
        <f t="shared" si="0"/>
        <v>0</v>
      </c>
      <c r="C15" s="20"/>
      <c r="D15" s="26">
        <f t="shared" si="1"/>
        <v>0</v>
      </c>
      <c r="E15" s="27">
        <f t="shared" si="2"/>
        <v>0</v>
      </c>
      <c r="F15" s="22"/>
      <c r="G15" s="22"/>
      <c r="K15" s="29" t="e">
        <f>(Pax+D6)/Pax</f>
        <v>#DIV/0!</v>
      </c>
    </row>
    <row r="16" spans="1:11" ht="12">
      <c r="A16" s="1">
        <f t="shared" si="0"/>
        <v>0</v>
      </c>
      <c r="C16" s="20"/>
      <c r="D16" s="26">
        <f t="shared" si="1"/>
        <v>0</v>
      </c>
      <c r="E16" s="27">
        <f t="shared" si="2"/>
        <v>0</v>
      </c>
      <c r="F16" s="22"/>
      <c r="G16" s="22"/>
      <c r="K16" s="29"/>
    </row>
    <row r="17" spans="1:11" ht="12">
      <c r="A17" s="1">
        <f t="shared" si="0"/>
        <v>0</v>
      </c>
      <c r="C17" s="20"/>
      <c r="D17" s="26">
        <f t="shared" si="1"/>
        <v>0</v>
      </c>
      <c r="E17" s="27">
        <f t="shared" si="2"/>
        <v>0</v>
      </c>
      <c r="F17" s="22"/>
      <c r="G17" s="22"/>
      <c r="K17" s="29"/>
    </row>
    <row r="18" spans="1:11" ht="12">
      <c r="A18" s="1">
        <f t="shared" si="0"/>
        <v>0</v>
      </c>
      <c r="C18" s="20"/>
      <c r="D18" s="26">
        <f t="shared" si="1"/>
        <v>0</v>
      </c>
      <c r="E18" s="27">
        <f t="shared" si="2"/>
        <v>0</v>
      </c>
      <c r="F18" s="22"/>
      <c r="G18" s="22"/>
      <c r="K18" s="29"/>
    </row>
    <row r="19" spans="1:11" ht="12">
      <c r="A19" s="1">
        <f t="shared" si="0"/>
        <v>0</v>
      </c>
      <c r="C19" s="20"/>
      <c r="D19" s="26">
        <f t="shared" si="1"/>
        <v>0</v>
      </c>
      <c r="E19" s="27" t="s">
        <v>14</v>
      </c>
      <c r="F19" s="22"/>
      <c r="G19" s="22"/>
      <c r="K19" s="29"/>
    </row>
    <row r="20" spans="1:7" ht="12">
      <c r="A20" s="1">
        <f t="shared" si="0"/>
        <v>0</v>
      </c>
      <c r="C20" s="20"/>
      <c r="D20" s="26">
        <f t="shared" si="1"/>
        <v>0</v>
      </c>
      <c r="E20" s="27">
        <f aca="true" t="shared" si="3" ref="E20:E36">IF(C20&gt;0,IF(Exclusivo=1,IF(AND(Idioma=1,Idioma=0),Excursiones!J65547,Excursiones!K65547)*C20,Excursiones!I65547),"")</f>
        <v>0</v>
      </c>
      <c r="F20" s="22"/>
      <c r="G20" s="22"/>
    </row>
    <row r="21" spans="1:7" ht="12">
      <c r="A21" s="1">
        <f t="shared" si="0"/>
        <v>0</v>
      </c>
      <c r="C21" s="20"/>
      <c r="D21" s="26">
        <f t="shared" si="1"/>
        <v>0</v>
      </c>
      <c r="E21" s="27">
        <f t="shared" si="3"/>
        <v>0</v>
      </c>
      <c r="F21" s="22"/>
      <c r="G21" s="22"/>
    </row>
    <row r="22" spans="1:7" ht="12">
      <c r="A22" s="1">
        <f t="shared" si="0"/>
        <v>0</v>
      </c>
      <c r="C22" s="20"/>
      <c r="D22" s="26">
        <f t="shared" si="1"/>
        <v>0</v>
      </c>
      <c r="E22" s="27">
        <f t="shared" si="3"/>
        <v>0</v>
      </c>
      <c r="F22" s="22"/>
      <c r="G22" s="22"/>
    </row>
    <row r="23" spans="1:7" ht="12">
      <c r="A23" s="1">
        <f t="shared" si="0"/>
        <v>0</v>
      </c>
      <c r="C23" s="20"/>
      <c r="D23" s="26">
        <f t="shared" si="1"/>
        <v>0</v>
      </c>
      <c r="E23" s="27">
        <f t="shared" si="3"/>
        <v>0</v>
      </c>
      <c r="F23" s="22"/>
      <c r="G23" s="22"/>
    </row>
    <row r="24" spans="1:7" ht="12">
      <c r="A24" s="1">
        <f t="shared" si="0"/>
        <v>0</v>
      </c>
      <c r="C24" s="20"/>
      <c r="D24" s="26">
        <f t="shared" si="1"/>
        <v>0</v>
      </c>
      <c r="E24" s="27">
        <f t="shared" si="3"/>
        <v>0</v>
      </c>
      <c r="F24" s="22"/>
      <c r="G24" s="22"/>
    </row>
    <row r="25" spans="1:7" ht="12">
      <c r="A25" s="1">
        <f t="shared" si="0"/>
        <v>0</v>
      </c>
      <c r="C25" s="20"/>
      <c r="D25" s="26">
        <f t="shared" si="1"/>
        <v>0</v>
      </c>
      <c r="E25" s="27">
        <f t="shared" si="3"/>
        <v>0</v>
      </c>
      <c r="F25" s="22"/>
      <c r="G25" s="22"/>
    </row>
    <row r="26" spans="1:7" ht="12">
      <c r="A26" s="1">
        <f t="shared" si="0"/>
        <v>0</v>
      </c>
      <c r="C26" s="20"/>
      <c r="D26" s="26">
        <f t="shared" si="1"/>
        <v>0</v>
      </c>
      <c r="E26" s="27">
        <f t="shared" si="3"/>
        <v>0</v>
      </c>
      <c r="F26" s="22"/>
      <c r="G26" s="22"/>
    </row>
    <row r="27" spans="1:7" ht="12">
      <c r="A27" s="1">
        <f t="shared" si="0"/>
        <v>0</v>
      </c>
      <c r="C27" s="20"/>
      <c r="D27" s="26">
        <f t="shared" si="1"/>
        <v>0</v>
      </c>
      <c r="E27" s="27">
        <f t="shared" si="3"/>
        <v>0</v>
      </c>
      <c r="F27" s="22"/>
      <c r="G27" s="22"/>
    </row>
    <row r="28" spans="1:7" ht="12">
      <c r="A28" s="1">
        <f t="shared" si="0"/>
        <v>0</v>
      </c>
      <c r="C28" s="20"/>
      <c r="D28" s="26">
        <f t="shared" si="1"/>
        <v>0</v>
      </c>
      <c r="E28" s="27">
        <f t="shared" si="3"/>
        <v>0</v>
      </c>
      <c r="F28" s="22"/>
      <c r="G28" s="22"/>
    </row>
    <row r="29" spans="1:7" ht="12">
      <c r="A29" s="1">
        <f t="shared" si="0"/>
        <v>0</v>
      </c>
      <c r="C29" s="20"/>
      <c r="D29" s="26">
        <f t="shared" si="1"/>
        <v>0</v>
      </c>
      <c r="E29" s="27">
        <f t="shared" si="3"/>
        <v>0</v>
      </c>
      <c r="F29" s="22"/>
      <c r="G29" s="22"/>
    </row>
    <row r="30" spans="1:7" ht="12">
      <c r="A30" s="1">
        <f t="shared" si="0"/>
        <v>0</v>
      </c>
      <c r="C30" s="20"/>
      <c r="D30" s="26">
        <f t="shared" si="1"/>
        <v>0</v>
      </c>
      <c r="E30" s="27">
        <f t="shared" si="3"/>
        <v>0</v>
      </c>
      <c r="F30" s="22"/>
      <c r="G30" s="22"/>
    </row>
    <row r="31" spans="1:7" ht="12">
      <c r="A31" s="1">
        <f t="shared" si="0"/>
        <v>0</v>
      </c>
      <c r="C31" s="20"/>
      <c r="D31" s="26">
        <f t="shared" si="1"/>
        <v>0</v>
      </c>
      <c r="E31" s="27">
        <f t="shared" si="3"/>
        <v>0</v>
      </c>
      <c r="F31" s="22"/>
      <c r="G31" s="22"/>
    </row>
    <row r="32" spans="1:7" ht="12">
      <c r="A32" s="1">
        <f t="shared" si="0"/>
        <v>0</v>
      </c>
      <c r="C32" s="20"/>
      <c r="D32" s="26">
        <f t="shared" si="1"/>
        <v>0</v>
      </c>
      <c r="E32" s="27">
        <f t="shared" si="3"/>
        <v>0</v>
      </c>
      <c r="F32" s="22"/>
      <c r="G32" s="22"/>
    </row>
    <row r="33" spans="1:7" ht="12">
      <c r="A33" s="8">
        <f t="shared" si="0"/>
        <v>0</v>
      </c>
      <c r="C33" s="20"/>
      <c r="D33" s="26">
        <f t="shared" si="1"/>
        <v>0</v>
      </c>
      <c r="E33" s="27">
        <f t="shared" si="3"/>
        <v>0</v>
      </c>
      <c r="F33" s="22"/>
      <c r="G33" s="22"/>
    </row>
    <row r="34" spans="1:7" ht="12">
      <c r="A34" s="1">
        <f t="shared" si="0"/>
        <v>0</v>
      </c>
      <c r="C34" s="20"/>
      <c r="D34" s="26">
        <f t="shared" si="1"/>
        <v>0</v>
      </c>
      <c r="E34" s="27">
        <f t="shared" si="3"/>
        <v>0</v>
      </c>
      <c r="F34" s="22"/>
      <c r="G34" s="22"/>
    </row>
    <row r="35" spans="1:7" ht="12">
      <c r="A35" s="1">
        <f t="shared" si="0"/>
        <v>0</v>
      </c>
      <c r="C35" s="20"/>
      <c r="D35" s="26">
        <f t="shared" si="1"/>
        <v>0</v>
      </c>
      <c r="E35" s="27">
        <f t="shared" si="3"/>
        <v>0</v>
      </c>
      <c r="F35" s="22"/>
      <c r="G35" s="22"/>
    </row>
    <row r="36" spans="1:7" ht="12">
      <c r="A36" s="1">
        <f t="shared" si="0"/>
        <v>0</v>
      </c>
      <c r="C36" s="20"/>
      <c r="D36" s="26">
        <f t="shared" si="1"/>
        <v>0</v>
      </c>
      <c r="E36" s="27">
        <f t="shared" si="3"/>
        <v>0</v>
      </c>
      <c r="F36" s="22"/>
      <c r="G36" s="22"/>
    </row>
    <row r="37" spans="1:7" ht="12">
      <c r="A37" s="1">
        <f t="shared" si="0"/>
        <v>0</v>
      </c>
      <c r="C37" s="20"/>
      <c r="D37" s="26">
        <f t="shared" si="1"/>
        <v>0</v>
      </c>
      <c r="E37" s="27"/>
      <c r="F37" s="22"/>
      <c r="G37" s="22"/>
    </row>
    <row r="38" spans="1:11" s="31" customFormat="1" ht="12">
      <c r="A38" s="1">
        <f t="shared" si="0"/>
        <v>0</v>
      </c>
      <c r="B38" s="1"/>
      <c r="C38" s="20"/>
      <c r="D38" s="26">
        <f t="shared" si="1"/>
        <v>0</v>
      </c>
      <c r="E38" s="27">
        <f aca="true" t="shared" si="4" ref="E38:E39">IF(C38&gt;0,IF(Exclusivo=1,IF(AND(Idioma=1,Idioma=0),Excursiones!J65565,Excursiones!K65565)*C38,Excursiones!I65565),"")</f>
        <v>0</v>
      </c>
      <c r="F38" s="30"/>
      <c r="G38" s="30"/>
      <c r="K38" s="32"/>
    </row>
    <row r="39" spans="1:11" s="31" customFormat="1" ht="12">
      <c r="A39" s="31">
        <f t="shared" si="0"/>
        <v>0</v>
      </c>
      <c r="C39" s="33"/>
      <c r="D39" s="26">
        <f t="shared" si="1"/>
        <v>0</v>
      </c>
      <c r="E39" s="27">
        <f t="shared" si="4"/>
        <v>0</v>
      </c>
      <c r="F39" s="30"/>
      <c r="G39" s="30"/>
      <c r="K39" s="32"/>
    </row>
    <row r="40" spans="1:11" s="31" customFormat="1" ht="12">
      <c r="A40" s="31">
        <f t="shared" si="0"/>
        <v>0</v>
      </c>
      <c r="C40" s="33"/>
      <c r="D40" s="34">
        <f aca="true" t="shared" si="5" ref="D40:D41">IF(LEN(C40)&gt;0,C40*Excursiones!D65567*FacPaxNoLiberados,"")</f>
        <v>0</v>
      </c>
      <c r="E40" s="35">
        <f aca="true" t="shared" si="6" ref="E40:E46">IF(C40&gt;0,IF(Exclusivo=1,IF(AND(Idioma=1,Pax&lt;5),0,IF(OR(AND(Idioma=1,Pax&gt;4),Idioma=2),Excursiones!F65567,Excursiones!G65567))*C40,Excursiones!E65567),"")</f>
        <v>0</v>
      </c>
      <c r="F40" s="30"/>
      <c r="G40" s="30"/>
      <c r="K40" s="32"/>
    </row>
    <row r="41" spans="1:11" s="31" customFormat="1" ht="12">
      <c r="A41" s="31">
        <f t="shared" si="0"/>
        <v>0</v>
      </c>
      <c r="C41" s="33"/>
      <c r="D41" s="34">
        <f t="shared" si="5"/>
        <v>0</v>
      </c>
      <c r="E41" s="35">
        <f t="shared" si="6"/>
        <v>0</v>
      </c>
      <c r="F41" s="30"/>
      <c r="G41" s="30"/>
      <c r="K41" s="32"/>
    </row>
    <row r="42" spans="1:11" s="31" customFormat="1" ht="12">
      <c r="A42" s="1">
        <f t="shared" si="0"/>
        <v>0</v>
      </c>
      <c r="C42" s="33"/>
      <c r="D42" s="36">
        <f aca="true" t="shared" si="7" ref="D42:D49">IF(LEN(C42)&gt;0,C42*Excursiones!D65569,"")</f>
        <v>0</v>
      </c>
      <c r="E42" s="35">
        <f t="shared" si="6"/>
        <v>0</v>
      </c>
      <c r="F42" s="30"/>
      <c r="G42" s="30"/>
      <c r="K42" s="32"/>
    </row>
    <row r="43" spans="1:11" s="31" customFormat="1" ht="12">
      <c r="A43" s="8">
        <f t="shared" si="0"/>
        <v>0</v>
      </c>
      <c r="C43" s="33"/>
      <c r="D43" s="36">
        <f t="shared" si="7"/>
        <v>0</v>
      </c>
      <c r="E43" s="35">
        <f t="shared" si="6"/>
        <v>0</v>
      </c>
      <c r="F43" s="30"/>
      <c r="G43" s="30"/>
      <c r="K43" s="32"/>
    </row>
    <row r="44" spans="1:11" s="31" customFormat="1" ht="12">
      <c r="A44" s="31">
        <f t="shared" si="0"/>
        <v>0</v>
      </c>
      <c r="C44" s="33"/>
      <c r="D44" s="36">
        <f t="shared" si="7"/>
        <v>0</v>
      </c>
      <c r="E44" s="35">
        <f t="shared" si="6"/>
        <v>0</v>
      </c>
      <c r="F44" s="30"/>
      <c r="G44" s="30"/>
      <c r="K44" s="32"/>
    </row>
    <row r="45" spans="1:7" ht="12">
      <c r="A45" s="31">
        <f t="shared" si="0"/>
        <v>0</v>
      </c>
      <c r="B45" s="31"/>
      <c r="C45" s="33"/>
      <c r="D45" s="36">
        <f t="shared" si="7"/>
        <v>0</v>
      </c>
      <c r="E45" s="35">
        <f t="shared" si="6"/>
        <v>0</v>
      </c>
      <c r="F45" s="30"/>
      <c r="G45" s="22"/>
    </row>
    <row r="46" spans="1:7" ht="12">
      <c r="A46" s="31">
        <f t="shared" si="0"/>
        <v>0</v>
      </c>
      <c r="B46" s="31"/>
      <c r="C46" s="33"/>
      <c r="D46" s="36">
        <f t="shared" si="7"/>
        <v>0</v>
      </c>
      <c r="E46" s="35">
        <f t="shared" si="6"/>
        <v>0</v>
      </c>
      <c r="F46" s="30"/>
      <c r="G46" s="22"/>
    </row>
    <row r="47" spans="1:7" ht="12">
      <c r="A47" s="31">
        <f t="shared" si="0"/>
        <v>0</v>
      </c>
      <c r="B47" s="31"/>
      <c r="C47" s="33"/>
      <c r="D47" s="36">
        <f t="shared" si="7"/>
        <v>0</v>
      </c>
      <c r="E47" s="35"/>
      <c r="F47" s="30"/>
      <c r="G47" s="22"/>
    </row>
    <row r="48" spans="1:7" ht="12">
      <c r="A48" s="31">
        <f t="shared" si="0"/>
        <v>0</v>
      </c>
      <c r="B48" s="31"/>
      <c r="C48" s="33"/>
      <c r="D48" s="36">
        <f t="shared" si="7"/>
        <v>0</v>
      </c>
      <c r="E48" s="35">
        <f aca="true" t="shared" si="8" ref="E48:E50">IF(C48&gt;0,IF(Exclusivo=1,IF(AND(Idioma=1,Pax&lt;5),0,IF(OR(AND(Idioma=1,Pax&gt;4),Idioma=2),Excursiones!F65575,Excursiones!G65575))*C48,Excursiones!E65575),"")</f>
        <v>0</v>
      </c>
      <c r="F48" s="30"/>
      <c r="G48" s="22"/>
    </row>
    <row r="49" spans="1:11" s="8" customFormat="1" ht="12">
      <c r="A49" s="8">
        <f t="shared" si="0"/>
        <v>0</v>
      </c>
      <c r="C49" s="33"/>
      <c r="D49" s="36">
        <f t="shared" si="7"/>
        <v>0</v>
      </c>
      <c r="E49" s="35">
        <f t="shared" si="8"/>
        <v>0</v>
      </c>
      <c r="F49" s="24"/>
      <c r="G49" s="24"/>
      <c r="K49" s="12"/>
    </row>
    <row r="50" spans="1:7" ht="12">
      <c r="A50" s="31">
        <f t="shared" si="0"/>
        <v>0</v>
      </c>
      <c r="B50" s="31"/>
      <c r="C50" s="33"/>
      <c r="D50" s="34">
        <f aca="true" t="shared" si="9" ref="D50:D55">IF(LEN(C50)&gt;0,C50*Excursiones!D65577*FacPaxNoLiberados,"")</f>
        <v>0</v>
      </c>
      <c r="E50" s="35">
        <f t="shared" si="8"/>
        <v>0</v>
      </c>
      <c r="F50" s="22"/>
      <c r="G50" s="22"/>
    </row>
    <row r="51" spans="1:7" ht="12">
      <c r="A51" s="31">
        <f t="shared" si="0"/>
        <v>0</v>
      </c>
      <c r="B51" s="31"/>
      <c r="C51" s="33"/>
      <c r="D51" s="34">
        <f t="shared" si="9"/>
        <v>0</v>
      </c>
      <c r="E51" s="35"/>
      <c r="F51" s="22"/>
      <c r="G51" s="22"/>
    </row>
    <row r="52" spans="1:7" ht="12">
      <c r="A52" s="31">
        <f t="shared" si="0"/>
        <v>0</v>
      </c>
      <c r="B52" s="31"/>
      <c r="C52" s="33"/>
      <c r="D52" s="34">
        <f t="shared" si="9"/>
        <v>0</v>
      </c>
      <c r="E52" s="35">
        <f aca="true" t="shared" si="10" ref="E52:E58">IF(C52&gt;0,IF(Exclusivo=1,IF(AND(Idioma=1,Pax&lt;5),0,IF(OR(AND(Idioma=1,Pax&gt;4),Idioma=2),Excursiones!F65579,Excursiones!G65579))*C52,Excursiones!E65579),"")</f>
        <v>0</v>
      </c>
      <c r="F52" s="22"/>
      <c r="G52" s="22"/>
    </row>
    <row r="53" spans="1:7" ht="12">
      <c r="A53" s="1">
        <f t="shared" si="0"/>
        <v>0</v>
      </c>
      <c r="C53" s="33"/>
      <c r="D53" s="34">
        <f t="shared" si="9"/>
        <v>0</v>
      </c>
      <c r="E53" s="35">
        <f t="shared" si="10"/>
        <v>0</v>
      </c>
      <c r="F53" s="22"/>
      <c r="G53" s="22"/>
    </row>
    <row r="54" spans="1:7" ht="12">
      <c r="A54" s="1">
        <f t="shared" si="0"/>
        <v>0</v>
      </c>
      <c r="C54" s="33"/>
      <c r="D54" s="34">
        <f t="shared" si="9"/>
        <v>0</v>
      </c>
      <c r="E54" s="35">
        <f t="shared" si="10"/>
        <v>0</v>
      </c>
      <c r="F54" s="22"/>
      <c r="G54" s="22"/>
    </row>
    <row r="55" spans="1:7" ht="12">
      <c r="A55" s="1">
        <f t="shared" si="0"/>
        <v>0</v>
      </c>
      <c r="C55" s="33"/>
      <c r="D55" s="34">
        <f t="shared" si="9"/>
        <v>0</v>
      </c>
      <c r="E55" s="35">
        <f t="shared" si="10"/>
        <v>0</v>
      </c>
      <c r="F55" s="22"/>
      <c r="G55" s="22"/>
    </row>
    <row r="56" spans="1:7" ht="12">
      <c r="A56" s="1">
        <f t="shared" si="0"/>
        <v>0</v>
      </c>
      <c r="C56" s="33"/>
      <c r="D56" s="36">
        <f aca="true" t="shared" si="11" ref="D56:D57">IF(LEN(C56)&gt;0,C56*Excursiones!D65583,"")</f>
        <v>0</v>
      </c>
      <c r="E56" s="35">
        <f t="shared" si="10"/>
        <v>0</v>
      </c>
      <c r="F56" s="22"/>
      <c r="G56" s="22"/>
    </row>
    <row r="57" spans="1:7" ht="12">
      <c r="A57" s="1">
        <f t="shared" si="0"/>
        <v>0</v>
      </c>
      <c r="C57" s="33"/>
      <c r="D57" s="36">
        <f t="shared" si="11"/>
        <v>0</v>
      </c>
      <c r="E57" s="35">
        <f t="shared" si="10"/>
        <v>0</v>
      </c>
      <c r="F57" s="22"/>
      <c r="G57" s="22"/>
    </row>
    <row r="58" spans="1:7" ht="12">
      <c r="A58" s="1">
        <f t="shared" si="0"/>
        <v>0</v>
      </c>
      <c r="C58" s="33"/>
      <c r="D58" s="34">
        <f aca="true" t="shared" si="12" ref="D58:D59">IF(LEN(C58)&gt;0,C58*Excursiones!D65585*FacPaxNoLiberados,"")</f>
        <v>0</v>
      </c>
      <c r="E58" s="35">
        <f t="shared" si="10"/>
        <v>0</v>
      </c>
      <c r="F58" s="22"/>
      <c r="G58" s="22"/>
    </row>
    <row r="59" spans="1:7" ht="12">
      <c r="A59" s="1">
        <f t="shared" si="0"/>
        <v>0</v>
      </c>
      <c r="C59" s="33"/>
      <c r="D59" s="34">
        <f t="shared" si="12"/>
        <v>0</v>
      </c>
      <c r="E59" s="35"/>
      <c r="F59" s="22"/>
      <c r="G59" s="22"/>
    </row>
    <row r="60" spans="1:7" ht="12.75">
      <c r="A60" s="1">
        <f t="shared" si="0"/>
        <v>0</v>
      </c>
      <c r="C60" s="37"/>
      <c r="D60" s="36">
        <f>IF(LEN(C60)&gt;0,C60*Excursiones!D51,"")</f>
        <v>0</v>
      </c>
      <c r="E60" s="35">
        <f>IF(C60&gt;0,IF(Exclusivo=1,IF(AND(Idioma=1,Pax&lt;5),0,IF(OR(AND(Idioma=1,Pax&gt;4),Idioma=2),Excursiones!F51,Excursiones!G51))*C60,Excursiones!E51),"")</f>
        <v>0</v>
      </c>
      <c r="F60" s="22"/>
      <c r="G60" s="22"/>
    </row>
    <row r="61" spans="3:7" ht="12.75">
      <c r="C61" s="38"/>
      <c r="D61" s="26"/>
      <c r="E61" s="26"/>
      <c r="F61" s="22"/>
      <c r="G61" s="22"/>
    </row>
    <row r="62" spans="1:5" ht="12">
      <c r="A62" s="1" t="s">
        <v>4</v>
      </c>
      <c r="C62" s="2"/>
      <c r="D62" s="39">
        <f>ROUNDUP(IF(Exclusivo=1,SUM(E11:E61)/C6,MAX(E11:E61)),0)</f>
        <v>0</v>
      </c>
      <c r="E62" s="26"/>
    </row>
    <row r="63" spans="1:5" ht="12">
      <c r="A63" s="1" t="s">
        <v>15</v>
      </c>
      <c r="C63" s="2"/>
      <c r="D63" s="40">
        <f>Excursiones!D54</f>
        <v>4</v>
      </c>
      <c r="E63" s="26"/>
    </row>
    <row r="64" spans="1:5" ht="12.75">
      <c r="A64" s="7" t="s">
        <v>16</v>
      </c>
      <c r="B64" s="41" t="s">
        <v>11</v>
      </c>
      <c r="C64" s="2"/>
      <c r="D64" s="42"/>
      <c r="E64" s="2"/>
    </row>
    <row r="65" spans="1:5" ht="12.75">
      <c r="A65" s="43"/>
      <c r="B65" s="44"/>
      <c r="C65" s="45"/>
      <c r="D65" s="42">
        <f aca="true" t="shared" si="13" ref="D65:D70">IF(C65&gt;0,B65*C65,"")</f>
        <v>0</v>
      </c>
      <c r="E65" s="2"/>
    </row>
    <row r="66" spans="1:5" ht="12">
      <c r="A66" s="46"/>
      <c r="B66" s="47"/>
      <c r="C66" s="48"/>
      <c r="D66" s="42">
        <f t="shared" si="13"/>
        <v>0</v>
      </c>
      <c r="E66" s="2"/>
    </row>
    <row r="67" spans="1:5" ht="12">
      <c r="A67" s="46"/>
      <c r="B67" s="47"/>
      <c r="C67" s="48"/>
      <c r="D67" s="42">
        <f t="shared" si="13"/>
        <v>0</v>
      </c>
      <c r="E67" s="2"/>
    </row>
    <row r="68" spans="1:5" ht="12">
      <c r="A68" s="46"/>
      <c r="B68" s="47"/>
      <c r="C68" s="48"/>
      <c r="D68" s="42">
        <f t="shared" si="13"/>
        <v>0</v>
      </c>
      <c r="E68" s="2"/>
    </row>
    <row r="69" spans="1:5" ht="12">
      <c r="A69" s="46"/>
      <c r="B69" s="47"/>
      <c r="C69" s="48"/>
      <c r="D69" s="42">
        <f t="shared" si="13"/>
        <v>0</v>
      </c>
      <c r="E69" s="2"/>
    </row>
    <row r="70" spans="1:5" ht="12.75">
      <c r="A70" s="49"/>
      <c r="B70" s="50"/>
      <c r="C70" s="51"/>
      <c r="D70" s="42">
        <f t="shared" si="13"/>
        <v>0</v>
      </c>
      <c r="E70" s="2"/>
    </row>
    <row r="71" spans="3:6" ht="12.75">
      <c r="C71" s="2" t="s">
        <v>17</v>
      </c>
      <c r="E71" s="2" t="s">
        <v>18</v>
      </c>
      <c r="F71" s="2" t="s">
        <v>19</v>
      </c>
    </row>
    <row r="72" spans="1:7" ht="12">
      <c r="A72" s="8" t="s">
        <v>9</v>
      </c>
      <c r="B72" s="8"/>
      <c r="C72" s="12" t="s">
        <v>17</v>
      </c>
      <c r="D72" s="8"/>
      <c r="E72" s="52">
        <f>ROUNDUP(SUM(D11:D70),0)</f>
        <v>4</v>
      </c>
      <c r="F72" s="53">
        <f>Servicios1*Pax</f>
        <v>0</v>
      </c>
      <c r="G72" s="8"/>
    </row>
    <row r="73" ht="12">
      <c r="C73" s="2"/>
    </row>
    <row r="74" spans="1:11" ht="12">
      <c r="A74" s="8" t="s">
        <v>20</v>
      </c>
      <c r="B74" s="12"/>
      <c r="C74" s="12" t="s">
        <v>21</v>
      </c>
      <c r="D74" s="12" t="s">
        <v>22</v>
      </c>
      <c r="E74" s="12" t="s">
        <v>23</v>
      </c>
      <c r="F74" s="8"/>
      <c r="G74" s="8"/>
      <c r="K74" s="2" t="s">
        <v>24</v>
      </c>
    </row>
    <row r="75" spans="1:11" s="8" customFormat="1" ht="12">
      <c r="A75" s="1">
        <f aca="true" t="shared" si="14" ref="A75:A142">Hoteles!A65539</f>
        <v>0</v>
      </c>
      <c r="B75" s="2">
        <f aca="true" t="shared" si="15" ref="B75:B142">Hoteles!B65539</f>
        <v>0</v>
      </c>
      <c r="C75" s="22" t="e">
        <f aca="true" t="shared" si="16" ref="C75:C142">Hoteles!G65539*Hoteles!K65539+Servicios1+K75</f>
        <v>#DIV/0!</v>
      </c>
      <c r="D75" s="22" t="e">
        <f aca="true" t="shared" si="17" ref="D75:D142">Hoteles!H65539*Hoteles!K65539+Servicios1+K75</f>
        <v>#DIV/0!</v>
      </c>
      <c r="E75" s="22" t="e">
        <f aca="true" t="shared" si="18" ref="E75:E142">IF(Hoteles!I65539&gt;0,Hoteles!I65539*Hoteles!K65539+Servicios1+K75,"")</f>
        <v>#VALUE!</v>
      </c>
      <c r="F75" s="1"/>
      <c r="G75" s="1"/>
      <c r="K75" s="42" t="e">
        <f aca="true" t="shared" si="19" ref="K75:K166">ROUNDUP(Noches1*Hoteles!JC65539*$D$6/Pax,0)</f>
        <v>#DIV/0!</v>
      </c>
    </row>
    <row r="76" spans="1:11" s="8" customFormat="1" ht="12">
      <c r="A76" s="1">
        <f t="shared" si="14"/>
        <v>0</v>
      </c>
      <c r="B76" s="2">
        <f t="shared" si="15"/>
        <v>0</v>
      </c>
      <c r="C76" s="22" t="e">
        <f t="shared" si="16"/>
        <v>#DIV/0!</v>
      </c>
      <c r="D76" s="22" t="e">
        <f t="shared" si="17"/>
        <v>#DIV/0!</v>
      </c>
      <c r="E76" s="22" t="e">
        <f t="shared" si="18"/>
        <v>#VALUE!</v>
      </c>
      <c r="F76" s="1"/>
      <c r="G76" s="1"/>
      <c r="K76" s="42" t="e">
        <f t="shared" si="19"/>
        <v>#DIV/0!</v>
      </c>
    </row>
    <row r="77" spans="1:11" s="8" customFormat="1" ht="12">
      <c r="A77" s="1">
        <f t="shared" si="14"/>
        <v>0</v>
      </c>
      <c r="B77" s="2">
        <f t="shared" si="15"/>
        <v>0</v>
      </c>
      <c r="C77" s="22" t="e">
        <f t="shared" si="16"/>
        <v>#DIV/0!</v>
      </c>
      <c r="D77" s="22" t="e">
        <f t="shared" si="17"/>
        <v>#DIV/0!</v>
      </c>
      <c r="E77" s="22" t="e">
        <f t="shared" si="18"/>
        <v>#DIV/0!</v>
      </c>
      <c r="F77" s="1"/>
      <c r="G77" s="1"/>
      <c r="K77" s="42" t="e">
        <f t="shared" si="19"/>
        <v>#DIV/0!</v>
      </c>
    </row>
    <row r="78" spans="1:11" ht="12">
      <c r="A78" s="1">
        <f t="shared" si="14"/>
        <v>0</v>
      </c>
      <c r="B78" s="2">
        <f t="shared" si="15"/>
        <v>0</v>
      </c>
      <c r="C78" s="22" t="e">
        <f t="shared" si="16"/>
        <v>#DIV/0!</v>
      </c>
      <c r="D78" s="22" t="e">
        <f t="shared" si="17"/>
        <v>#DIV/0!</v>
      </c>
      <c r="E78" s="22" t="e">
        <f t="shared" si="18"/>
        <v>#DIV/0!</v>
      </c>
      <c r="H78" s="8"/>
      <c r="I78" s="8"/>
      <c r="J78" s="8"/>
      <c r="K78" s="42" t="e">
        <f t="shared" si="19"/>
        <v>#DIV/0!</v>
      </c>
    </row>
    <row r="79" spans="1:11" ht="12">
      <c r="A79" s="1">
        <f t="shared" si="14"/>
        <v>0</v>
      </c>
      <c r="B79" s="2">
        <f t="shared" si="15"/>
        <v>0</v>
      </c>
      <c r="C79" s="22" t="e">
        <f t="shared" si="16"/>
        <v>#VALUE!</v>
      </c>
      <c r="D79" s="22" t="e">
        <f t="shared" si="17"/>
        <v>#VALUE!</v>
      </c>
      <c r="E79" s="22" t="e">
        <f t="shared" si="18"/>
        <v>#VALUE!</v>
      </c>
      <c r="H79" s="8"/>
      <c r="I79" s="8"/>
      <c r="J79" s="8"/>
      <c r="K79" s="42" t="e">
        <f t="shared" si="19"/>
        <v>#VALUE!</v>
      </c>
    </row>
    <row r="80" spans="1:11" s="8" customFormat="1" ht="12">
      <c r="A80" s="1">
        <f t="shared" si="14"/>
        <v>0</v>
      </c>
      <c r="B80" s="2">
        <f t="shared" si="15"/>
        <v>0</v>
      </c>
      <c r="C80" s="22" t="e">
        <f t="shared" si="16"/>
        <v>#DIV/0!</v>
      </c>
      <c r="D80" s="22" t="e">
        <f t="shared" si="17"/>
        <v>#DIV/0!</v>
      </c>
      <c r="E80" s="22" t="e">
        <f t="shared" si="18"/>
        <v>#DIV/0!</v>
      </c>
      <c r="F80" s="1"/>
      <c r="G80" s="1"/>
      <c r="K80" s="42" t="e">
        <f t="shared" si="19"/>
        <v>#DIV/0!</v>
      </c>
    </row>
    <row r="81" spans="1:11" s="8" customFormat="1" ht="12">
      <c r="A81" s="1">
        <f t="shared" si="14"/>
        <v>0</v>
      </c>
      <c r="B81" s="2">
        <f t="shared" si="15"/>
        <v>0</v>
      </c>
      <c r="C81" s="22" t="e">
        <f t="shared" si="16"/>
        <v>#VALUE!</v>
      </c>
      <c r="D81" s="22" t="e">
        <f t="shared" si="17"/>
        <v>#VALUE!</v>
      </c>
      <c r="E81" s="22" t="e">
        <f t="shared" si="18"/>
        <v>#VALUE!</v>
      </c>
      <c r="F81" s="1"/>
      <c r="G81" s="1"/>
      <c r="K81" s="42" t="e">
        <f t="shared" si="19"/>
        <v>#VALUE!</v>
      </c>
    </row>
    <row r="82" spans="1:11" ht="12">
      <c r="A82" s="1">
        <f t="shared" si="14"/>
        <v>0</v>
      </c>
      <c r="B82" s="2">
        <f t="shared" si="15"/>
        <v>41699</v>
      </c>
      <c r="C82" s="22" t="e">
        <f t="shared" si="16"/>
        <v>#VALUE!</v>
      </c>
      <c r="D82" s="22" t="e">
        <f t="shared" si="17"/>
        <v>#VALUE!</v>
      </c>
      <c r="E82" s="22" t="e">
        <f t="shared" si="18"/>
        <v>#VALUE!</v>
      </c>
      <c r="H82" s="8"/>
      <c r="I82" s="8"/>
      <c r="J82" s="8"/>
      <c r="K82" s="42" t="e">
        <f t="shared" si="19"/>
        <v>#VALUE!</v>
      </c>
    </row>
    <row r="83" spans="1:11" ht="12">
      <c r="A83" s="1">
        <f t="shared" si="14"/>
        <v>0</v>
      </c>
      <c r="B83" s="2">
        <f t="shared" si="15"/>
        <v>0</v>
      </c>
      <c r="C83" s="22" t="e">
        <f t="shared" si="16"/>
        <v>#DIV/0!</v>
      </c>
      <c r="D83" s="22" t="e">
        <f t="shared" si="17"/>
        <v>#DIV/0!</v>
      </c>
      <c r="E83" s="22" t="e">
        <f t="shared" si="18"/>
        <v>#DIV/0!</v>
      </c>
      <c r="H83" s="8"/>
      <c r="I83" s="8"/>
      <c r="J83" s="8"/>
      <c r="K83" s="42" t="e">
        <f t="shared" si="19"/>
        <v>#DIV/0!</v>
      </c>
    </row>
    <row r="84" spans="1:11" ht="12">
      <c r="A84" s="1">
        <f t="shared" si="14"/>
        <v>0</v>
      </c>
      <c r="B84" s="2">
        <f t="shared" si="15"/>
        <v>0</v>
      </c>
      <c r="C84" s="22" t="e">
        <f t="shared" si="16"/>
        <v>#DIV/0!</v>
      </c>
      <c r="D84" s="22" t="e">
        <f t="shared" si="17"/>
        <v>#DIV/0!</v>
      </c>
      <c r="E84" s="22" t="e">
        <f t="shared" si="18"/>
        <v>#DIV/0!</v>
      </c>
      <c r="H84" s="8"/>
      <c r="I84" s="8"/>
      <c r="J84" s="8"/>
      <c r="K84" s="42" t="e">
        <f t="shared" si="19"/>
        <v>#DIV/0!</v>
      </c>
    </row>
    <row r="85" spans="1:11" ht="12">
      <c r="A85" s="1">
        <f t="shared" si="14"/>
        <v>0</v>
      </c>
      <c r="B85" s="2">
        <f t="shared" si="15"/>
        <v>0</v>
      </c>
      <c r="C85" s="22" t="e">
        <f t="shared" si="16"/>
        <v>#VALUE!</v>
      </c>
      <c r="D85" s="22" t="e">
        <f t="shared" si="17"/>
        <v>#VALUE!</v>
      </c>
      <c r="E85" s="22" t="e">
        <f t="shared" si="18"/>
        <v>#VALUE!</v>
      </c>
      <c r="H85" s="8"/>
      <c r="I85" s="8"/>
      <c r="J85" s="8"/>
      <c r="K85" s="42" t="e">
        <f t="shared" si="19"/>
        <v>#VALUE!</v>
      </c>
    </row>
    <row r="86" spans="1:11" ht="12">
      <c r="A86" s="1">
        <f t="shared" si="14"/>
        <v>0</v>
      </c>
      <c r="B86" s="2">
        <f t="shared" si="15"/>
        <v>0</v>
      </c>
      <c r="C86" s="22" t="e">
        <f t="shared" si="16"/>
        <v>#DIV/0!</v>
      </c>
      <c r="D86" s="22" t="e">
        <f t="shared" si="17"/>
        <v>#DIV/0!</v>
      </c>
      <c r="E86" s="22" t="e">
        <f t="shared" si="18"/>
        <v>#DIV/0!</v>
      </c>
      <c r="H86" s="8"/>
      <c r="I86" s="8"/>
      <c r="J86" s="8"/>
      <c r="K86" s="42" t="e">
        <f t="shared" si="19"/>
        <v>#DIV/0!</v>
      </c>
    </row>
    <row r="87" spans="1:11" ht="12">
      <c r="A87" s="1">
        <f t="shared" si="14"/>
        <v>0</v>
      </c>
      <c r="B87" s="2">
        <f t="shared" si="15"/>
        <v>0</v>
      </c>
      <c r="C87" s="22" t="e">
        <f t="shared" si="16"/>
        <v>#DIV/0!</v>
      </c>
      <c r="D87" s="22" t="e">
        <f t="shared" si="17"/>
        <v>#DIV/0!</v>
      </c>
      <c r="E87" s="22" t="e">
        <f t="shared" si="18"/>
        <v>#DIV/0!</v>
      </c>
      <c r="H87" s="8"/>
      <c r="I87" s="8"/>
      <c r="J87" s="8"/>
      <c r="K87" s="42" t="e">
        <f t="shared" si="19"/>
        <v>#DIV/0!</v>
      </c>
    </row>
    <row r="88" spans="1:11" ht="12">
      <c r="A88" s="1">
        <f t="shared" si="14"/>
        <v>0</v>
      </c>
      <c r="B88" s="2">
        <f t="shared" si="15"/>
        <v>0</v>
      </c>
      <c r="C88" s="22" t="e">
        <f t="shared" si="16"/>
        <v>#DIV/0!</v>
      </c>
      <c r="D88" s="22" t="e">
        <f t="shared" si="17"/>
        <v>#DIV/0!</v>
      </c>
      <c r="E88" s="22" t="e">
        <f t="shared" si="18"/>
        <v>#VALUE!</v>
      </c>
      <c r="H88" s="8"/>
      <c r="I88" s="8"/>
      <c r="J88" s="8"/>
      <c r="K88" s="42" t="e">
        <f t="shared" si="19"/>
        <v>#DIV/0!</v>
      </c>
    </row>
    <row r="89" spans="1:11" ht="12">
      <c r="A89" s="1">
        <f t="shared" si="14"/>
        <v>0</v>
      </c>
      <c r="B89" s="2">
        <f t="shared" si="15"/>
        <v>0</v>
      </c>
      <c r="C89" s="22" t="e">
        <f t="shared" si="16"/>
        <v>#DIV/0!</v>
      </c>
      <c r="D89" s="22" t="e">
        <f t="shared" si="17"/>
        <v>#DIV/0!</v>
      </c>
      <c r="E89" s="22" t="e">
        <f t="shared" si="18"/>
        <v>#DIV/0!</v>
      </c>
      <c r="H89" s="8"/>
      <c r="I89" s="8"/>
      <c r="J89" s="8"/>
      <c r="K89" s="42" t="e">
        <f t="shared" si="19"/>
        <v>#DIV/0!</v>
      </c>
    </row>
    <row r="90" spans="1:11" ht="12">
      <c r="A90" s="1">
        <f t="shared" si="14"/>
        <v>0</v>
      </c>
      <c r="B90" s="2">
        <f t="shared" si="15"/>
        <v>0</v>
      </c>
      <c r="C90" s="22" t="e">
        <f t="shared" si="16"/>
        <v>#DIV/0!</v>
      </c>
      <c r="D90" s="22" t="e">
        <f t="shared" si="17"/>
        <v>#DIV/0!</v>
      </c>
      <c r="E90" s="22" t="e">
        <f t="shared" si="18"/>
        <v>#DIV/0!</v>
      </c>
      <c r="H90" s="8"/>
      <c r="I90" s="8"/>
      <c r="J90" s="8"/>
      <c r="K90" s="42" t="e">
        <f t="shared" si="19"/>
        <v>#DIV/0!</v>
      </c>
    </row>
    <row r="91" spans="1:11" ht="12">
      <c r="A91" s="1">
        <f t="shared" si="14"/>
        <v>0</v>
      </c>
      <c r="B91" s="2">
        <f t="shared" si="15"/>
        <v>0</v>
      </c>
      <c r="C91" s="22" t="e">
        <f t="shared" si="16"/>
        <v>#DIV/0!</v>
      </c>
      <c r="D91" s="22" t="e">
        <f t="shared" si="17"/>
        <v>#DIV/0!</v>
      </c>
      <c r="E91" s="22" t="e">
        <f t="shared" si="18"/>
        <v>#DIV/0!</v>
      </c>
      <c r="H91" s="8"/>
      <c r="I91" s="8"/>
      <c r="J91" s="8"/>
      <c r="K91" s="42" t="e">
        <f t="shared" si="19"/>
        <v>#DIV/0!</v>
      </c>
    </row>
    <row r="92" spans="1:11" ht="12">
      <c r="A92" s="1">
        <f t="shared" si="14"/>
        <v>0</v>
      </c>
      <c r="B92" s="2">
        <f t="shared" si="15"/>
        <v>0</v>
      </c>
      <c r="C92" s="22" t="e">
        <f t="shared" si="16"/>
        <v>#DIV/0!</v>
      </c>
      <c r="D92" s="22" t="e">
        <f t="shared" si="17"/>
        <v>#DIV/0!</v>
      </c>
      <c r="E92" s="22" t="e">
        <f t="shared" si="18"/>
        <v>#DIV/0!</v>
      </c>
      <c r="H92" s="8"/>
      <c r="I92" s="8"/>
      <c r="J92" s="8"/>
      <c r="K92" s="42" t="e">
        <f t="shared" si="19"/>
        <v>#DIV/0!</v>
      </c>
    </row>
    <row r="93" spans="1:11" ht="12">
      <c r="A93" s="1">
        <f t="shared" si="14"/>
        <v>0</v>
      </c>
      <c r="B93" s="2">
        <f t="shared" si="15"/>
        <v>0</v>
      </c>
      <c r="C93" s="22" t="e">
        <f t="shared" si="16"/>
        <v>#DIV/0!</v>
      </c>
      <c r="D93" s="22" t="e">
        <f t="shared" si="17"/>
        <v>#DIV/0!</v>
      </c>
      <c r="E93" s="22" t="e">
        <f t="shared" si="18"/>
        <v>#DIV/0!</v>
      </c>
      <c r="H93" s="8"/>
      <c r="I93" s="8"/>
      <c r="J93" s="8"/>
      <c r="K93" s="42" t="e">
        <f t="shared" si="19"/>
        <v>#DIV/0!</v>
      </c>
    </row>
    <row r="94" spans="1:11" ht="12">
      <c r="A94" s="1">
        <f t="shared" si="14"/>
        <v>0</v>
      </c>
      <c r="B94" s="2">
        <f t="shared" si="15"/>
        <v>0</v>
      </c>
      <c r="C94" s="22" t="e">
        <f t="shared" si="16"/>
        <v>#DIV/0!</v>
      </c>
      <c r="D94" s="22" t="e">
        <f t="shared" si="17"/>
        <v>#DIV/0!</v>
      </c>
      <c r="E94" s="22" t="e">
        <f t="shared" si="18"/>
        <v>#VALUE!</v>
      </c>
      <c r="H94" s="8"/>
      <c r="I94" s="8"/>
      <c r="J94" s="8"/>
      <c r="K94" s="42" t="e">
        <f t="shared" si="19"/>
        <v>#DIV/0!</v>
      </c>
    </row>
    <row r="95" spans="1:11" ht="12">
      <c r="A95" s="1">
        <f t="shared" si="14"/>
        <v>0</v>
      </c>
      <c r="B95" s="2">
        <f t="shared" si="15"/>
        <v>0</v>
      </c>
      <c r="C95" s="22" t="e">
        <f t="shared" si="16"/>
        <v>#DIV/0!</v>
      </c>
      <c r="D95" s="22" t="e">
        <f t="shared" si="17"/>
        <v>#DIV/0!</v>
      </c>
      <c r="E95" s="22" t="e">
        <f t="shared" si="18"/>
        <v>#VALUE!</v>
      </c>
      <c r="H95" s="8"/>
      <c r="I95" s="8"/>
      <c r="J95" s="8"/>
      <c r="K95" s="42" t="e">
        <f t="shared" si="19"/>
        <v>#DIV/0!</v>
      </c>
    </row>
    <row r="96" spans="1:11" ht="12">
      <c r="A96" s="1">
        <f t="shared" si="14"/>
        <v>0</v>
      </c>
      <c r="B96" s="2">
        <f t="shared" si="15"/>
        <v>0</v>
      </c>
      <c r="C96" s="22" t="e">
        <f t="shared" si="16"/>
        <v>#DIV/0!</v>
      </c>
      <c r="D96" s="22" t="e">
        <f t="shared" si="17"/>
        <v>#DIV/0!</v>
      </c>
      <c r="E96" s="22" t="e">
        <f t="shared" si="18"/>
        <v>#DIV/0!</v>
      </c>
      <c r="H96" s="8"/>
      <c r="I96" s="8"/>
      <c r="J96" s="8"/>
      <c r="K96" s="42" t="e">
        <f t="shared" si="19"/>
        <v>#DIV/0!</v>
      </c>
    </row>
    <row r="97" spans="1:11" ht="12">
      <c r="A97" s="1">
        <f t="shared" si="14"/>
        <v>0</v>
      </c>
      <c r="B97" s="2">
        <f t="shared" si="15"/>
        <v>0</v>
      </c>
      <c r="C97" s="22" t="e">
        <f t="shared" si="16"/>
        <v>#DIV/0!</v>
      </c>
      <c r="D97" s="22" t="e">
        <f t="shared" si="17"/>
        <v>#DIV/0!</v>
      </c>
      <c r="E97" s="22" t="e">
        <f t="shared" si="18"/>
        <v>#DIV/0!</v>
      </c>
      <c r="H97" s="8"/>
      <c r="I97" s="8"/>
      <c r="J97" s="8"/>
      <c r="K97" s="42" t="e">
        <f t="shared" si="19"/>
        <v>#DIV/0!</v>
      </c>
    </row>
    <row r="98" spans="1:11" ht="12">
      <c r="A98" s="1">
        <f t="shared" si="14"/>
        <v>0</v>
      </c>
      <c r="B98" s="2">
        <f t="shared" si="15"/>
        <v>0</v>
      </c>
      <c r="C98" s="22" t="e">
        <f t="shared" si="16"/>
        <v>#VALUE!</v>
      </c>
      <c r="D98" s="22" t="e">
        <f t="shared" si="17"/>
        <v>#VALUE!</v>
      </c>
      <c r="E98" s="22" t="e">
        <f t="shared" si="18"/>
        <v>#VALUE!</v>
      </c>
      <c r="H98" s="8"/>
      <c r="I98" s="8"/>
      <c r="J98" s="8"/>
      <c r="K98" s="42" t="e">
        <f t="shared" si="19"/>
        <v>#VALUE!</v>
      </c>
    </row>
    <row r="99" spans="1:11" ht="12">
      <c r="A99" s="1">
        <f t="shared" si="14"/>
        <v>0</v>
      </c>
      <c r="B99" s="2">
        <f t="shared" si="15"/>
        <v>0</v>
      </c>
      <c r="C99" s="22" t="e">
        <f t="shared" si="16"/>
        <v>#DIV/0!</v>
      </c>
      <c r="D99" s="22" t="e">
        <f t="shared" si="17"/>
        <v>#DIV/0!</v>
      </c>
      <c r="E99" s="22" t="e">
        <f t="shared" si="18"/>
        <v>#VALUE!</v>
      </c>
      <c r="H99" s="8"/>
      <c r="I99" s="8"/>
      <c r="J99" s="8"/>
      <c r="K99" s="42" t="e">
        <f t="shared" si="19"/>
        <v>#DIV/0!</v>
      </c>
    </row>
    <row r="100" spans="1:11" ht="12">
      <c r="A100" s="1">
        <f t="shared" si="14"/>
        <v>0</v>
      </c>
      <c r="B100" s="2">
        <f t="shared" si="15"/>
        <v>0</v>
      </c>
      <c r="C100" s="22" t="e">
        <f t="shared" si="16"/>
        <v>#VALUE!</v>
      </c>
      <c r="D100" s="22" t="e">
        <f t="shared" si="17"/>
        <v>#VALUE!</v>
      </c>
      <c r="E100" s="22" t="e">
        <f t="shared" si="18"/>
        <v>#VALUE!</v>
      </c>
      <c r="H100" s="8"/>
      <c r="I100" s="8"/>
      <c r="J100" s="8"/>
      <c r="K100" s="42" t="e">
        <f t="shared" si="19"/>
        <v>#VALUE!</v>
      </c>
    </row>
    <row r="101" spans="1:11" s="8" customFormat="1" ht="12">
      <c r="A101" s="1">
        <f t="shared" si="14"/>
        <v>0</v>
      </c>
      <c r="B101" s="2">
        <f t="shared" si="15"/>
        <v>0</v>
      </c>
      <c r="C101" s="22" t="e">
        <f t="shared" si="16"/>
        <v>#VALUE!</v>
      </c>
      <c r="D101" s="22" t="e">
        <f t="shared" si="17"/>
        <v>#VALUE!</v>
      </c>
      <c r="E101" s="22" t="e">
        <f t="shared" si="18"/>
        <v>#VALUE!</v>
      </c>
      <c r="F101" s="1"/>
      <c r="G101" s="1"/>
      <c r="K101" s="42" t="e">
        <f t="shared" si="19"/>
        <v>#VALUE!</v>
      </c>
    </row>
    <row r="102" spans="1:11" ht="12">
      <c r="A102" s="1">
        <f t="shared" si="14"/>
        <v>0</v>
      </c>
      <c r="B102" s="2">
        <f t="shared" si="15"/>
        <v>0</v>
      </c>
      <c r="C102" s="22" t="e">
        <f t="shared" si="16"/>
        <v>#VALUE!</v>
      </c>
      <c r="D102" s="22" t="e">
        <f t="shared" si="17"/>
        <v>#VALUE!</v>
      </c>
      <c r="E102" s="22" t="e">
        <f t="shared" si="18"/>
        <v>#VALUE!</v>
      </c>
      <c r="H102" s="8"/>
      <c r="I102" s="8"/>
      <c r="J102" s="8"/>
      <c r="K102" s="42" t="e">
        <f t="shared" si="19"/>
        <v>#VALUE!</v>
      </c>
    </row>
    <row r="103" spans="1:11" ht="12">
      <c r="A103" s="1">
        <f t="shared" si="14"/>
        <v>0</v>
      </c>
      <c r="B103" s="2">
        <f t="shared" si="15"/>
        <v>0</v>
      </c>
      <c r="C103" s="22" t="e">
        <f t="shared" si="16"/>
        <v>#VALUE!</v>
      </c>
      <c r="D103" s="22" t="e">
        <f t="shared" si="17"/>
        <v>#VALUE!</v>
      </c>
      <c r="E103" s="22" t="e">
        <f t="shared" si="18"/>
        <v>#VALUE!</v>
      </c>
      <c r="H103" s="8"/>
      <c r="I103" s="8"/>
      <c r="J103" s="8"/>
      <c r="K103" s="42" t="e">
        <f t="shared" si="19"/>
        <v>#VALUE!</v>
      </c>
    </row>
    <row r="104" spans="1:11" ht="12">
      <c r="A104" s="1">
        <f t="shared" si="14"/>
        <v>0</v>
      </c>
      <c r="B104" s="2">
        <f t="shared" si="15"/>
        <v>0</v>
      </c>
      <c r="C104" s="22" t="e">
        <f t="shared" si="16"/>
        <v>#DIV/0!</v>
      </c>
      <c r="D104" s="22" t="e">
        <f t="shared" si="17"/>
        <v>#DIV/0!</v>
      </c>
      <c r="E104" s="22" t="e">
        <f t="shared" si="18"/>
        <v>#DIV/0!</v>
      </c>
      <c r="H104" s="8"/>
      <c r="I104" s="8"/>
      <c r="J104" s="8"/>
      <c r="K104" s="42" t="e">
        <f t="shared" si="19"/>
        <v>#DIV/0!</v>
      </c>
    </row>
    <row r="105" spans="1:11" ht="12">
      <c r="A105" s="1">
        <f t="shared" si="14"/>
        <v>0</v>
      </c>
      <c r="B105" s="2">
        <f t="shared" si="15"/>
        <v>0</v>
      </c>
      <c r="C105" s="22" t="e">
        <f t="shared" si="16"/>
        <v>#VALUE!</v>
      </c>
      <c r="D105" s="22" t="e">
        <f t="shared" si="17"/>
        <v>#VALUE!</v>
      </c>
      <c r="E105" s="22" t="e">
        <f t="shared" si="18"/>
        <v>#VALUE!</v>
      </c>
      <c r="H105" s="8"/>
      <c r="I105" s="8"/>
      <c r="J105" s="8"/>
      <c r="K105" s="42" t="e">
        <f t="shared" si="19"/>
        <v>#VALUE!</v>
      </c>
    </row>
    <row r="106" spans="1:11" ht="12">
      <c r="A106" s="1">
        <f t="shared" si="14"/>
        <v>0</v>
      </c>
      <c r="B106" s="2">
        <f t="shared" si="15"/>
        <v>0</v>
      </c>
      <c r="C106" s="22" t="e">
        <f t="shared" si="16"/>
        <v>#VALUE!</v>
      </c>
      <c r="D106" s="22" t="e">
        <f t="shared" si="17"/>
        <v>#VALUE!</v>
      </c>
      <c r="E106" s="22" t="e">
        <f t="shared" si="18"/>
        <v>#VALUE!</v>
      </c>
      <c r="H106" s="8"/>
      <c r="I106" s="8"/>
      <c r="J106" s="8"/>
      <c r="K106" s="42" t="e">
        <f t="shared" si="19"/>
        <v>#VALUE!</v>
      </c>
    </row>
    <row r="107" spans="1:11" ht="12">
      <c r="A107" s="1">
        <f t="shared" si="14"/>
        <v>0</v>
      </c>
      <c r="B107" s="2">
        <f t="shared" si="15"/>
        <v>0</v>
      </c>
      <c r="C107" s="22" t="e">
        <f t="shared" si="16"/>
        <v>#VALUE!</v>
      </c>
      <c r="D107" s="22" t="e">
        <f t="shared" si="17"/>
        <v>#VALUE!</v>
      </c>
      <c r="E107" s="22" t="e">
        <f t="shared" si="18"/>
        <v>#VALUE!</v>
      </c>
      <c r="H107" s="8"/>
      <c r="I107" s="8"/>
      <c r="J107" s="8"/>
      <c r="K107" s="42" t="e">
        <f t="shared" si="19"/>
        <v>#VALUE!</v>
      </c>
    </row>
    <row r="108" spans="1:11" ht="12">
      <c r="A108" s="1">
        <f t="shared" si="14"/>
        <v>0</v>
      </c>
      <c r="B108" s="2">
        <f t="shared" si="15"/>
        <v>0</v>
      </c>
      <c r="C108" s="22" t="e">
        <f t="shared" si="16"/>
        <v>#VALUE!</v>
      </c>
      <c r="D108" s="22" t="e">
        <f t="shared" si="17"/>
        <v>#VALUE!</v>
      </c>
      <c r="E108" s="22" t="e">
        <f t="shared" si="18"/>
        <v>#VALUE!</v>
      </c>
      <c r="H108" s="8"/>
      <c r="I108" s="8"/>
      <c r="J108" s="8"/>
      <c r="K108" s="42" t="e">
        <f t="shared" si="19"/>
        <v>#VALUE!</v>
      </c>
    </row>
    <row r="109" spans="1:11" ht="12">
      <c r="A109" s="1">
        <f t="shared" si="14"/>
        <v>0</v>
      </c>
      <c r="B109" s="2">
        <f t="shared" si="15"/>
        <v>0</v>
      </c>
      <c r="C109" s="22" t="e">
        <f t="shared" si="16"/>
        <v>#VALUE!</v>
      </c>
      <c r="D109" s="22" t="e">
        <f t="shared" si="17"/>
        <v>#VALUE!</v>
      </c>
      <c r="E109" s="22" t="e">
        <f t="shared" si="18"/>
        <v>#VALUE!</v>
      </c>
      <c r="H109" s="8"/>
      <c r="I109" s="8"/>
      <c r="J109" s="8"/>
      <c r="K109" s="42" t="e">
        <f t="shared" si="19"/>
        <v>#VALUE!</v>
      </c>
    </row>
    <row r="110" spans="1:11" ht="12">
      <c r="A110" s="1">
        <f t="shared" si="14"/>
        <v>0</v>
      </c>
      <c r="B110" s="2">
        <f t="shared" si="15"/>
        <v>0</v>
      </c>
      <c r="C110" s="22" t="e">
        <f t="shared" si="16"/>
        <v>#DIV/0!</v>
      </c>
      <c r="D110" s="22" t="e">
        <f t="shared" si="17"/>
        <v>#DIV/0!</v>
      </c>
      <c r="E110" s="22" t="e">
        <f t="shared" si="18"/>
        <v>#DIV/0!</v>
      </c>
      <c r="H110" s="8"/>
      <c r="I110" s="8"/>
      <c r="J110" s="8"/>
      <c r="K110" s="42" t="e">
        <f t="shared" si="19"/>
        <v>#DIV/0!</v>
      </c>
    </row>
    <row r="111" spans="1:11" ht="12">
      <c r="A111" s="1">
        <f t="shared" si="14"/>
        <v>0</v>
      </c>
      <c r="B111" s="2">
        <f t="shared" si="15"/>
        <v>0</v>
      </c>
      <c r="C111" s="22" t="e">
        <f t="shared" si="16"/>
        <v>#DIV/0!</v>
      </c>
      <c r="D111" s="22" t="e">
        <f t="shared" si="17"/>
        <v>#DIV/0!</v>
      </c>
      <c r="E111" s="22" t="e">
        <f t="shared" si="18"/>
        <v>#VALUE!</v>
      </c>
      <c r="H111" s="8"/>
      <c r="I111" s="8"/>
      <c r="J111" s="8"/>
      <c r="K111" s="42" t="e">
        <f t="shared" si="19"/>
        <v>#DIV/0!</v>
      </c>
    </row>
    <row r="112" spans="1:11" ht="12">
      <c r="A112" s="1">
        <f t="shared" si="14"/>
        <v>0</v>
      </c>
      <c r="B112" s="2">
        <f t="shared" si="15"/>
        <v>0</v>
      </c>
      <c r="C112" s="22" t="e">
        <f t="shared" si="16"/>
        <v>#VALUE!</v>
      </c>
      <c r="D112" s="22" t="e">
        <f t="shared" si="17"/>
        <v>#VALUE!</v>
      </c>
      <c r="E112" s="22" t="e">
        <f t="shared" si="18"/>
        <v>#VALUE!</v>
      </c>
      <c r="H112" s="8"/>
      <c r="I112" s="8"/>
      <c r="J112" s="8"/>
      <c r="K112" s="42" t="e">
        <f t="shared" si="19"/>
        <v>#VALUE!</v>
      </c>
    </row>
    <row r="113" spans="1:11" ht="12">
      <c r="A113" s="1">
        <f t="shared" si="14"/>
        <v>0</v>
      </c>
      <c r="B113" s="2">
        <f t="shared" si="15"/>
        <v>0</v>
      </c>
      <c r="C113" s="22" t="e">
        <f t="shared" si="16"/>
        <v>#DIV/0!</v>
      </c>
      <c r="D113" s="22" t="e">
        <f t="shared" si="17"/>
        <v>#DIV/0!</v>
      </c>
      <c r="E113" s="22" t="e">
        <f t="shared" si="18"/>
        <v>#DIV/0!</v>
      </c>
      <c r="H113" s="8"/>
      <c r="I113" s="8"/>
      <c r="J113" s="8"/>
      <c r="K113" s="42" t="e">
        <f t="shared" si="19"/>
        <v>#DIV/0!</v>
      </c>
    </row>
    <row r="114" spans="1:11" ht="12">
      <c r="A114" s="1">
        <f t="shared" si="14"/>
        <v>0</v>
      </c>
      <c r="B114" s="2">
        <f t="shared" si="15"/>
        <v>0</v>
      </c>
      <c r="C114" s="22" t="e">
        <f t="shared" si="16"/>
        <v>#DIV/0!</v>
      </c>
      <c r="D114" s="22" t="e">
        <f t="shared" si="17"/>
        <v>#DIV/0!</v>
      </c>
      <c r="E114" s="22" t="e">
        <f t="shared" si="18"/>
        <v>#VALUE!</v>
      </c>
      <c r="H114" s="8"/>
      <c r="I114" s="8"/>
      <c r="J114" s="8"/>
      <c r="K114" s="42" t="e">
        <f t="shared" si="19"/>
        <v>#DIV/0!</v>
      </c>
    </row>
    <row r="115" spans="1:11" ht="12">
      <c r="A115" s="1">
        <f t="shared" si="14"/>
        <v>0</v>
      </c>
      <c r="B115" s="2">
        <f t="shared" si="15"/>
        <v>0</v>
      </c>
      <c r="C115" s="22" t="e">
        <f t="shared" si="16"/>
        <v>#DIV/0!</v>
      </c>
      <c r="D115" s="22" t="e">
        <f t="shared" si="17"/>
        <v>#DIV/0!</v>
      </c>
      <c r="E115" s="22" t="e">
        <f t="shared" si="18"/>
        <v>#DIV/0!</v>
      </c>
      <c r="H115" s="8"/>
      <c r="I115" s="8"/>
      <c r="J115" s="8"/>
      <c r="K115" s="42" t="e">
        <f t="shared" si="19"/>
        <v>#DIV/0!</v>
      </c>
    </row>
    <row r="116" spans="1:11" ht="12">
      <c r="A116" s="1">
        <f t="shared" si="14"/>
        <v>0</v>
      </c>
      <c r="B116" s="2">
        <f t="shared" si="15"/>
        <v>0</v>
      </c>
      <c r="C116" s="22" t="e">
        <f t="shared" si="16"/>
        <v>#DIV/0!</v>
      </c>
      <c r="D116" s="22" t="e">
        <f t="shared" si="17"/>
        <v>#DIV/0!</v>
      </c>
      <c r="E116" s="22" t="e">
        <f t="shared" si="18"/>
        <v>#DIV/0!</v>
      </c>
      <c r="H116" s="8"/>
      <c r="I116" s="8"/>
      <c r="J116" s="8"/>
      <c r="K116" s="42" t="e">
        <f t="shared" si="19"/>
        <v>#DIV/0!</v>
      </c>
    </row>
    <row r="117" spans="1:11" ht="12">
      <c r="A117" s="1">
        <f t="shared" si="14"/>
        <v>0</v>
      </c>
      <c r="B117" s="2">
        <f t="shared" si="15"/>
        <v>0</v>
      </c>
      <c r="C117" s="22" t="e">
        <f t="shared" si="16"/>
        <v>#DIV/0!</v>
      </c>
      <c r="D117" s="22" t="e">
        <f t="shared" si="17"/>
        <v>#DIV/0!</v>
      </c>
      <c r="E117" s="22" t="e">
        <f t="shared" si="18"/>
        <v>#DIV/0!</v>
      </c>
      <c r="H117" s="8"/>
      <c r="I117" s="8"/>
      <c r="J117" s="8"/>
      <c r="K117" s="42" t="e">
        <f t="shared" si="19"/>
        <v>#DIV/0!</v>
      </c>
    </row>
    <row r="118" spans="1:11" ht="12">
      <c r="A118" s="1">
        <f t="shared" si="14"/>
        <v>0</v>
      </c>
      <c r="B118" s="2">
        <f t="shared" si="15"/>
        <v>0</v>
      </c>
      <c r="C118" s="22" t="e">
        <f t="shared" si="16"/>
        <v>#VALUE!</v>
      </c>
      <c r="D118" s="22" t="e">
        <f t="shared" si="17"/>
        <v>#VALUE!</v>
      </c>
      <c r="E118" s="22" t="e">
        <f t="shared" si="18"/>
        <v>#VALUE!</v>
      </c>
      <c r="H118" s="8"/>
      <c r="I118" s="8"/>
      <c r="J118" s="8"/>
      <c r="K118" s="42" t="e">
        <f t="shared" si="19"/>
        <v>#VALUE!</v>
      </c>
    </row>
    <row r="119" spans="1:11" ht="12">
      <c r="A119" s="1">
        <f t="shared" si="14"/>
        <v>0</v>
      </c>
      <c r="B119" s="2">
        <f t="shared" si="15"/>
        <v>0</v>
      </c>
      <c r="C119" s="22" t="e">
        <f t="shared" si="16"/>
        <v>#DIV/0!</v>
      </c>
      <c r="D119" s="22" t="e">
        <f t="shared" si="17"/>
        <v>#DIV/0!</v>
      </c>
      <c r="E119" s="22" t="e">
        <f t="shared" si="18"/>
        <v>#DIV/0!</v>
      </c>
      <c r="H119" s="8"/>
      <c r="I119" s="8"/>
      <c r="J119" s="8"/>
      <c r="K119" s="42" t="e">
        <f t="shared" si="19"/>
        <v>#DIV/0!</v>
      </c>
    </row>
    <row r="120" spans="1:11" ht="12">
      <c r="A120" s="1">
        <f t="shared" si="14"/>
        <v>0</v>
      </c>
      <c r="B120" s="2">
        <f t="shared" si="15"/>
        <v>0</v>
      </c>
      <c r="C120" s="22" t="e">
        <f t="shared" si="16"/>
        <v>#DIV/0!</v>
      </c>
      <c r="D120" s="22" t="e">
        <f t="shared" si="17"/>
        <v>#DIV/0!</v>
      </c>
      <c r="E120" s="22" t="e">
        <f t="shared" si="18"/>
        <v>#VALUE!</v>
      </c>
      <c r="H120" s="8"/>
      <c r="I120" s="8"/>
      <c r="J120" s="8"/>
      <c r="K120" s="42" t="e">
        <f t="shared" si="19"/>
        <v>#DIV/0!</v>
      </c>
    </row>
    <row r="121" spans="1:11" ht="12">
      <c r="A121" s="1">
        <f t="shared" si="14"/>
        <v>0</v>
      </c>
      <c r="B121" s="2">
        <f t="shared" si="15"/>
        <v>0</v>
      </c>
      <c r="C121" s="22" t="e">
        <f t="shared" si="16"/>
        <v>#DIV/0!</v>
      </c>
      <c r="D121" s="22" t="e">
        <f t="shared" si="17"/>
        <v>#DIV/0!</v>
      </c>
      <c r="E121" s="22" t="e">
        <f t="shared" si="18"/>
        <v>#DIV/0!</v>
      </c>
      <c r="H121" s="8"/>
      <c r="I121" s="8"/>
      <c r="J121" s="8"/>
      <c r="K121" s="42" t="e">
        <f t="shared" si="19"/>
        <v>#DIV/0!</v>
      </c>
    </row>
    <row r="122" spans="1:11" ht="12">
      <c r="A122" s="1">
        <f t="shared" si="14"/>
        <v>0</v>
      </c>
      <c r="B122" s="2">
        <f t="shared" si="15"/>
        <v>0</v>
      </c>
      <c r="C122" s="22" t="e">
        <f t="shared" si="16"/>
        <v>#VALUE!</v>
      </c>
      <c r="D122" s="22" t="e">
        <f t="shared" si="17"/>
        <v>#VALUE!</v>
      </c>
      <c r="E122" s="22" t="e">
        <f t="shared" si="18"/>
        <v>#VALUE!</v>
      </c>
      <c r="H122" s="8"/>
      <c r="I122" s="8"/>
      <c r="J122" s="8"/>
      <c r="K122" s="42" t="e">
        <f t="shared" si="19"/>
        <v>#VALUE!</v>
      </c>
    </row>
    <row r="123" spans="1:11" ht="12">
      <c r="A123" s="1">
        <f t="shared" si="14"/>
        <v>0</v>
      </c>
      <c r="B123" s="2">
        <f t="shared" si="15"/>
        <v>0</v>
      </c>
      <c r="C123" s="22" t="e">
        <f t="shared" si="16"/>
        <v>#DIV/0!</v>
      </c>
      <c r="D123" s="22" t="e">
        <f t="shared" si="17"/>
        <v>#DIV/0!</v>
      </c>
      <c r="E123" s="22" t="e">
        <f t="shared" si="18"/>
        <v>#DIV/0!</v>
      </c>
      <c r="H123" s="8"/>
      <c r="I123" s="8"/>
      <c r="J123" s="8"/>
      <c r="K123" s="42" t="e">
        <f t="shared" si="19"/>
        <v>#DIV/0!</v>
      </c>
    </row>
    <row r="124" spans="1:11" ht="12">
      <c r="A124" s="1">
        <f t="shared" si="14"/>
        <v>0</v>
      </c>
      <c r="B124" s="2">
        <f t="shared" si="15"/>
        <v>0</v>
      </c>
      <c r="C124" s="22" t="e">
        <f t="shared" si="16"/>
        <v>#DIV/0!</v>
      </c>
      <c r="D124" s="22" t="e">
        <f t="shared" si="17"/>
        <v>#DIV/0!</v>
      </c>
      <c r="E124" s="22" t="e">
        <f t="shared" si="18"/>
        <v>#DIV/0!</v>
      </c>
      <c r="H124" s="8"/>
      <c r="I124" s="8"/>
      <c r="J124" s="8"/>
      <c r="K124" s="42" t="e">
        <f t="shared" si="19"/>
        <v>#DIV/0!</v>
      </c>
    </row>
    <row r="125" spans="1:11" ht="12">
      <c r="A125" s="1">
        <f t="shared" si="14"/>
        <v>0</v>
      </c>
      <c r="B125" s="2">
        <f t="shared" si="15"/>
        <v>0</v>
      </c>
      <c r="C125" s="22" t="e">
        <f t="shared" si="16"/>
        <v>#VALUE!</v>
      </c>
      <c r="D125" s="22" t="e">
        <f t="shared" si="17"/>
        <v>#VALUE!</v>
      </c>
      <c r="E125" s="22" t="e">
        <f t="shared" si="18"/>
        <v>#VALUE!</v>
      </c>
      <c r="H125" s="8"/>
      <c r="I125" s="8"/>
      <c r="J125" s="8"/>
      <c r="K125" s="42" t="e">
        <f t="shared" si="19"/>
        <v>#VALUE!</v>
      </c>
    </row>
    <row r="126" spans="1:11" ht="12">
      <c r="A126" s="1">
        <f t="shared" si="14"/>
        <v>0</v>
      </c>
      <c r="B126" s="2">
        <f t="shared" si="15"/>
        <v>0</v>
      </c>
      <c r="C126" s="22" t="e">
        <f t="shared" si="16"/>
        <v>#VALUE!</v>
      </c>
      <c r="D126" s="22" t="e">
        <f t="shared" si="17"/>
        <v>#VALUE!</v>
      </c>
      <c r="E126" s="22" t="e">
        <f t="shared" si="18"/>
        <v>#VALUE!</v>
      </c>
      <c r="H126" s="8"/>
      <c r="I126" s="8"/>
      <c r="J126" s="8"/>
      <c r="K126" s="42" t="e">
        <f t="shared" si="19"/>
        <v>#VALUE!</v>
      </c>
    </row>
    <row r="127" spans="1:11" ht="12">
      <c r="A127" s="1">
        <f t="shared" si="14"/>
        <v>0</v>
      </c>
      <c r="B127" s="2">
        <f t="shared" si="15"/>
        <v>0</v>
      </c>
      <c r="C127" s="22" t="e">
        <f t="shared" si="16"/>
        <v>#VALUE!</v>
      </c>
      <c r="D127" s="22" t="e">
        <f t="shared" si="17"/>
        <v>#VALUE!</v>
      </c>
      <c r="E127" s="22" t="e">
        <f t="shared" si="18"/>
        <v>#VALUE!</v>
      </c>
      <c r="H127" s="8"/>
      <c r="I127" s="8"/>
      <c r="J127" s="8"/>
      <c r="K127" s="42" t="e">
        <f t="shared" si="19"/>
        <v>#VALUE!</v>
      </c>
    </row>
    <row r="128" spans="1:11" ht="12">
      <c r="A128" s="1">
        <f t="shared" si="14"/>
        <v>0</v>
      </c>
      <c r="B128" s="2">
        <f t="shared" si="15"/>
        <v>0</v>
      </c>
      <c r="C128" s="22" t="e">
        <f t="shared" si="16"/>
        <v>#VALUE!</v>
      </c>
      <c r="D128" s="22" t="e">
        <f t="shared" si="17"/>
        <v>#VALUE!</v>
      </c>
      <c r="E128" s="22" t="e">
        <f t="shared" si="18"/>
        <v>#VALUE!</v>
      </c>
      <c r="H128" s="8"/>
      <c r="I128" s="8"/>
      <c r="J128" s="8"/>
      <c r="K128" s="42" t="e">
        <f t="shared" si="19"/>
        <v>#VALUE!</v>
      </c>
    </row>
    <row r="129" spans="1:11" ht="12">
      <c r="A129" s="1">
        <f t="shared" si="14"/>
        <v>0</v>
      </c>
      <c r="B129" s="2">
        <f t="shared" si="15"/>
        <v>0</v>
      </c>
      <c r="C129" s="22" t="e">
        <f t="shared" si="16"/>
        <v>#DIV/0!</v>
      </c>
      <c r="D129" s="22" t="e">
        <f t="shared" si="17"/>
        <v>#DIV/0!</v>
      </c>
      <c r="E129" s="22" t="e">
        <f t="shared" si="18"/>
        <v>#DIV/0!</v>
      </c>
      <c r="H129" s="8"/>
      <c r="I129" s="8"/>
      <c r="J129" s="8"/>
      <c r="K129" s="42" t="e">
        <f t="shared" si="19"/>
        <v>#DIV/0!</v>
      </c>
    </row>
    <row r="130" spans="1:11" ht="12">
      <c r="A130" s="1">
        <f t="shared" si="14"/>
        <v>0</v>
      </c>
      <c r="B130" s="2">
        <f t="shared" si="15"/>
        <v>0</v>
      </c>
      <c r="C130" s="22" t="e">
        <f t="shared" si="16"/>
        <v>#DIV/0!</v>
      </c>
      <c r="D130" s="22" t="e">
        <f t="shared" si="17"/>
        <v>#DIV/0!</v>
      </c>
      <c r="E130" s="22" t="e">
        <f t="shared" si="18"/>
        <v>#DIV/0!</v>
      </c>
      <c r="H130" s="8"/>
      <c r="I130" s="8"/>
      <c r="J130" s="8"/>
      <c r="K130" s="42" t="e">
        <f t="shared" si="19"/>
        <v>#DIV/0!</v>
      </c>
    </row>
    <row r="131" spans="1:11" ht="12">
      <c r="A131" s="1">
        <f t="shared" si="14"/>
        <v>0</v>
      </c>
      <c r="B131" s="2">
        <f t="shared" si="15"/>
        <v>0</v>
      </c>
      <c r="C131" s="22" t="e">
        <f t="shared" si="16"/>
        <v>#DIV/0!</v>
      </c>
      <c r="D131" s="22" t="e">
        <f t="shared" si="17"/>
        <v>#DIV/0!</v>
      </c>
      <c r="E131" s="22" t="e">
        <f t="shared" si="18"/>
        <v>#VALUE!</v>
      </c>
      <c r="H131" s="8"/>
      <c r="I131" s="8"/>
      <c r="J131" s="8"/>
      <c r="K131" s="42" t="e">
        <f t="shared" si="19"/>
        <v>#DIV/0!</v>
      </c>
    </row>
    <row r="132" spans="1:11" ht="12">
      <c r="A132" s="1">
        <f t="shared" si="14"/>
        <v>0</v>
      </c>
      <c r="B132" s="2">
        <f t="shared" si="15"/>
        <v>0</v>
      </c>
      <c r="C132" s="22" t="e">
        <f t="shared" si="16"/>
        <v>#DIV/0!</v>
      </c>
      <c r="D132" s="22" t="e">
        <f t="shared" si="17"/>
        <v>#DIV/0!</v>
      </c>
      <c r="E132" s="22" t="e">
        <f t="shared" si="18"/>
        <v>#DIV/0!</v>
      </c>
      <c r="H132" s="8"/>
      <c r="I132" s="8"/>
      <c r="J132" s="8"/>
      <c r="K132" s="42" t="e">
        <f t="shared" si="19"/>
        <v>#DIV/0!</v>
      </c>
    </row>
    <row r="133" spans="1:11" ht="12">
      <c r="A133" s="1">
        <f t="shared" si="14"/>
        <v>0</v>
      </c>
      <c r="B133" s="2">
        <f t="shared" si="15"/>
        <v>0</v>
      </c>
      <c r="C133" s="22" t="e">
        <f t="shared" si="16"/>
        <v>#DIV/0!</v>
      </c>
      <c r="D133" s="22" t="e">
        <f t="shared" si="17"/>
        <v>#DIV/0!</v>
      </c>
      <c r="E133" s="22" t="e">
        <f t="shared" si="18"/>
        <v>#VALUE!</v>
      </c>
      <c r="H133" s="8"/>
      <c r="I133" s="8"/>
      <c r="J133" s="8"/>
      <c r="K133" s="42" t="e">
        <f t="shared" si="19"/>
        <v>#DIV/0!</v>
      </c>
    </row>
    <row r="134" spans="1:11" ht="12">
      <c r="A134" s="1">
        <f t="shared" si="14"/>
        <v>0</v>
      </c>
      <c r="B134" s="2">
        <f t="shared" si="15"/>
        <v>0</v>
      </c>
      <c r="C134" s="22" t="e">
        <f t="shared" si="16"/>
        <v>#DIV/0!</v>
      </c>
      <c r="D134" s="22" t="e">
        <f t="shared" si="17"/>
        <v>#DIV/0!</v>
      </c>
      <c r="E134" s="22" t="e">
        <f t="shared" si="18"/>
        <v>#DIV/0!</v>
      </c>
      <c r="H134" s="8"/>
      <c r="I134" s="8"/>
      <c r="J134" s="8"/>
      <c r="K134" s="42" t="e">
        <f t="shared" si="19"/>
        <v>#DIV/0!</v>
      </c>
    </row>
    <row r="135" spans="1:11" ht="12">
      <c r="A135" s="1">
        <f t="shared" si="14"/>
        <v>0</v>
      </c>
      <c r="B135" s="2">
        <f t="shared" si="15"/>
        <v>0</v>
      </c>
      <c r="C135" s="22" t="e">
        <f t="shared" si="16"/>
        <v>#VALUE!</v>
      </c>
      <c r="D135" s="22" t="e">
        <f t="shared" si="17"/>
        <v>#VALUE!</v>
      </c>
      <c r="E135" s="22" t="e">
        <f t="shared" si="18"/>
        <v>#VALUE!</v>
      </c>
      <c r="H135" s="8"/>
      <c r="I135" s="8"/>
      <c r="J135" s="8"/>
      <c r="K135" s="42" t="e">
        <f t="shared" si="19"/>
        <v>#VALUE!</v>
      </c>
    </row>
    <row r="136" spans="1:11" ht="12">
      <c r="A136" s="1">
        <f t="shared" si="14"/>
        <v>0</v>
      </c>
      <c r="B136" s="2">
        <f t="shared" si="15"/>
        <v>0</v>
      </c>
      <c r="C136" s="22" t="e">
        <f t="shared" si="16"/>
        <v>#VALUE!</v>
      </c>
      <c r="D136" s="22" t="e">
        <f t="shared" si="17"/>
        <v>#VALUE!</v>
      </c>
      <c r="E136" s="22" t="e">
        <f t="shared" si="18"/>
        <v>#VALUE!</v>
      </c>
      <c r="H136" s="8"/>
      <c r="I136" s="8"/>
      <c r="J136" s="8"/>
      <c r="K136" s="42" t="e">
        <f t="shared" si="19"/>
        <v>#VALUE!</v>
      </c>
    </row>
    <row r="137" spans="1:11" ht="12">
      <c r="A137" s="1">
        <f t="shared" si="14"/>
        <v>0</v>
      </c>
      <c r="B137" s="2">
        <f t="shared" si="15"/>
        <v>0</v>
      </c>
      <c r="C137" s="22" t="e">
        <f t="shared" si="16"/>
        <v>#DIV/0!</v>
      </c>
      <c r="D137" s="22" t="e">
        <f t="shared" si="17"/>
        <v>#DIV/0!</v>
      </c>
      <c r="E137" s="22" t="e">
        <f t="shared" si="18"/>
        <v>#DIV/0!</v>
      </c>
      <c r="H137" s="8"/>
      <c r="I137" s="8"/>
      <c r="J137" s="8"/>
      <c r="K137" s="42" t="e">
        <f t="shared" si="19"/>
        <v>#DIV/0!</v>
      </c>
    </row>
    <row r="138" spans="1:11" ht="12">
      <c r="A138" s="1">
        <f t="shared" si="14"/>
        <v>0</v>
      </c>
      <c r="B138" s="2">
        <f t="shared" si="15"/>
        <v>0</v>
      </c>
      <c r="C138" s="22" t="e">
        <f t="shared" si="16"/>
        <v>#VALUE!</v>
      </c>
      <c r="D138" s="22" t="e">
        <f t="shared" si="17"/>
        <v>#VALUE!</v>
      </c>
      <c r="E138" s="22" t="e">
        <f t="shared" si="18"/>
        <v>#VALUE!</v>
      </c>
      <c r="H138" s="8"/>
      <c r="I138" s="8"/>
      <c r="J138" s="8"/>
      <c r="K138" s="42" t="e">
        <f t="shared" si="19"/>
        <v>#VALUE!</v>
      </c>
    </row>
    <row r="139" spans="1:11" ht="12">
      <c r="A139" s="1">
        <f t="shared" si="14"/>
        <v>0</v>
      </c>
      <c r="B139" s="2">
        <f t="shared" si="15"/>
        <v>0</v>
      </c>
      <c r="C139" s="22" t="e">
        <f t="shared" si="16"/>
        <v>#DIV/0!</v>
      </c>
      <c r="D139" s="22" t="e">
        <f t="shared" si="17"/>
        <v>#DIV/0!</v>
      </c>
      <c r="E139" s="22" t="e">
        <f t="shared" si="18"/>
        <v>#DIV/0!</v>
      </c>
      <c r="H139" s="8"/>
      <c r="I139" s="8"/>
      <c r="J139" s="8"/>
      <c r="K139" s="42" t="e">
        <f t="shared" si="19"/>
        <v>#DIV/0!</v>
      </c>
    </row>
    <row r="140" spans="1:11" ht="12">
      <c r="A140" s="1">
        <f t="shared" si="14"/>
        <v>0</v>
      </c>
      <c r="B140" s="2">
        <f t="shared" si="15"/>
        <v>0</v>
      </c>
      <c r="C140" s="22" t="e">
        <f t="shared" si="16"/>
        <v>#DIV/0!</v>
      </c>
      <c r="D140" s="22" t="e">
        <f t="shared" si="17"/>
        <v>#DIV/0!</v>
      </c>
      <c r="E140" s="22" t="e">
        <f t="shared" si="18"/>
        <v>#DIV/0!</v>
      </c>
      <c r="H140" s="8"/>
      <c r="I140" s="8"/>
      <c r="J140" s="8"/>
      <c r="K140" s="42" t="e">
        <f t="shared" si="19"/>
        <v>#DIV/0!</v>
      </c>
    </row>
    <row r="141" spans="1:11" ht="12">
      <c r="A141" s="1">
        <f t="shared" si="14"/>
        <v>0</v>
      </c>
      <c r="B141" s="2">
        <f t="shared" si="15"/>
        <v>0</v>
      </c>
      <c r="C141" s="22" t="e">
        <f t="shared" si="16"/>
        <v>#VALUE!</v>
      </c>
      <c r="D141" s="22" t="e">
        <f t="shared" si="17"/>
        <v>#VALUE!</v>
      </c>
      <c r="E141" s="22" t="e">
        <f t="shared" si="18"/>
        <v>#VALUE!</v>
      </c>
      <c r="H141" s="8"/>
      <c r="I141" s="8"/>
      <c r="J141" s="8"/>
      <c r="K141" s="42" t="e">
        <f t="shared" si="19"/>
        <v>#VALUE!</v>
      </c>
    </row>
    <row r="142" spans="1:11" ht="12">
      <c r="A142" s="1">
        <f t="shared" si="14"/>
        <v>0</v>
      </c>
      <c r="B142" s="2">
        <f t="shared" si="15"/>
        <v>0</v>
      </c>
      <c r="C142" s="22" t="e">
        <f t="shared" si="16"/>
        <v>#DIV/0!</v>
      </c>
      <c r="D142" s="22" t="e">
        <f t="shared" si="17"/>
        <v>#DIV/0!</v>
      </c>
      <c r="E142" s="22" t="e">
        <f t="shared" si="18"/>
        <v>#DIV/0!</v>
      </c>
      <c r="H142" s="8"/>
      <c r="I142" s="8"/>
      <c r="J142" s="8"/>
      <c r="K142" s="42" t="e">
        <f t="shared" si="19"/>
        <v>#DIV/0!</v>
      </c>
    </row>
    <row r="143" spans="2:11" ht="14.25">
      <c r="B143" s="2"/>
      <c r="C143" s="22"/>
      <c r="D143" s="22"/>
      <c r="E143" s="22"/>
      <c r="H143" s="8"/>
      <c r="I143" s="8"/>
      <c r="J143" s="8"/>
      <c r="K143" s="42" t="e">
        <f t="shared" si="19"/>
        <v>#DIV/0!</v>
      </c>
    </row>
    <row r="144" spans="2:11" ht="12">
      <c r="B144" s="2"/>
      <c r="C144" s="22"/>
      <c r="D144" s="22"/>
      <c r="E144" s="22"/>
      <c r="H144" s="8"/>
      <c r="I144" s="8"/>
      <c r="J144" s="8"/>
      <c r="K144" s="42" t="e">
        <f t="shared" si="19"/>
        <v>#DIV/0!</v>
      </c>
    </row>
    <row r="145" spans="2:11" ht="12">
      <c r="B145" s="2"/>
      <c r="C145" s="22"/>
      <c r="D145" s="22"/>
      <c r="E145" s="22"/>
      <c r="H145" s="8"/>
      <c r="I145" s="8"/>
      <c r="J145" s="8"/>
      <c r="K145" s="42" t="e">
        <f t="shared" si="19"/>
        <v>#DIV/0!</v>
      </c>
    </row>
    <row r="146" spans="2:11" ht="12">
      <c r="B146" s="2"/>
      <c r="C146" s="22"/>
      <c r="D146" s="22"/>
      <c r="E146" s="22"/>
      <c r="H146" s="8"/>
      <c r="I146" s="8"/>
      <c r="J146" s="8"/>
      <c r="K146" s="42" t="e">
        <f t="shared" si="19"/>
        <v>#DIV/0!</v>
      </c>
    </row>
    <row r="147" spans="2:11" ht="12">
      <c r="B147" s="2"/>
      <c r="C147" s="22"/>
      <c r="D147" s="22"/>
      <c r="E147" s="22"/>
      <c r="H147" s="8"/>
      <c r="I147" s="8"/>
      <c r="J147" s="8"/>
      <c r="K147" s="42" t="e">
        <f t="shared" si="19"/>
        <v>#DIV/0!</v>
      </c>
    </row>
    <row r="148" spans="2:11" ht="12">
      <c r="B148" s="2"/>
      <c r="C148" s="22"/>
      <c r="D148" s="22"/>
      <c r="E148" s="22"/>
      <c r="H148" s="8"/>
      <c r="I148" s="8"/>
      <c r="J148" s="8"/>
      <c r="K148" s="42" t="e">
        <f t="shared" si="19"/>
        <v>#DIV/0!</v>
      </c>
    </row>
    <row r="149" spans="2:11" ht="12">
      <c r="B149" s="2"/>
      <c r="C149" s="22"/>
      <c r="D149" s="22"/>
      <c r="E149" s="22"/>
      <c r="H149" s="8"/>
      <c r="I149" s="8"/>
      <c r="J149" s="8"/>
      <c r="K149" s="42" t="e">
        <f t="shared" si="19"/>
        <v>#DIV/0!</v>
      </c>
    </row>
    <row r="150" spans="3:11" ht="12">
      <c r="C150" s="22"/>
      <c r="D150" s="22"/>
      <c r="E150" s="22"/>
      <c r="H150" s="8"/>
      <c r="I150" s="8"/>
      <c r="J150" s="8"/>
      <c r="K150" s="42" t="e">
        <f t="shared" si="19"/>
        <v>#DIV/0!</v>
      </c>
    </row>
    <row r="151" spans="3:11" ht="12">
      <c r="C151" s="22"/>
      <c r="D151" s="22"/>
      <c r="E151" s="22"/>
      <c r="K151" s="42" t="e">
        <f t="shared" si="19"/>
        <v>#DIV/0!</v>
      </c>
    </row>
    <row r="152" spans="3:11" ht="12">
      <c r="C152" s="22"/>
      <c r="D152" s="22"/>
      <c r="E152" s="22"/>
      <c r="K152" s="42" t="e">
        <f t="shared" si="19"/>
        <v>#DIV/0!</v>
      </c>
    </row>
    <row r="153" spans="3:11" ht="12">
      <c r="C153" s="22"/>
      <c r="D153" s="22"/>
      <c r="E153" s="22"/>
      <c r="K153" s="42" t="e">
        <f t="shared" si="19"/>
        <v>#DIV/0!</v>
      </c>
    </row>
    <row r="154" spans="3:11" ht="12">
      <c r="C154" s="22"/>
      <c r="D154" s="22"/>
      <c r="E154" s="22"/>
      <c r="K154" s="42" t="e">
        <f t="shared" si="19"/>
        <v>#DIV/0!</v>
      </c>
    </row>
    <row r="155" spans="3:11" ht="12">
      <c r="C155" s="22"/>
      <c r="D155" s="22"/>
      <c r="E155" s="22"/>
      <c r="K155" s="42" t="e">
        <f t="shared" si="19"/>
        <v>#DIV/0!</v>
      </c>
    </row>
    <row r="156" spans="3:11" ht="12">
      <c r="C156" s="22"/>
      <c r="D156" s="22"/>
      <c r="E156" s="22"/>
      <c r="K156" s="42" t="e">
        <f t="shared" si="19"/>
        <v>#DIV/0!</v>
      </c>
    </row>
    <row r="157" spans="3:11" ht="12">
      <c r="C157" s="22"/>
      <c r="D157" s="22"/>
      <c r="E157" s="22"/>
      <c r="K157" s="42" t="e">
        <f t="shared" si="19"/>
        <v>#DIV/0!</v>
      </c>
    </row>
    <row r="158" spans="3:11" ht="12">
      <c r="C158" s="22"/>
      <c r="D158" s="22"/>
      <c r="E158" s="22"/>
      <c r="K158" s="42" t="e">
        <f t="shared" si="19"/>
        <v>#DIV/0!</v>
      </c>
    </row>
    <row r="159" ht="12">
      <c r="K159" s="42" t="e">
        <f t="shared" si="19"/>
        <v>#DIV/0!</v>
      </c>
    </row>
    <row r="160" ht="12">
      <c r="K160" s="42" t="e">
        <f t="shared" si="19"/>
        <v>#DIV/0!</v>
      </c>
    </row>
    <row r="161" spans="1:11" ht="12">
      <c r="A161" s="8"/>
      <c r="B161" s="8"/>
      <c r="C161" s="8"/>
      <c r="D161" s="8"/>
      <c r="E161" s="8"/>
      <c r="F161" s="8"/>
      <c r="K161" s="42" t="e">
        <f t="shared" si="19"/>
        <v>#DIV/0!</v>
      </c>
    </row>
    <row r="162" ht="12">
      <c r="K162" s="42" t="e">
        <f t="shared" si="19"/>
        <v>#DIV/0!</v>
      </c>
    </row>
    <row r="163" ht="12">
      <c r="K163" s="42" t="e">
        <f t="shared" si="19"/>
        <v>#DIV/0!</v>
      </c>
    </row>
    <row r="164" spans="6:11" ht="12">
      <c r="F164" s="22"/>
      <c r="G164" s="22"/>
      <c r="K164" s="42" t="e">
        <f t="shared" si="19"/>
        <v>#DIV/0!</v>
      </c>
    </row>
    <row r="165" spans="6:11" ht="12">
      <c r="F165" s="22"/>
      <c r="G165" s="22"/>
      <c r="K165" s="42" t="e">
        <f t="shared" si="19"/>
        <v>#DIV/0!</v>
      </c>
    </row>
    <row r="166" spans="6:11" ht="12">
      <c r="F166" s="22"/>
      <c r="G166" s="22"/>
      <c r="K166" s="42" t="e">
        <f t="shared" si="19"/>
        <v>#DIV/0!</v>
      </c>
    </row>
    <row r="188" ht="13.5" customHeight="1"/>
    <row r="195" ht="13.5" customHeight="1"/>
    <row r="196" ht="13.5" customHeight="1"/>
    <row r="222" ht="13.5" customHeight="1"/>
    <row r="247" ht="13.5" customHeight="1"/>
    <row r="248" ht="13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3" manualBreakCount="3">
    <brk id="111" max="255" man="1"/>
    <brk id="162" max="255" man="1"/>
    <brk id="21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4"/>
  <sheetViews>
    <sheetView workbookViewId="0" topLeftCell="A13">
      <selection activeCell="D53" sqref="D53"/>
    </sheetView>
  </sheetViews>
  <sheetFormatPr defaultColWidth="11.421875" defaultRowHeight="12.75"/>
  <cols>
    <col min="1" max="1" width="28.140625" style="0" customWidth="1"/>
    <col min="2" max="3" width="4.421875" style="0" customWidth="1"/>
    <col min="4" max="4" width="13.57421875" style="54" customWidth="1"/>
    <col min="5" max="5" width="17.00390625" style="54" customWidth="1"/>
    <col min="6" max="7" width="18.28125" style="54" customWidth="1"/>
    <col min="8" max="8" width="11.421875" style="54" customWidth="1"/>
    <col min="9" max="9" width="15.421875" style="54" customWidth="1"/>
    <col min="10" max="11" width="15.7109375" style="54" customWidth="1"/>
  </cols>
  <sheetData>
    <row r="1" spans="1:11" s="58" customFormat="1" ht="16.5" customHeight="1">
      <c r="A1" s="55" t="s">
        <v>25</v>
      </c>
      <c r="B1" s="55"/>
      <c r="C1" s="55"/>
      <c r="D1" s="56" t="s">
        <v>26</v>
      </c>
      <c r="E1" s="56" t="s">
        <v>27</v>
      </c>
      <c r="F1" s="56" t="s">
        <v>28</v>
      </c>
      <c r="G1" s="56" t="s">
        <v>29</v>
      </c>
      <c r="H1" s="56" t="s">
        <v>30</v>
      </c>
      <c r="I1" s="56" t="s">
        <v>31</v>
      </c>
      <c r="J1" s="57" t="s">
        <v>32</v>
      </c>
      <c r="K1" s="57" t="s">
        <v>33</v>
      </c>
    </row>
    <row r="2" spans="1:11" s="60" customFormat="1" ht="12.75">
      <c r="A2" s="59" t="s">
        <v>34</v>
      </c>
      <c r="D2" s="61"/>
      <c r="E2" s="61"/>
      <c r="F2" s="61"/>
      <c r="G2" s="61"/>
      <c r="H2" s="61"/>
      <c r="I2" s="62"/>
      <c r="J2" s="61"/>
      <c r="K2" s="63"/>
    </row>
    <row r="3" spans="1:11" ht="12.75">
      <c r="A3" t="s">
        <v>35</v>
      </c>
      <c r="D3" s="61">
        <v>62</v>
      </c>
      <c r="E3" s="61">
        <v>19</v>
      </c>
      <c r="F3" s="61">
        <v>18</v>
      </c>
      <c r="G3" s="61">
        <v>16</v>
      </c>
      <c r="H3" s="61">
        <v>16</v>
      </c>
      <c r="J3" s="61">
        <v>88</v>
      </c>
      <c r="K3" s="61">
        <f aca="true" t="shared" si="0" ref="K3:K29">J3</f>
        <v>88</v>
      </c>
    </row>
    <row r="4" spans="1:11" ht="12.75">
      <c r="A4" t="s">
        <v>36</v>
      </c>
      <c r="D4" s="61">
        <v>40</v>
      </c>
      <c r="E4" s="61">
        <v>12</v>
      </c>
      <c r="F4" s="61">
        <v>12</v>
      </c>
      <c r="G4" s="61">
        <v>7</v>
      </c>
      <c r="H4" s="61">
        <v>7</v>
      </c>
      <c r="J4" s="61">
        <v>66</v>
      </c>
      <c r="K4" s="61">
        <f t="shared" si="0"/>
        <v>66</v>
      </c>
    </row>
    <row r="5" spans="1:11" ht="12.75">
      <c r="A5" t="s">
        <v>37</v>
      </c>
      <c r="D5" s="61">
        <v>93</v>
      </c>
      <c r="E5" s="61">
        <v>28</v>
      </c>
      <c r="F5" s="61">
        <v>27</v>
      </c>
      <c r="G5" s="61">
        <v>24</v>
      </c>
      <c r="H5" s="61">
        <v>24</v>
      </c>
      <c r="J5" s="64">
        <v>127</v>
      </c>
      <c r="K5" s="61">
        <f t="shared" si="0"/>
        <v>127</v>
      </c>
    </row>
    <row r="6" spans="1:11" ht="12.75">
      <c r="A6" t="s">
        <v>38</v>
      </c>
      <c r="D6" s="61">
        <v>40</v>
      </c>
      <c r="E6" s="61">
        <v>12</v>
      </c>
      <c r="F6" s="61">
        <v>12</v>
      </c>
      <c r="G6" s="61">
        <v>7</v>
      </c>
      <c r="H6" s="61" t="s">
        <v>39</v>
      </c>
      <c r="J6" s="64">
        <v>66</v>
      </c>
      <c r="K6" s="61">
        <f t="shared" si="0"/>
        <v>66</v>
      </c>
    </row>
    <row r="7" spans="1:11" ht="12.75">
      <c r="A7" t="s">
        <v>40</v>
      </c>
      <c r="D7" s="61">
        <v>68</v>
      </c>
      <c r="E7" s="61">
        <v>21</v>
      </c>
      <c r="F7" s="61">
        <v>20</v>
      </c>
      <c r="G7" s="61">
        <v>11</v>
      </c>
      <c r="H7" s="61" t="s">
        <v>39</v>
      </c>
      <c r="J7" s="64">
        <v>102</v>
      </c>
      <c r="K7" s="61">
        <f t="shared" si="0"/>
        <v>102</v>
      </c>
    </row>
    <row r="8" spans="1:11" ht="12.75">
      <c r="A8" t="s">
        <v>41</v>
      </c>
      <c r="D8" s="61">
        <v>427</v>
      </c>
      <c r="E8" s="61">
        <v>102</v>
      </c>
      <c r="F8" s="61">
        <v>74</v>
      </c>
      <c r="G8" s="61">
        <v>70</v>
      </c>
      <c r="H8" s="65">
        <v>33</v>
      </c>
      <c r="J8" s="61">
        <v>202</v>
      </c>
      <c r="K8" s="61">
        <f t="shared" si="0"/>
        <v>202</v>
      </c>
    </row>
    <row r="9" spans="1:11" ht="12.75">
      <c r="A9" t="s">
        <v>42</v>
      </c>
      <c r="D9" s="61">
        <v>420</v>
      </c>
      <c r="E9" s="61">
        <v>109</v>
      </c>
      <c r="F9" s="61">
        <v>80</v>
      </c>
      <c r="G9" s="61">
        <v>74</v>
      </c>
      <c r="H9" s="61" t="s">
        <v>39</v>
      </c>
      <c r="J9" s="61">
        <v>202</v>
      </c>
      <c r="K9" s="61">
        <f t="shared" si="0"/>
        <v>202</v>
      </c>
    </row>
    <row r="10" spans="1:11" ht="12.75">
      <c r="A10" t="s">
        <v>43</v>
      </c>
      <c r="D10" s="61">
        <v>440</v>
      </c>
      <c r="E10" s="61">
        <v>122</v>
      </c>
      <c r="F10" s="61">
        <v>101</v>
      </c>
      <c r="G10" s="61">
        <v>90</v>
      </c>
      <c r="H10" s="61" t="s">
        <v>39</v>
      </c>
      <c r="J10" s="61">
        <v>202</v>
      </c>
      <c r="K10" s="61">
        <f t="shared" si="0"/>
        <v>202</v>
      </c>
    </row>
    <row r="11" spans="1:11" ht="12.75">
      <c r="A11" t="s">
        <v>44</v>
      </c>
      <c r="D11" s="61">
        <v>440</v>
      </c>
      <c r="E11" s="61">
        <v>122</v>
      </c>
      <c r="F11" s="61">
        <v>101</v>
      </c>
      <c r="G11" s="61">
        <v>90</v>
      </c>
      <c r="H11" s="61" t="s">
        <v>39</v>
      </c>
      <c r="J11" s="66">
        <v>202</v>
      </c>
      <c r="K11" s="61">
        <f t="shared" si="0"/>
        <v>202</v>
      </c>
    </row>
    <row r="12" spans="1:11" ht="12.75">
      <c r="A12" t="s">
        <v>45</v>
      </c>
      <c r="D12" s="61">
        <v>663</v>
      </c>
      <c r="E12" s="61">
        <v>191</v>
      </c>
      <c r="F12" s="61">
        <v>175</v>
      </c>
      <c r="G12" s="61">
        <v>153</v>
      </c>
      <c r="H12" s="61" t="s">
        <v>39</v>
      </c>
      <c r="J12" s="61">
        <v>371</v>
      </c>
      <c r="K12" s="61">
        <f t="shared" si="0"/>
        <v>371</v>
      </c>
    </row>
    <row r="13" spans="1:11" s="60" customFormat="1" ht="12.75">
      <c r="A13" t="s">
        <v>46</v>
      </c>
      <c r="D13" s="61">
        <v>559</v>
      </c>
      <c r="E13" s="61">
        <v>169</v>
      </c>
      <c r="F13" s="61">
        <v>156</v>
      </c>
      <c r="G13" s="61">
        <v>108</v>
      </c>
      <c r="H13" s="65">
        <v>31</v>
      </c>
      <c r="I13" s="62"/>
      <c r="J13" s="61">
        <v>264</v>
      </c>
      <c r="K13" s="61">
        <f t="shared" si="0"/>
        <v>264</v>
      </c>
    </row>
    <row r="14" spans="1:11" ht="12.75">
      <c r="A14" t="s">
        <v>47</v>
      </c>
      <c r="D14" s="67">
        <v>1067</v>
      </c>
      <c r="E14" s="61">
        <v>269</v>
      </c>
      <c r="F14" s="61">
        <v>207</v>
      </c>
      <c r="G14" s="61">
        <v>187</v>
      </c>
      <c r="H14" s="61" t="s">
        <v>39</v>
      </c>
      <c r="J14" s="61">
        <v>393</v>
      </c>
      <c r="K14" s="61">
        <f t="shared" si="0"/>
        <v>393</v>
      </c>
    </row>
    <row r="15" spans="1:11" ht="12.75">
      <c r="A15" t="s">
        <v>48</v>
      </c>
      <c r="D15" s="61">
        <v>125</v>
      </c>
      <c r="E15" s="61">
        <v>40</v>
      </c>
      <c r="F15" s="61">
        <v>38</v>
      </c>
      <c r="G15" s="61">
        <v>37</v>
      </c>
      <c r="H15" s="61" t="s">
        <v>39</v>
      </c>
      <c r="J15" s="61">
        <v>117</v>
      </c>
      <c r="K15" s="61">
        <f t="shared" si="0"/>
        <v>117</v>
      </c>
    </row>
    <row r="16" spans="1:11" ht="12.75">
      <c r="A16" t="s">
        <v>49</v>
      </c>
      <c r="D16" s="61">
        <v>169</v>
      </c>
      <c r="E16" s="61">
        <v>37</v>
      </c>
      <c r="F16" s="61">
        <v>35</v>
      </c>
      <c r="G16" s="61">
        <v>34</v>
      </c>
      <c r="H16" s="61" t="s">
        <v>39</v>
      </c>
      <c r="J16" s="61">
        <v>161</v>
      </c>
      <c r="K16" s="61">
        <f t="shared" si="0"/>
        <v>161</v>
      </c>
    </row>
    <row r="17" spans="1:11" ht="12.75">
      <c r="A17" t="s">
        <v>50</v>
      </c>
      <c r="D17" s="61">
        <v>77</v>
      </c>
      <c r="E17" s="61">
        <v>33</v>
      </c>
      <c r="F17" s="61">
        <v>25</v>
      </c>
      <c r="G17" s="61">
        <v>23</v>
      </c>
      <c r="H17" s="61" t="s">
        <v>39</v>
      </c>
      <c r="J17" s="61">
        <v>66</v>
      </c>
      <c r="K17" s="61">
        <f t="shared" si="0"/>
        <v>66</v>
      </c>
    </row>
    <row r="18" spans="1:11" ht="12.75">
      <c r="A18" t="s">
        <v>51</v>
      </c>
      <c r="D18" s="61">
        <v>391</v>
      </c>
      <c r="E18" s="61">
        <v>102</v>
      </c>
      <c r="F18" s="61">
        <v>88</v>
      </c>
      <c r="G18" s="61" t="s">
        <v>39</v>
      </c>
      <c r="H18" s="61" t="s">
        <v>39</v>
      </c>
      <c r="J18" s="61">
        <v>202</v>
      </c>
      <c r="K18" s="61">
        <f t="shared" si="0"/>
        <v>202</v>
      </c>
    </row>
    <row r="19" spans="1:11" ht="12.75">
      <c r="A19" t="s">
        <v>52</v>
      </c>
      <c r="D19" s="61">
        <v>154</v>
      </c>
      <c r="E19" s="61">
        <v>42</v>
      </c>
      <c r="F19" s="61">
        <v>40</v>
      </c>
      <c r="G19" s="61">
        <v>38</v>
      </c>
      <c r="H19" s="61">
        <v>28</v>
      </c>
      <c r="J19" s="61">
        <v>161</v>
      </c>
      <c r="K19" s="61">
        <f t="shared" si="0"/>
        <v>161</v>
      </c>
    </row>
    <row r="20" spans="1:11" ht="12" customHeight="1">
      <c r="A20" t="s">
        <v>53</v>
      </c>
      <c r="D20" s="61">
        <v>435</v>
      </c>
      <c r="E20" s="61">
        <v>113</v>
      </c>
      <c r="F20" s="61">
        <v>98</v>
      </c>
      <c r="G20" s="61">
        <v>73</v>
      </c>
      <c r="H20" s="65">
        <v>31</v>
      </c>
      <c r="J20" s="61">
        <v>253</v>
      </c>
      <c r="K20" s="61">
        <f t="shared" si="0"/>
        <v>253</v>
      </c>
    </row>
    <row r="21" spans="1:11" ht="12" customHeight="1">
      <c r="A21" t="s">
        <v>54</v>
      </c>
      <c r="D21" s="61">
        <v>159</v>
      </c>
      <c r="E21" s="61">
        <v>38</v>
      </c>
      <c r="F21" s="61">
        <v>34</v>
      </c>
      <c r="G21" s="61">
        <v>29</v>
      </c>
      <c r="H21" s="61">
        <v>21</v>
      </c>
      <c r="J21" s="61">
        <v>202</v>
      </c>
      <c r="K21" s="61">
        <f t="shared" si="0"/>
        <v>202</v>
      </c>
    </row>
    <row r="22" spans="1:11" ht="12" customHeight="1">
      <c r="A22" t="s">
        <v>55</v>
      </c>
      <c r="D22" s="61"/>
      <c r="E22" s="61"/>
      <c r="F22" s="61"/>
      <c r="G22" s="61"/>
      <c r="H22" s="61"/>
      <c r="J22" s="61">
        <v>44</v>
      </c>
      <c r="K22" s="61">
        <f t="shared" si="0"/>
        <v>44</v>
      </c>
    </row>
    <row r="23" spans="4:11" ht="12.75">
      <c r="D23" s="61"/>
      <c r="E23" s="61"/>
      <c r="F23" s="61"/>
      <c r="G23" s="61"/>
      <c r="H23" s="61"/>
      <c r="J23" s="61"/>
      <c r="K23" s="61">
        <f t="shared" si="0"/>
        <v>0</v>
      </c>
    </row>
    <row r="24" spans="1:11" ht="12.75">
      <c r="A24" s="59" t="s">
        <v>56</v>
      </c>
      <c r="D24" s="61"/>
      <c r="E24" s="61"/>
      <c r="F24" s="61"/>
      <c r="G24" s="61"/>
      <c r="H24" s="61"/>
      <c r="J24" s="61"/>
      <c r="K24" s="61">
        <f t="shared" si="0"/>
        <v>0</v>
      </c>
    </row>
    <row r="25" spans="1:11" s="60" customFormat="1" ht="12.75">
      <c r="A25" t="s">
        <v>57</v>
      </c>
      <c r="D25" s="61">
        <v>198</v>
      </c>
      <c r="E25" s="61">
        <v>44</v>
      </c>
      <c r="F25" s="61">
        <v>42</v>
      </c>
      <c r="G25" s="61">
        <v>40</v>
      </c>
      <c r="H25" s="61">
        <v>43</v>
      </c>
      <c r="I25" s="54"/>
      <c r="J25" s="61">
        <v>202</v>
      </c>
      <c r="K25" s="61">
        <f t="shared" si="0"/>
        <v>202</v>
      </c>
    </row>
    <row r="26" spans="1:11" ht="12.75">
      <c r="A26" s="60" t="s">
        <v>58</v>
      </c>
      <c r="D26" s="61">
        <v>207</v>
      </c>
      <c r="E26" s="61">
        <v>40</v>
      </c>
      <c r="F26" s="61">
        <v>38</v>
      </c>
      <c r="G26" s="61">
        <v>35</v>
      </c>
      <c r="H26" s="61" t="s">
        <v>39</v>
      </c>
      <c r="J26" s="61">
        <v>202</v>
      </c>
      <c r="K26" s="61">
        <f t="shared" si="0"/>
        <v>202</v>
      </c>
    </row>
    <row r="27" spans="1:11" ht="12.75">
      <c r="A27" s="60" t="s">
        <v>59</v>
      </c>
      <c r="D27" s="61">
        <v>196</v>
      </c>
      <c r="E27" s="61">
        <v>57</v>
      </c>
      <c r="F27" s="61">
        <v>54</v>
      </c>
      <c r="G27" s="61">
        <v>51</v>
      </c>
      <c r="H27" s="61">
        <v>44</v>
      </c>
      <c r="J27" s="61">
        <v>102</v>
      </c>
      <c r="K27" s="61">
        <f t="shared" si="0"/>
        <v>102</v>
      </c>
    </row>
    <row r="28" spans="1:11" ht="12.75">
      <c r="A28" s="60" t="s">
        <v>60</v>
      </c>
      <c r="D28" s="61">
        <v>194</v>
      </c>
      <c r="E28" s="61">
        <v>55</v>
      </c>
      <c r="F28" s="61">
        <v>52</v>
      </c>
      <c r="G28" s="61">
        <v>49</v>
      </c>
      <c r="H28" s="61" t="s">
        <v>39</v>
      </c>
      <c r="J28" s="61">
        <v>186</v>
      </c>
      <c r="K28" s="61">
        <f t="shared" si="0"/>
        <v>186</v>
      </c>
    </row>
    <row r="29" spans="1:15" ht="12.75">
      <c r="A29" s="68" t="s">
        <v>61</v>
      </c>
      <c r="D29" s="69" t="s">
        <v>39</v>
      </c>
      <c r="E29" s="69" t="s">
        <v>39</v>
      </c>
      <c r="F29" s="69" t="s">
        <v>39</v>
      </c>
      <c r="G29" s="69" t="s">
        <v>39</v>
      </c>
      <c r="H29" s="69" t="s">
        <v>39</v>
      </c>
      <c r="I29" s="70"/>
      <c r="J29" s="71">
        <v>202</v>
      </c>
      <c r="K29" s="61">
        <f t="shared" si="0"/>
        <v>202</v>
      </c>
      <c r="L29" s="72"/>
      <c r="M29" s="72"/>
      <c r="N29" s="72"/>
      <c r="O29" s="72"/>
    </row>
    <row r="30" spans="1:15" s="68" customFormat="1" ht="12.75">
      <c r="A30" s="68" t="s">
        <v>62</v>
      </c>
      <c r="D30" s="69" t="s">
        <v>39</v>
      </c>
      <c r="E30" s="69" t="s">
        <v>39</v>
      </c>
      <c r="F30" s="69" t="s">
        <v>39</v>
      </c>
      <c r="G30" s="69" t="s">
        <v>39</v>
      </c>
      <c r="H30" s="69" t="s">
        <v>39</v>
      </c>
      <c r="I30" s="73"/>
      <c r="J30" s="74"/>
      <c r="K30" s="74"/>
      <c r="L30" s="75"/>
      <c r="M30" s="75"/>
      <c r="N30" s="75"/>
      <c r="O30" s="75"/>
    </row>
    <row r="31" spans="1:15" s="68" customFormat="1" ht="12.75">
      <c r="A31" s="68" t="s">
        <v>63</v>
      </c>
      <c r="D31" s="69" t="s">
        <v>39</v>
      </c>
      <c r="E31" s="73"/>
      <c r="F31" s="73"/>
      <c r="G31" s="73"/>
      <c r="H31" s="73"/>
      <c r="I31" s="73"/>
      <c r="J31" s="76"/>
      <c r="K31" s="73"/>
      <c r="L31" s="75"/>
      <c r="M31" s="75"/>
      <c r="N31" s="75"/>
      <c r="O31" s="75"/>
    </row>
    <row r="32" spans="1:15" s="68" customFormat="1" ht="12.75">
      <c r="A32" s="68" t="s">
        <v>64</v>
      </c>
      <c r="D32" s="69" t="s">
        <v>39</v>
      </c>
      <c r="E32" s="73"/>
      <c r="F32" s="73"/>
      <c r="G32" s="73"/>
      <c r="H32" s="73"/>
      <c r="I32" s="73"/>
      <c r="J32" s="73"/>
      <c r="K32" s="73"/>
      <c r="L32" s="75"/>
      <c r="M32" s="75"/>
      <c r="N32" s="75"/>
      <c r="O32" s="75"/>
    </row>
    <row r="33" spans="4:15" s="60" customFormat="1" ht="12.75">
      <c r="D33" s="77"/>
      <c r="E33" s="73"/>
      <c r="F33" s="73"/>
      <c r="G33" s="73"/>
      <c r="H33" s="73"/>
      <c r="I33" s="73"/>
      <c r="J33" s="73"/>
      <c r="K33" s="73"/>
      <c r="L33" s="77"/>
      <c r="M33" s="77"/>
      <c r="N33" s="77"/>
      <c r="O33" s="77"/>
    </row>
    <row r="34" spans="1:15" s="60" customFormat="1" ht="12.75">
      <c r="A34" s="78" t="s">
        <v>65</v>
      </c>
      <c r="D34" s="79"/>
      <c r="E34" s="69"/>
      <c r="F34" s="69"/>
      <c r="G34" s="69"/>
      <c r="H34" s="69"/>
      <c r="I34" s="73"/>
      <c r="J34" s="73"/>
      <c r="K34" s="73"/>
      <c r="L34" s="77"/>
      <c r="M34" s="77"/>
      <c r="N34" s="77"/>
      <c r="O34" s="77"/>
    </row>
    <row r="35" spans="1:15" ht="12.75">
      <c r="A35" s="60" t="s">
        <v>66</v>
      </c>
      <c r="D35" s="79" t="s">
        <v>39</v>
      </c>
      <c r="E35" s="80"/>
      <c r="F35" s="80"/>
      <c r="G35" s="80"/>
      <c r="H35" s="80"/>
      <c r="I35" s="70"/>
      <c r="J35" s="70"/>
      <c r="K35" s="70"/>
      <c r="L35" s="72"/>
      <c r="M35" s="72"/>
      <c r="N35" s="72"/>
      <c r="O35" s="72"/>
    </row>
    <row r="36" spans="1:15" ht="12.75">
      <c r="A36" s="60" t="s">
        <v>67</v>
      </c>
      <c r="D36" s="79" t="s">
        <v>39</v>
      </c>
      <c r="E36" s="80"/>
      <c r="F36" s="80"/>
      <c r="G36" s="80"/>
      <c r="H36" s="80"/>
      <c r="I36" s="70"/>
      <c r="J36" s="70"/>
      <c r="K36" s="70"/>
      <c r="L36" s="72"/>
      <c r="M36" s="72"/>
      <c r="N36" s="72"/>
      <c r="O36" s="72"/>
    </row>
    <row r="37" spans="1:15" ht="12.75">
      <c r="A37" s="60" t="s">
        <v>68</v>
      </c>
      <c r="B37" s="60"/>
      <c r="C37" s="60"/>
      <c r="D37" s="79" t="s">
        <v>39</v>
      </c>
      <c r="E37" s="80"/>
      <c r="F37" s="80"/>
      <c r="G37" s="80"/>
      <c r="H37" s="80"/>
      <c r="I37" s="70"/>
      <c r="J37" s="70"/>
      <c r="K37" s="70"/>
      <c r="L37" s="72"/>
      <c r="M37" s="72"/>
      <c r="N37" s="72"/>
      <c r="O37" s="72"/>
    </row>
    <row r="38" spans="1:15" ht="12.75">
      <c r="A38" s="60" t="s">
        <v>69</v>
      </c>
      <c r="B38" s="60"/>
      <c r="C38" s="60"/>
      <c r="D38" s="79">
        <v>18</v>
      </c>
      <c r="E38" s="80"/>
      <c r="F38" s="80"/>
      <c r="G38" s="80"/>
      <c r="H38" s="80"/>
      <c r="I38" s="70"/>
      <c r="J38" s="70"/>
      <c r="K38" s="70"/>
      <c r="L38" s="72"/>
      <c r="M38" s="72"/>
      <c r="N38" s="72"/>
      <c r="O38" s="72"/>
    </row>
    <row r="39" spans="1:15" ht="12.75">
      <c r="A39" s="60"/>
      <c r="D39" s="79"/>
      <c r="E39" s="80"/>
      <c r="F39" s="80"/>
      <c r="G39" s="80"/>
      <c r="H39" s="80"/>
      <c r="I39" s="70"/>
      <c r="J39" s="70"/>
      <c r="K39" s="70"/>
      <c r="L39" s="72"/>
      <c r="M39" s="72"/>
      <c r="N39" s="72"/>
      <c r="O39" s="72"/>
    </row>
    <row r="40" spans="1:15" ht="13.5" customHeight="1">
      <c r="A40" s="78" t="s">
        <v>70</v>
      </c>
      <c r="D40" s="79"/>
      <c r="E40" s="80"/>
      <c r="F40" s="80"/>
      <c r="G40" s="80"/>
      <c r="H40" s="80"/>
      <c r="I40" s="70"/>
      <c r="J40" s="70"/>
      <c r="K40" s="70"/>
      <c r="L40" s="72"/>
      <c r="M40" s="72"/>
      <c r="N40" s="72"/>
      <c r="O40" s="72"/>
    </row>
    <row r="41" spans="1:15" ht="12.75">
      <c r="A41" s="68" t="s">
        <v>71</v>
      </c>
      <c r="B41" s="60"/>
      <c r="C41" s="60"/>
      <c r="D41" s="81" t="s">
        <v>39</v>
      </c>
      <c r="E41" s="80"/>
      <c r="F41" s="80"/>
      <c r="G41" s="80"/>
      <c r="H41" s="80"/>
      <c r="I41" s="70"/>
      <c r="J41" s="70"/>
      <c r="K41" s="70"/>
      <c r="L41" s="72"/>
      <c r="M41" s="72"/>
      <c r="N41" s="72"/>
      <c r="O41" s="72"/>
    </row>
    <row r="42" spans="1:15" ht="12.75">
      <c r="A42" s="68" t="s">
        <v>72</v>
      </c>
      <c r="B42" s="60"/>
      <c r="C42" s="60"/>
      <c r="D42" s="81" t="s">
        <v>39</v>
      </c>
      <c r="E42" s="80"/>
      <c r="F42" s="80"/>
      <c r="G42" s="80"/>
      <c r="H42" s="80"/>
      <c r="I42" s="70"/>
      <c r="J42" s="70"/>
      <c r="K42" s="70"/>
      <c r="L42" s="72"/>
      <c r="M42" s="72"/>
      <c r="N42" s="72"/>
      <c r="O42" s="72"/>
    </row>
    <row r="43" spans="1:15" ht="12.75">
      <c r="A43" s="68" t="s">
        <v>73</v>
      </c>
      <c r="B43" s="60"/>
      <c r="C43" s="60"/>
      <c r="D43" s="81" t="s">
        <v>39</v>
      </c>
      <c r="E43" s="80"/>
      <c r="F43" s="80"/>
      <c r="G43" s="80"/>
      <c r="H43" s="80"/>
      <c r="I43" s="70"/>
      <c r="J43" s="70"/>
      <c r="K43" s="70"/>
      <c r="L43" s="72"/>
      <c r="M43" s="72"/>
      <c r="N43" s="72"/>
      <c r="O43" s="72"/>
    </row>
    <row r="44" spans="1:15" ht="12.75">
      <c r="A44" s="68" t="s">
        <v>74</v>
      </c>
      <c r="B44" s="60"/>
      <c r="C44" s="60"/>
      <c r="D44" s="81" t="s">
        <v>39</v>
      </c>
      <c r="E44" s="80"/>
      <c r="F44" s="80"/>
      <c r="G44" s="80"/>
      <c r="H44" s="80"/>
      <c r="I44" s="70"/>
      <c r="J44" s="70"/>
      <c r="K44" s="70"/>
      <c r="L44" s="72"/>
      <c r="M44" s="72"/>
      <c r="N44" s="72"/>
      <c r="O44" s="72"/>
    </row>
    <row r="45" spans="1:15" ht="12.75">
      <c r="A45" s="68" t="s">
        <v>75</v>
      </c>
      <c r="D45" s="81" t="s">
        <v>39</v>
      </c>
      <c r="E45" s="80"/>
      <c r="F45" s="80"/>
      <c r="G45" s="80"/>
      <c r="H45" s="80"/>
      <c r="I45" s="70"/>
      <c r="J45" s="70"/>
      <c r="K45" s="70"/>
      <c r="L45" s="72"/>
      <c r="M45" s="72"/>
      <c r="N45" s="72"/>
      <c r="O45" s="72"/>
    </row>
    <row r="46" spans="1:15" ht="12.75">
      <c r="A46" s="68" t="s">
        <v>76</v>
      </c>
      <c r="D46" s="81" t="s">
        <v>39</v>
      </c>
      <c r="E46" s="80"/>
      <c r="F46" s="80"/>
      <c r="G46" s="80"/>
      <c r="H46" s="80"/>
      <c r="I46" s="70"/>
      <c r="J46" s="70"/>
      <c r="K46" s="70"/>
      <c r="L46" s="72"/>
      <c r="M46" s="72"/>
      <c r="N46" s="72"/>
      <c r="O46" s="72"/>
    </row>
    <row r="47" spans="1:15" ht="12.75">
      <c r="A47" s="60"/>
      <c r="D47" s="79"/>
      <c r="E47" s="80"/>
      <c r="F47" s="80"/>
      <c r="G47" s="80"/>
      <c r="H47" s="80"/>
      <c r="I47" s="70"/>
      <c r="J47" s="70"/>
      <c r="K47" s="70"/>
      <c r="L47" s="72"/>
      <c r="M47" s="72"/>
      <c r="N47" s="72"/>
      <c r="O47" s="72"/>
    </row>
    <row r="48" spans="1:15" ht="12.75">
      <c r="A48" t="s">
        <v>77</v>
      </c>
      <c r="D48" s="82">
        <v>35</v>
      </c>
      <c r="E48" s="80"/>
      <c r="F48" s="80"/>
      <c r="G48" s="80"/>
      <c r="H48" s="80"/>
      <c r="I48" s="70"/>
      <c r="J48" s="70"/>
      <c r="K48" s="70"/>
      <c r="L48" s="72"/>
      <c r="M48" s="72"/>
      <c r="N48" s="72"/>
      <c r="O48" s="72"/>
    </row>
    <row r="49" spans="1:15" ht="12.75">
      <c r="A49" t="s">
        <v>78</v>
      </c>
      <c r="D49" s="82">
        <v>26</v>
      </c>
      <c r="E49" s="80"/>
      <c r="F49" s="80"/>
      <c r="G49" s="80"/>
      <c r="H49" s="80"/>
      <c r="I49" s="70"/>
      <c r="J49" s="70"/>
      <c r="K49" s="70"/>
      <c r="L49" s="72"/>
      <c r="M49" s="72"/>
      <c r="N49" s="72"/>
      <c r="O49" s="72"/>
    </row>
    <row r="50" spans="1:15" ht="12.75">
      <c r="A50" t="s">
        <v>79</v>
      </c>
      <c r="D50" s="82">
        <v>18</v>
      </c>
      <c r="E50" s="80"/>
      <c r="F50" s="80"/>
      <c r="G50" s="80"/>
      <c r="H50" s="80"/>
      <c r="I50" s="70"/>
      <c r="J50" s="70"/>
      <c r="K50" s="70"/>
      <c r="L50" s="72"/>
      <c r="M50" s="72"/>
      <c r="N50" s="72"/>
      <c r="O50" s="72"/>
    </row>
    <row r="51" spans="1:15" ht="13.5" customHeight="1">
      <c r="A51" t="s">
        <v>80</v>
      </c>
      <c r="D51" s="82">
        <v>1</v>
      </c>
      <c r="E51" s="80"/>
      <c r="F51" s="80"/>
      <c r="G51" s="80"/>
      <c r="H51" s="80"/>
      <c r="I51" s="70"/>
      <c r="J51" s="70"/>
      <c r="K51" s="70"/>
      <c r="L51" s="72"/>
      <c r="M51" s="72"/>
      <c r="N51" s="72"/>
      <c r="O51" s="72"/>
    </row>
    <row r="52" spans="4:15" ht="12.75">
      <c r="D52" s="80"/>
      <c r="E52" s="80"/>
      <c r="F52" s="80"/>
      <c r="G52" s="80"/>
      <c r="H52" s="80"/>
      <c r="I52" s="70"/>
      <c r="J52" s="70"/>
      <c r="K52" s="70"/>
      <c r="L52" s="72"/>
      <c r="M52" s="72"/>
      <c r="N52" s="72"/>
      <c r="O52" s="72"/>
    </row>
    <row r="53" spans="4:15" ht="12.75">
      <c r="D53" s="80"/>
      <c r="E53" s="80"/>
      <c r="F53" s="80"/>
      <c r="G53" s="80"/>
      <c r="H53" s="80"/>
      <c r="I53" s="70"/>
      <c r="J53" s="70"/>
      <c r="K53" s="70"/>
      <c r="L53" s="72"/>
      <c r="M53" s="72"/>
      <c r="N53" s="72"/>
      <c r="O53" s="72"/>
    </row>
    <row r="54" spans="1:15" ht="12.75">
      <c r="A54" t="s">
        <v>15</v>
      </c>
      <c r="D54" s="80">
        <v>4</v>
      </c>
      <c r="E54" s="80"/>
      <c r="F54" s="80"/>
      <c r="G54" s="80"/>
      <c r="H54" s="80"/>
      <c r="I54" s="70"/>
      <c r="J54" s="70"/>
      <c r="K54" s="70"/>
      <c r="L54" s="72"/>
      <c r="M54" s="72"/>
      <c r="N54" s="72"/>
      <c r="O5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78"/>
  <sheetViews>
    <sheetView workbookViewId="0" topLeftCell="C39">
      <selection activeCell="G70" sqref="G70"/>
    </sheetView>
  </sheetViews>
  <sheetFormatPr defaultColWidth="11.421875" defaultRowHeight="12.75"/>
  <cols>
    <col min="1" max="1" width="30.7109375" style="0" customWidth="1"/>
    <col min="2" max="2" width="22.421875" style="83" customWidth="1"/>
    <col min="3" max="5" width="11.421875" style="84" customWidth="1"/>
    <col min="6" max="6" width="11.421875" style="83" customWidth="1"/>
    <col min="11" max="11" width="12.28125" style="0" customWidth="1"/>
  </cols>
  <sheetData>
    <row r="1" spans="2:11" s="55" customFormat="1" ht="15.75">
      <c r="B1" s="85"/>
      <c r="C1" s="85"/>
      <c r="D1" s="86" t="s">
        <v>81</v>
      </c>
      <c r="E1" s="86"/>
      <c r="F1" s="85"/>
      <c r="H1" s="55" t="s">
        <v>82</v>
      </c>
      <c r="K1" s="55" t="s">
        <v>83</v>
      </c>
    </row>
    <row r="2" spans="3:9" ht="12.75">
      <c r="C2" s="84" t="s">
        <v>21</v>
      </c>
      <c r="D2" s="84" t="s">
        <v>22</v>
      </c>
      <c r="E2" s="84" t="s">
        <v>23</v>
      </c>
      <c r="G2" t="s">
        <v>21</v>
      </c>
      <c r="H2" t="s">
        <v>22</v>
      </c>
      <c r="I2" t="s">
        <v>23</v>
      </c>
    </row>
    <row r="3" spans="1:11" ht="12.75">
      <c r="A3" t="s">
        <v>84</v>
      </c>
      <c r="B3" t="s">
        <v>85</v>
      </c>
      <c r="C3" s="87">
        <v>286</v>
      </c>
      <c r="D3" s="87">
        <v>286</v>
      </c>
      <c r="E3" s="87" t="s">
        <v>39</v>
      </c>
      <c r="F3" s="54"/>
      <c r="G3" s="88">
        <f aca="true" t="shared" si="0" ref="G3:G78">C3</f>
        <v>286</v>
      </c>
      <c r="H3" s="88">
        <f aca="true" t="shared" si="1" ref="H3:H78">ROUNDUP(D3/2,0)</f>
        <v>143</v>
      </c>
      <c r="I3" s="88" t="e">
        <f aca="true" t="shared" si="2" ref="I3:I78">ROUNDUP(E3/3,0)</f>
        <v>#VALUE!</v>
      </c>
      <c r="K3">
        <f aca="true" t="shared" si="3" ref="K3:K78">Noches1</f>
        <v>0</v>
      </c>
    </row>
    <row r="4" spans="2:11" ht="12.75">
      <c r="B4" t="s">
        <v>86</v>
      </c>
      <c r="C4" s="87">
        <v>366</v>
      </c>
      <c r="D4" s="87">
        <v>366</v>
      </c>
      <c r="E4" s="87" t="s">
        <v>39</v>
      </c>
      <c r="F4" s="54"/>
      <c r="G4" s="88">
        <f t="shared" si="0"/>
        <v>366</v>
      </c>
      <c r="H4" s="88">
        <f t="shared" si="1"/>
        <v>183</v>
      </c>
      <c r="I4" s="88" t="e">
        <f t="shared" si="2"/>
        <v>#VALUE!</v>
      </c>
      <c r="K4">
        <f t="shared" si="3"/>
        <v>0</v>
      </c>
    </row>
    <row r="5" spans="1:11" ht="12.75">
      <c r="A5" t="s">
        <v>87</v>
      </c>
      <c r="B5"/>
      <c r="C5" s="89">
        <v>182</v>
      </c>
      <c r="D5" s="89">
        <v>198</v>
      </c>
      <c r="E5" s="89">
        <v>227</v>
      </c>
      <c r="F5" s="54"/>
      <c r="G5" s="88">
        <f t="shared" si="0"/>
        <v>182</v>
      </c>
      <c r="H5" s="88">
        <f t="shared" si="1"/>
        <v>99</v>
      </c>
      <c r="I5" s="88">
        <f t="shared" si="2"/>
        <v>76</v>
      </c>
      <c r="K5">
        <f t="shared" si="3"/>
        <v>0</v>
      </c>
    </row>
    <row r="6" spans="1:11" ht="12.75">
      <c r="A6" t="s">
        <v>88</v>
      </c>
      <c r="B6"/>
      <c r="C6" s="89">
        <v>206</v>
      </c>
      <c r="D6" s="89">
        <v>206</v>
      </c>
      <c r="E6" s="89">
        <v>228</v>
      </c>
      <c r="F6" s="54"/>
      <c r="G6" s="88">
        <f t="shared" si="0"/>
        <v>206</v>
      </c>
      <c r="H6" s="88">
        <f t="shared" si="1"/>
        <v>103</v>
      </c>
      <c r="I6" s="88">
        <f t="shared" si="2"/>
        <v>76</v>
      </c>
      <c r="K6">
        <f t="shared" si="3"/>
        <v>0</v>
      </c>
    </row>
    <row r="7" spans="1:11" ht="12.75">
      <c r="A7" t="s">
        <v>89</v>
      </c>
      <c r="B7"/>
      <c r="C7" s="87" t="s">
        <v>39</v>
      </c>
      <c r="D7" s="87" t="s">
        <v>39</v>
      </c>
      <c r="E7" s="87" t="s">
        <v>39</v>
      </c>
      <c r="F7" s="54"/>
      <c r="G7" s="88">
        <f t="shared" si="0"/>
        <v>0</v>
      </c>
      <c r="H7" s="88" t="e">
        <f t="shared" si="1"/>
        <v>#VALUE!</v>
      </c>
      <c r="I7" s="88" t="e">
        <f t="shared" si="2"/>
        <v>#VALUE!</v>
      </c>
      <c r="K7">
        <f t="shared" si="3"/>
        <v>0</v>
      </c>
    </row>
    <row r="8" spans="1:11" ht="12.75">
      <c r="A8" t="s">
        <v>90</v>
      </c>
      <c r="B8"/>
      <c r="C8" s="87">
        <v>152</v>
      </c>
      <c r="D8" s="87">
        <v>152</v>
      </c>
      <c r="E8" s="87">
        <v>189</v>
      </c>
      <c r="F8" s="54"/>
      <c r="G8" s="88">
        <f t="shared" si="0"/>
        <v>152</v>
      </c>
      <c r="H8" s="88">
        <f t="shared" si="1"/>
        <v>76</v>
      </c>
      <c r="I8" s="88">
        <f t="shared" si="2"/>
        <v>63</v>
      </c>
      <c r="K8">
        <f t="shared" si="3"/>
        <v>0</v>
      </c>
    </row>
    <row r="9" spans="1:11" ht="12.75">
      <c r="A9" t="s">
        <v>91</v>
      </c>
      <c r="B9" t="s">
        <v>92</v>
      </c>
      <c r="C9" s="87" t="s">
        <v>39</v>
      </c>
      <c r="D9" s="87" t="s">
        <v>39</v>
      </c>
      <c r="E9" s="87" t="s">
        <v>39</v>
      </c>
      <c r="F9" s="54"/>
      <c r="G9" s="88">
        <f t="shared" si="0"/>
        <v>0</v>
      </c>
      <c r="H9" s="88" t="e">
        <f t="shared" si="1"/>
        <v>#VALUE!</v>
      </c>
      <c r="I9" s="88" t="e">
        <f t="shared" si="2"/>
        <v>#VALUE!</v>
      </c>
      <c r="K9">
        <f t="shared" si="3"/>
        <v>0</v>
      </c>
    </row>
    <row r="10" spans="2:11" ht="12.75">
      <c r="B10" s="90">
        <v>41699</v>
      </c>
      <c r="C10" s="87" t="s">
        <v>39</v>
      </c>
      <c r="D10" s="87" t="s">
        <v>39</v>
      </c>
      <c r="E10" s="87" t="s">
        <v>39</v>
      </c>
      <c r="F10" s="54"/>
      <c r="G10" s="88">
        <f t="shared" si="0"/>
        <v>0</v>
      </c>
      <c r="H10" s="88" t="e">
        <f t="shared" si="1"/>
        <v>#VALUE!</v>
      </c>
      <c r="I10" s="88" t="e">
        <f t="shared" si="2"/>
        <v>#VALUE!</v>
      </c>
      <c r="K10">
        <f t="shared" si="3"/>
        <v>0</v>
      </c>
    </row>
    <row r="11" spans="1:11" ht="12.75">
      <c r="A11" t="s">
        <v>93</v>
      </c>
      <c r="B11" s="90"/>
      <c r="C11" s="87">
        <v>195</v>
      </c>
      <c r="D11" s="87">
        <v>195</v>
      </c>
      <c r="E11" s="87">
        <v>233</v>
      </c>
      <c r="F11" s="54"/>
      <c r="G11" s="88">
        <f t="shared" si="0"/>
        <v>195</v>
      </c>
      <c r="H11" s="88">
        <f t="shared" si="1"/>
        <v>98</v>
      </c>
      <c r="I11" s="88">
        <f t="shared" si="2"/>
        <v>78</v>
      </c>
      <c r="K11">
        <f t="shared" si="3"/>
        <v>0</v>
      </c>
    </row>
    <row r="12" spans="2:11" ht="12.75">
      <c r="B12" t="s">
        <v>94</v>
      </c>
      <c r="C12" s="87">
        <v>110</v>
      </c>
      <c r="D12" s="87">
        <v>110</v>
      </c>
      <c r="E12" s="87">
        <v>132</v>
      </c>
      <c r="F12" s="54"/>
      <c r="G12" s="88">
        <f t="shared" si="0"/>
        <v>110</v>
      </c>
      <c r="H12" s="88">
        <f t="shared" si="1"/>
        <v>55</v>
      </c>
      <c r="I12" s="88">
        <f t="shared" si="2"/>
        <v>44</v>
      </c>
      <c r="K12">
        <f t="shared" si="3"/>
        <v>0</v>
      </c>
    </row>
    <row r="13" spans="1:11" ht="12.75">
      <c r="A13" t="s">
        <v>95</v>
      </c>
      <c r="B13"/>
      <c r="C13" s="87" t="s">
        <v>39</v>
      </c>
      <c r="D13" s="87" t="s">
        <v>39</v>
      </c>
      <c r="E13" s="87" t="s">
        <v>39</v>
      </c>
      <c r="F13" s="54"/>
      <c r="G13" s="88">
        <f t="shared" si="0"/>
        <v>0</v>
      </c>
      <c r="H13" s="88" t="e">
        <f t="shared" si="1"/>
        <v>#VALUE!</v>
      </c>
      <c r="I13" s="88" t="e">
        <f t="shared" si="2"/>
        <v>#VALUE!</v>
      </c>
      <c r="K13">
        <f t="shared" si="3"/>
        <v>0</v>
      </c>
    </row>
    <row r="14" spans="1:11" ht="12.75">
      <c r="A14" t="s">
        <v>96</v>
      </c>
      <c r="B14"/>
      <c r="C14" s="87">
        <v>173</v>
      </c>
      <c r="D14" s="87">
        <v>173</v>
      </c>
      <c r="E14" s="87">
        <v>260</v>
      </c>
      <c r="F14" s="54"/>
      <c r="G14" s="88">
        <f t="shared" si="0"/>
        <v>173</v>
      </c>
      <c r="H14" s="88">
        <f t="shared" si="1"/>
        <v>87</v>
      </c>
      <c r="I14" s="88">
        <f t="shared" si="2"/>
        <v>87</v>
      </c>
      <c r="K14">
        <f t="shared" si="3"/>
        <v>0</v>
      </c>
    </row>
    <row r="15" spans="1:11" ht="12.75">
      <c r="A15" t="s">
        <v>97</v>
      </c>
      <c r="B15"/>
      <c r="C15" s="87">
        <v>153</v>
      </c>
      <c r="D15" s="87">
        <v>153</v>
      </c>
      <c r="E15" s="87">
        <v>184</v>
      </c>
      <c r="F15" s="54"/>
      <c r="G15" s="88">
        <f t="shared" si="0"/>
        <v>153</v>
      </c>
      <c r="H15" s="88">
        <f t="shared" si="1"/>
        <v>77</v>
      </c>
      <c r="I15" s="88">
        <f t="shared" si="2"/>
        <v>62</v>
      </c>
      <c r="K15">
        <f t="shared" si="3"/>
        <v>0</v>
      </c>
    </row>
    <row r="16" spans="1:11" ht="12.75">
      <c r="A16" t="s">
        <v>98</v>
      </c>
      <c r="B16"/>
      <c r="C16" s="87">
        <v>138</v>
      </c>
      <c r="D16" s="87">
        <v>138</v>
      </c>
      <c r="E16" s="87" t="s">
        <v>39</v>
      </c>
      <c r="F16" s="54"/>
      <c r="G16" s="88">
        <f t="shared" si="0"/>
        <v>138</v>
      </c>
      <c r="H16" s="88">
        <f t="shared" si="1"/>
        <v>69</v>
      </c>
      <c r="I16" s="88" t="e">
        <f t="shared" si="2"/>
        <v>#VALUE!</v>
      </c>
      <c r="K16">
        <f t="shared" si="3"/>
        <v>0</v>
      </c>
    </row>
    <row r="17" spans="1:11" ht="12.75">
      <c r="A17" t="s">
        <v>99</v>
      </c>
      <c r="B17"/>
      <c r="C17" s="87">
        <v>179</v>
      </c>
      <c r="D17" s="87">
        <v>179</v>
      </c>
      <c r="E17" s="87">
        <v>233</v>
      </c>
      <c r="F17" s="54"/>
      <c r="G17" s="88">
        <f t="shared" si="0"/>
        <v>179</v>
      </c>
      <c r="H17" s="88">
        <f t="shared" si="1"/>
        <v>90</v>
      </c>
      <c r="I17" s="88">
        <f t="shared" si="2"/>
        <v>78</v>
      </c>
      <c r="K17">
        <f t="shared" si="3"/>
        <v>0</v>
      </c>
    </row>
    <row r="18" spans="1:11" ht="12.75">
      <c r="A18" t="s">
        <v>100</v>
      </c>
      <c r="B18"/>
      <c r="C18" s="87">
        <v>162</v>
      </c>
      <c r="D18" s="87">
        <v>162</v>
      </c>
      <c r="E18" s="87">
        <v>211</v>
      </c>
      <c r="F18" s="54"/>
      <c r="G18" s="88">
        <f t="shared" si="0"/>
        <v>162</v>
      </c>
      <c r="H18" s="88">
        <f t="shared" si="1"/>
        <v>81</v>
      </c>
      <c r="I18" s="88">
        <f t="shared" si="2"/>
        <v>71</v>
      </c>
      <c r="K18">
        <f t="shared" si="3"/>
        <v>0</v>
      </c>
    </row>
    <row r="19" spans="1:11" ht="12.75">
      <c r="A19" t="s">
        <v>101</v>
      </c>
      <c r="B19"/>
      <c r="C19" s="87">
        <v>138</v>
      </c>
      <c r="D19" s="87">
        <v>138</v>
      </c>
      <c r="E19" s="87">
        <v>179</v>
      </c>
      <c r="F19" s="54"/>
      <c r="G19" s="88">
        <f t="shared" si="0"/>
        <v>138</v>
      </c>
      <c r="H19" s="88">
        <f t="shared" si="1"/>
        <v>69</v>
      </c>
      <c r="I19" s="88">
        <f t="shared" si="2"/>
        <v>60</v>
      </c>
      <c r="K19">
        <f t="shared" si="3"/>
        <v>0</v>
      </c>
    </row>
    <row r="20" spans="1:11" ht="12.75">
      <c r="A20" t="s">
        <v>102</v>
      </c>
      <c r="B20"/>
      <c r="C20" s="87">
        <v>153</v>
      </c>
      <c r="D20" s="87">
        <v>153</v>
      </c>
      <c r="E20" s="87">
        <v>199</v>
      </c>
      <c r="F20" s="54"/>
      <c r="G20" s="88">
        <f t="shared" si="0"/>
        <v>153</v>
      </c>
      <c r="H20" s="88">
        <f t="shared" si="1"/>
        <v>77</v>
      </c>
      <c r="I20" s="88">
        <f t="shared" si="2"/>
        <v>67</v>
      </c>
      <c r="K20">
        <f t="shared" si="3"/>
        <v>0</v>
      </c>
    </row>
    <row r="21" spans="1:11" ht="12.75">
      <c r="A21" t="s">
        <v>103</v>
      </c>
      <c r="B21"/>
      <c r="C21" s="87">
        <v>132</v>
      </c>
      <c r="D21" s="87">
        <v>153</v>
      </c>
      <c r="E21" s="87">
        <v>193</v>
      </c>
      <c r="F21" s="54"/>
      <c r="G21" s="88">
        <f t="shared" si="0"/>
        <v>132</v>
      </c>
      <c r="H21" s="88">
        <f t="shared" si="1"/>
        <v>77</v>
      </c>
      <c r="I21" s="88">
        <f t="shared" si="2"/>
        <v>65</v>
      </c>
      <c r="K21">
        <f t="shared" si="3"/>
        <v>0</v>
      </c>
    </row>
    <row r="22" spans="1:11" ht="12.75">
      <c r="A22" t="s">
        <v>104</v>
      </c>
      <c r="B22"/>
      <c r="C22" s="87">
        <v>160</v>
      </c>
      <c r="D22" s="87">
        <v>160</v>
      </c>
      <c r="E22" s="87" t="s">
        <v>39</v>
      </c>
      <c r="F22" s="54"/>
      <c r="G22" s="88">
        <f t="shared" si="0"/>
        <v>160</v>
      </c>
      <c r="H22" s="88">
        <f t="shared" si="1"/>
        <v>80</v>
      </c>
      <c r="I22" s="88" t="e">
        <f t="shared" si="2"/>
        <v>#VALUE!</v>
      </c>
      <c r="K22">
        <f t="shared" si="3"/>
        <v>0</v>
      </c>
    </row>
    <row r="23" spans="1:11" ht="12.75">
      <c r="A23" t="s">
        <v>105</v>
      </c>
      <c r="B23"/>
      <c r="C23" s="87">
        <v>149</v>
      </c>
      <c r="D23" s="87">
        <v>149</v>
      </c>
      <c r="E23" s="87" t="s">
        <v>39</v>
      </c>
      <c r="F23" s="54"/>
      <c r="G23" s="88">
        <f t="shared" si="0"/>
        <v>149</v>
      </c>
      <c r="H23" s="88">
        <f t="shared" si="1"/>
        <v>75</v>
      </c>
      <c r="I23" s="88" t="e">
        <f t="shared" si="2"/>
        <v>#VALUE!</v>
      </c>
      <c r="K23">
        <f t="shared" si="3"/>
        <v>0</v>
      </c>
    </row>
    <row r="24" spans="1:11" ht="12.75">
      <c r="A24" t="s">
        <v>106</v>
      </c>
      <c r="B24"/>
      <c r="C24" s="87">
        <v>127</v>
      </c>
      <c r="D24" s="87">
        <v>127</v>
      </c>
      <c r="E24" s="87">
        <v>193</v>
      </c>
      <c r="F24" s="54"/>
      <c r="G24" s="88">
        <f t="shared" si="0"/>
        <v>127</v>
      </c>
      <c r="H24" s="88">
        <f t="shared" si="1"/>
        <v>64</v>
      </c>
      <c r="I24" s="88">
        <f t="shared" si="2"/>
        <v>65</v>
      </c>
      <c r="K24">
        <f t="shared" si="3"/>
        <v>0</v>
      </c>
    </row>
    <row r="25" spans="1:11" ht="12.75">
      <c r="A25" t="s">
        <v>107</v>
      </c>
      <c r="B25"/>
      <c r="C25" s="87">
        <v>116</v>
      </c>
      <c r="D25" s="87">
        <v>116</v>
      </c>
      <c r="E25" s="87">
        <v>153</v>
      </c>
      <c r="F25" s="54"/>
      <c r="G25" s="88">
        <f t="shared" si="0"/>
        <v>116</v>
      </c>
      <c r="H25" s="88">
        <f t="shared" si="1"/>
        <v>58</v>
      </c>
      <c r="I25" s="88">
        <f t="shared" si="2"/>
        <v>51</v>
      </c>
      <c r="K25">
        <f t="shared" si="3"/>
        <v>0</v>
      </c>
    </row>
    <row r="26" spans="1:11" ht="12.75">
      <c r="A26" t="s">
        <v>108</v>
      </c>
      <c r="B26"/>
      <c r="C26" s="87" t="s">
        <v>39</v>
      </c>
      <c r="D26" s="87" t="s">
        <v>39</v>
      </c>
      <c r="E26" s="87" t="s">
        <v>39</v>
      </c>
      <c r="F26" s="54"/>
      <c r="G26" s="88">
        <f t="shared" si="0"/>
        <v>0</v>
      </c>
      <c r="H26" s="88" t="e">
        <f t="shared" si="1"/>
        <v>#VALUE!</v>
      </c>
      <c r="I26" s="88" t="e">
        <f t="shared" si="2"/>
        <v>#VALUE!</v>
      </c>
      <c r="K26">
        <f t="shared" si="3"/>
        <v>0</v>
      </c>
    </row>
    <row r="27" spans="1:11" ht="12.75">
      <c r="A27" t="s">
        <v>109</v>
      </c>
      <c r="B27"/>
      <c r="C27" s="87">
        <v>140</v>
      </c>
      <c r="D27" s="87">
        <v>166</v>
      </c>
      <c r="E27" s="87" t="s">
        <v>39</v>
      </c>
      <c r="F27" s="54"/>
      <c r="G27" s="88">
        <f t="shared" si="0"/>
        <v>140</v>
      </c>
      <c r="H27" s="88">
        <f t="shared" si="1"/>
        <v>83</v>
      </c>
      <c r="I27" s="88" t="e">
        <f t="shared" si="2"/>
        <v>#VALUE!</v>
      </c>
      <c r="K27">
        <f t="shared" si="3"/>
        <v>0</v>
      </c>
    </row>
    <row r="28" spans="1:11" ht="12.75">
      <c r="A28" t="s">
        <v>110</v>
      </c>
      <c r="B28"/>
      <c r="C28" s="87" t="s">
        <v>39</v>
      </c>
      <c r="D28" s="87" t="s">
        <v>39</v>
      </c>
      <c r="E28" s="87" t="s">
        <v>39</v>
      </c>
      <c r="F28" s="54"/>
      <c r="G28" s="88">
        <f t="shared" si="0"/>
        <v>0</v>
      </c>
      <c r="H28" s="88" t="e">
        <f t="shared" si="1"/>
        <v>#VALUE!</v>
      </c>
      <c r="I28" s="88" t="e">
        <f t="shared" si="2"/>
        <v>#VALUE!</v>
      </c>
      <c r="K28">
        <f t="shared" si="3"/>
        <v>0</v>
      </c>
    </row>
    <row r="29" spans="1:11" ht="12.75">
      <c r="A29" t="s">
        <v>111</v>
      </c>
      <c r="B29"/>
      <c r="C29" s="87" t="s">
        <v>39</v>
      </c>
      <c r="D29" s="87" t="s">
        <v>39</v>
      </c>
      <c r="E29" s="87" t="s">
        <v>39</v>
      </c>
      <c r="F29" s="54"/>
      <c r="G29" s="88">
        <f t="shared" si="0"/>
        <v>0</v>
      </c>
      <c r="H29" s="88" t="e">
        <f t="shared" si="1"/>
        <v>#VALUE!</v>
      </c>
      <c r="I29" s="88" t="e">
        <f t="shared" si="2"/>
        <v>#VALUE!</v>
      </c>
      <c r="K29">
        <f t="shared" si="3"/>
        <v>0</v>
      </c>
    </row>
    <row r="30" spans="1:11" ht="12.75">
      <c r="A30" t="s">
        <v>110</v>
      </c>
      <c r="B30" t="s">
        <v>112</v>
      </c>
      <c r="C30" s="87" t="s">
        <v>39</v>
      </c>
      <c r="D30" s="87" t="s">
        <v>39</v>
      </c>
      <c r="E30" s="87" t="s">
        <v>39</v>
      </c>
      <c r="F30" s="54"/>
      <c r="G30" s="88">
        <f t="shared" si="0"/>
        <v>0</v>
      </c>
      <c r="H30" s="88" t="e">
        <f t="shared" si="1"/>
        <v>#VALUE!</v>
      </c>
      <c r="I30" s="88" t="e">
        <f t="shared" si="2"/>
        <v>#VALUE!</v>
      </c>
      <c r="K30">
        <f t="shared" si="3"/>
        <v>0</v>
      </c>
    </row>
    <row r="31" spans="1:11" ht="12.75">
      <c r="A31" t="s">
        <v>111</v>
      </c>
      <c r="B31"/>
      <c r="C31" s="87" t="s">
        <v>39</v>
      </c>
      <c r="D31" s="87" t="s">
        <v>39</v>
      </c>
      <c r="E31" s="87" t="s">
        <v>39</v>
      </c>
      <c r="F31" s="54"/>
      <c r="G31" s="88">
        <f t="shared" si="0"/>
        <v>0</v>
      </c>
      <c r="H31" s="88" t="e">
        <f t="shared" si="1"/>
        <v>#VALUE!</v>
      </c>
      <c r="I31" s="88" t="e">
        <f t="shared" si="2"/>
        <v>#VALUE!</v>
      </c>
      <c r="K31">
        <f t="shared" si="3"/>
        <v>0</v>
      </c>
    </row>
    <row r="32" spans="1:11" ht="12.75">
      <c r="A32" t="s">
        <v>113</v>
      </c>
      <c r="B32"/>
      <c r="C32" s="87">
        <v>91</v>
      </c>
      <c r="D32" s="87">
        <v>105</v>
      </c>
      <c r="E32" s="87">
        <v>128</v>
      </c>
      <c r="F32" s="54"/>
      <c r="G32" s="88">
        <f t="shared" si="0"/>
        <v>91</v>
      </c>
      <c r="H32" s="88">
        <f t="shared" si="1"/>
        <v>53</v>
      </c>
      <c r="I32" s="88">
        <f t="shared" si="2"/>
        <v>43</v>
      </c>
      <c r="K32">
        <f t="shared" si="3"/>
        <v>0</v>
      </c>
    </row>
    <row r="33" spans="1:11" ht="12.75">
      <c r="A33" t="s">
        <v>114</v>
      </c>
      <c r="B33"/>
      <c r="C33" s="87" t="s">
        <v>39</v>
      </c>
      <c r="D33" s="87" t="s">
        <v>39</v>
      </c>
      <c r="E33" s="87" t="s">
        <v>39</v>
      </c>
      <c r="F33" s="54"/>
      <c r="G33" s="88">
        <f t="shared" si="0"/>
        <v>0</v>
      </c>
      <c r="H33" s="88" t="e">
        <f t="shared" si="1"/>
        <v>#VALUE!</v>
      </c>
      <c r="I33" s="88" t="e">
        <f t="shared" si="2"/>
        <v>#VALUE!</v>
      </c>
      <c r="K33">
        <f t="shared" si="3"/>
        <v>0</v>
      </c>
    </row>
    <row r="34" spans="1:11" ht="12.75">
      <c r="A34" t="s">
        <v>115</v>
      </c>
      <c r="B34"/>
      <c r="C34" s="87" t="s">
        <v>39</v>
      </c>
      <c r="D34" s="87" t="s">
        <v>39</v>
      </c>
      <c r="E34" s="87" t="s">
        <v>39</v>
      </c>
      <c r="F34" s="54"/>
      <c r="G34" s="88">
        <f t="shared" si="0"/>
        <v>0</v>
      </c>
      <c r="H34" s="88" t="e">
        <f t="shared" si="1"/>
        <v>#VALUE!</v>
      </c>
      <c r="I34" s="88" t="e">
        <f t="shared" si="2"/>
        <v>#VALUE!</v>
      </c>
      <c r="K34">
        <f t="shared" si="3"/>
        <v>0</v>
      </c>
    </row>
    <row r="35" spans="1:11" ht="12.75">
      <c r="A35" t="s">
        <v>116</v>
      </c>
      <c r="B35"/>
      <c r="C35" s="87" t="s">
        <v>39</v>
      </c>
      <c r="D35" s="87" t="s">
        <v>39</v>
      </c>
      <c r="E35" s="87" t="s">
        <v>39</v>
      </c>
      <c r="F35" s="54"/>
      <c r="G35" s="88">
        <f t="shared" si="0"/>
        <v>0</v>
      </c>
      <c r="H35" s="88" t="e">
        <f t="shared" si="1"/>
        <v>#VALUE!</v>
      </c>
      <c r="I35" s="88" t="e">
        <f t="shared" si="2"/>
        <v>#VALUE!</v>
      </c>
      <c r="K35">
        <f t="shared" si="3"/>
        <v>0</v>
      </c>
    </row>
    <row r="36" spans="1:11" ht="12.75">
      <c r="A36" t="s">
        <v>117</v>
      </c>
      <c r="B36"/>
      <c r="C36" s="87" t="s">
        <v>39</v>
      </c>
      <c r="D36" s="87" t="s">
        <v>39</v>
      </c>
      <c r="E36" s="87" t="s">
        <v>39</v>
      </c>
      <c r="F36" s="54"/>
      <c r="G36" s="88">
        <f t="shared" si="0"/>
        <v>0</v>
      </c>
      <c r="H36" s="88" t="e">
        <f t="shared" si="1"/>
        <v>#VALUE!</v>
      </c>
      <c r="I36" s="88" t="e">
        <f t="shared" si="2"/>
        <v>#VALUE!</v>
      </c>
      <c r="K36">
        <f t="shared" si="3"/>
        <v>0</v>
      </c>
    </row>
    <row r="37" spans="1:11" ht="12.75">
      <c r="A37" t="s">
        <v>118</v>
      </c>
      <c r="B37"/>
      <c r="C37" s="87" t="s">
        <v>39</v>
      </c>
      <c r="D37" s="87" t="s">
        <v>39</v>
      </c>
      <c r="E37" s="87" t="s">
        <v>39</v>
      </c>
      <c r="F37" s="54"/>
      <c r="G37" s="88">
        <f t="shared" si="0"/>
        <v>0</v>
      </c>
      <c r="H37" s="88" t="e">
        <f t="shared" si="1"/>
        <v>#VALUE!</v>
      </c>
      <c r="I37" s="88" t="e">
        <f t="shared" si="2"/>
        <v>#VALUE!</v>
      </c>
      <c r="K37">
        <f t="shared" si="3"/>
        <v>0</v>
      </c>
    </row>
    <row r="38" spans="1:11" ht="12.75">
      <c r="A38" t="s">
        <v>119</v>
      </c>
      <c r="B38"/>
      <c r="C38" s="87">
        <v>105</v>
      </c>
      <c r="D38" s="87">
        <v>110</v>
      </c>
      <c r="E38" s="87">
        <v>134</v>
      </c>
      <c r="F38" s="54"/>
      <c r="G38" s="88">
        <f t="shared" si="0"/>
        <v>105</v>
      </c>
      <c r="H38" s="88">
        <f t="shared" si="1"/>
        <v>55</v>
      </c>
      <c r="I38" s="88">
        <f t="shared" si="2"/>
        <v>45</v>
      </c>
      <c r="K38">
        <f t="shared" si="3"/>
        <v>0</v>
      </c>
    </row>
    <row r="39" spans="1:11" ht="12.75">
      <c r="A39" t="s">
        <v>120</v>
      </c>
      <c r="B39"/>
      <c r="C39" s="87">
        <v>89</v>
      </c>
      <c r="D39" s="87">
        <v>89</v>
      </c>
      <c r="E39" s="87" t="s">
        <v>39</v>
      </c>
      <c r="F39" s="54"/>
      <c r="G39" s="88">
        <f t="shared" si="0"/>
        <v>89</v>
      </c>
      <c r="H39" s="88">
        <f t="shared" si="1"/>
        <v>45</v>
      </c>
      <c r="I39" s="88" t="e">
        <f t="shared" si="2"/>
        <v>#VALUE!</v>
      </c>
      <c r="K39">
        <f t="shared" si="3"/>
        <v>0</v>
      </c>
    </row>
    <row r="40" spans="1:11" ht="12.75">
      <c r="A40" t="s">
        <v>121</v>
      </c>
      <c r="B40"/>
      <c r="C40" s="87" t="s">
        <v>39</v>
      </c>
      <c r="D40" s="87" t="s">
        <v>39</v>
      </c>
      <c r="E40" s="87" t="s">
        <v>39</v>
      </c>
      <c r="F40" s="54"/>
      <c r="G40" s="88">
        <f t="shared" si="0"/>
        <v>0</v>
      </c>
      <c r="H40" s="88" t="e">
        <f t="shared" si="1"/>
        <v>#VALUE!</v>
      </c>
      <c r="I40" s="88" t="e">
        <f t="shared" si="2"/>
        <v>#VALUE!</v>
      </c>
      <c r="K40">
        <f t="shared" si="3"/>
        <v>0</v>
      </c>
    </row>
    <row r="41" spans="1:11" ht="12.75">
      <c r="A41" t="s">
        <v>122</v>
      </c>
      <c r="B41"/>
      <c r="C41" s="87">
        <v>154</v>
      </c>
      <c r="D41" s="87">
        <v>154</v>
      </c>
      <c r="E41" s="87">
        <v>198</v>
      </c>
      <c r="F41" s="54"/>
      <c r="G41" s="88">
        <f t="shared" si="0"/>
        <v>154</v>
      </c>
      <c r="H41" s="88">
        <f t="shared" si="1"/>
        <v>77</v>
      </c>
      <c r="I41" s="88">
        <f t="shared" si="2"/>
        <v>66</v>
      </c>
      <c r="K41">
        <f t="shared" si="3"/>
        <v>0</v>
      </c>
    </row>
    <row r="42" spans="1:11" ht="12.75">
      <c r="A42" t="s">
        <v>123</v>
      </c>
      <c r="B42"/>
      <c r="C42" s="87">
        <v>86</v>
      </c>
      <c r="D42" s="87">
        <v>99</v>
      </c>
      <c r="E42" s="87" t="s">
        <v>39</v>
      </c>
      <c r="F42" s="54"/>
      <c r="G42" s="88">
        <f t="shared" si="0"/>
        <v>86</v>
      </c>
      <c r="H42" s="88">
        <f t="shared" si="1"/>
        <v>50</v>
      </c>
      <c r="I42" s="88" t="e">
        <f t="shared" si="2"/>
        <v>#VALUE!</v>
      </c>
      <c r="K42">
        <f t="shared" si="3"/>
        <v>0</v>
      </c>
    </row>
    <row r="43" spans="1:11" ht="12.75">
      <c r="A43" t="s">
        <v>124</v>
      </c>
      <c r="B43"/>
      <c r="C43" s="87">
        <v>81</v>
      </c>
      <c r="D43" s="87">
        <v>90</v>
      </c>
      <c r="E43" s="87">
        <v>117</v>
      </c>
      <c r="G43" s="88">
        <f t="shared" si="0"/>
        <v>81</v>
      </c>
      <c r="H43" s="88">
        <f t="shared" si="1"/>
        <v>45</v>
      </c>
      <c r="I43" s="88">
        <f t="shared" si="2"/>
        <v>39</v>
      </c>
      <c r="K43">
        <f t="shared" si="3"/>
        <v>0</v>
      </c>
    </row>
    <row r="44" spans="1:11" ht="12.75">
      <c r="A44" t="s">
        <v>125</v>
      </c>
      <c r="B44"/>
      <c r="C44" s="87">
        <v>100</v>
      </c>
      <c r="D44" s="87">
        <v>106</v>
      </c>
      <c r="E44" s="87">
        <v>160</v>
      </c>
      <c r="G44" s="88">
        <f t="shared" si="0"/>
        <v>100</v>
      </c>
      <c r="H44" s="88">
        <f t="shared" si="1"/>
        <v>53</v>
      </c>
      <c r="I44" s="88">
        <f t="shared" si="2"/>
        <v>54</v>
      </c>
      <c r="K44">
        <f t="shared" si="3"/>
        <v>0</v>
      </c>
    </row>
    <row r="45" spans="1:11" ht="12.75">
      <c r="A45" t="s">
        <v>126</v>
      </c>
      <c r="B45"/>
      <c r="C45" s="87">
        <v>100</v>
      </c>
      <c r="D45" s="87">
        <v>106</v>
      </c>
      <c r="E45" s="87">
        <v>160</v>
      </c>
      <c r="G45" s="88">
        <f t="shared" si="0"/>
        <v>100</v>
      </c>
      <c r="H45" s="88">
        <f t="shared" si="1"/>
        <v>53</v>
      </c>
      <c r="I45" s="88">
        <f t="shared" si="2"/>
        <v>54</v>
      </c>
      <c r="K45">
        <f t="shared" si="3"/>
        <v>0</v>
      </c>
    </row>
    <row r="46" spans="1:11" ht="12.75">
      <c r="A46" t="s">
        <v>127</v>
      </c>
      <c r="B46"/>
      <c r="C46" s="87" t="s">
        <v>39</v>
      </c>
      <c r="D46" s="87" t="s">
        <v>39</v>
      </c>
      <c r="E46" s="87" t="s">
        <v>39</v>
      </c>
      <c r="G46" s="88">
        <f t="shared" si="0"/>
        <v>0</v>
      </c>
      <c r="H46" s="88" t="e">
        <f t="shared" si="1"/>
        <v>#VALUE!</v>
      </c>
      <c r="I46" s="88" t="e">
        <f t="shared" si="2"/>
        <v>#VALUE!</v>
      </c>
      <c r="K46">
        <f t="shared" si="3"/>
        <v>0</v>
      </c>
    </row>
    <row r="47" spans="1:11" ht="12.75">
      <c r="A47" t="s">
        <v>128</v>
      </c>
      <c r="B47"/>
      <c r="C47" s="87">
        <v>103</v>
      </c>
      <c r="D47" s="87">
        <v>113</v>
      </c>
      <c r="E47" s="87">
        <v>163</v>
      </c>
      <c r="G47" s="88">
        <f t="shared" si="0"/>
        <v>103</v>
      </c>
      <c r="H47" s="88">
        <f t="shared" si="1"/>
        <v>57</v>
      </c>
      <c r="I47" s="88">
        <f t="shared" si="2"/>
        <v>55</v>
      </c>
      <c r="K47">
        <f t="shared" si="3"/>
        <v>0</v>
      </c>
    </row>
    <row r="48" spans="1:11" ht="12.75">
      <c r="A48" t="s">
        <v>129</v>
      </c>
      <c r="B48" t="s">
        <v>130</v>
      </c>
      <c r="C48" s="87">
        <v>57</v>
      </c>
      <c r="D48" s="87">
        <v>64</v>
      </c>
      <c r="E48" s="87" t="s">
        <v>39</v>
      </c>
      <c r="G48" s="88">
        <f t="shared" si="0"/>
        <v>57</v>
      </c>
      <c r="H48" s="88">
        <f t="shared" si="1"/>
        <v>32</v>
      </c>
      <c r="I48" s="88" t="e">
        <f t="shared" si="2"/>
        <v>#VALUE!</v>
      </c>
      <c r="K48">
        <f t="shared" si="3"/>
        <v>0</v>
      </c>
    </row>
    <row r="49" spans="1:11" ht="12.75">
      <c r="A49" t="s">
        <v>131</v>
      </c>
      <c r="B49" t="s">
        <v>130</v>
      </c>
      <c r="C49" s="87">
        <v>76</v>
      </c>
      <c r="D49" s="87">
        <v>76</v>
      </c>
      <c r="E49" s="87">
        <v>96</v>
      </c>
      <c r="G49" s="88">
        <f t="shared" si="0"/>
        <v>76</v>
      </c>
      <c r="H49" s="88">
        <f t="shared" si="1"/>
        <v>38</v>
      </c>
      <c r="I49" s="88">
        <f t="shared" si="2"/>
        <v>32</v>
      </c>
      <c r="K49">
        <f t="shared" si="3"/>
        <v>0</v>
      </c>
    </row>
    <row r="50" spans="1:11" ht="12.75">
      <c r="A50" t="s">
        <v>132</v>
      </c>
      <c r="B50" t="s">
        <v>133</v>
      </c>
      <c r="C50" s="87" t="s">
        <v>39</v>
      </c>
      <c r="D50" s="87" t="s">
        <v>39</v>
      </c>
      <c r="E50" s="87" t="s">
        <v>39</v>
      </c>
      <c r="G50" s="88">
        <f t="shared" si="0"/>
        <v>0</v>
      </c>
      <c r="H50" s="88" t="e">
        <f t="shared" si="1"/>
        <v>#VALUE!</v>
      </c>
      <c r="I50" s="88" t="e">
        <f t="shared" si="2"/>
        <v>#VALUE!</v>
      </c>
      <c r="K50">
        <f t="shared" si="3"/>
        <v>0</v>
      </c>
    </row>
    <row r="51" spans="1:11" ht="12.75">
      <c r="A51" t="s">
        <v>134</v>
      </c>
      <c r="B51"/>
      <c r="C51" s="87">
        <v>110</v>
      </c>
      <c r="D51" s="87">
        <v>110</v>
      </c>
      <c r="E51" s="87">
        <v>132</v>
      </c>
      <c r="G51" s="88">
        <f t="shared" si="0"/>
        <v>110</v>
      </c>
      <c r="H51" s="88">
        <f t="shared" si="1"/>
        <v>55</v>
      </c>
      <c r="I51" s="88">
        <f t="shared" si="2"/>
        <v>44</v>
      </c>
      <c r="K51">
        <f t="shared" si="3"/>
        <v>0</v>
      </c>
    </row>
    <row r="52" spans="1:11" ht="12.75">
      <c r="A52" t="s">
        <v>135</v>
      </c>
      <c r="B52"/>
      <c r="C52" s="87">
        <v>121</v>
      </c>
      <c r="D52" s="87">
        <v>132</v>
      </c>
      <c r="E52" s="87">
        <v>209</v>
      </c>
      <c r="G52" s="88">
        <f t="shared" si="0"/>
        <v>121</v>
      </c>
      <c r="H52" s="88">
        <f t="shared" si="1"/>
        <v>66</v>
      </c>
      <c r="I52" s="88">
        <f t="shared" si="2"/>
        <v>70</v>
      </c>
      <c r="K52">
        <f t="shared" si="3"/>
        <v>0</v>
      </c>
    </row>
    <row r="53" spans="1:11" ht="12.75">
      <c r="A53" t="s">
        <v>136</v>
      </c>
      <c r="B53"/>
      <c r="C53" s="87" t="s">
        <v>39</v>
      </c>
      <c r="D53" s="87" t="s">
        <v>39</v>
      </c>
      <c r="E53" s="87" t="s">
        <v>39</v>
      </c>
      <c r="G53" s="88">
        <f t="shared" si="0"/>
        <v>0</v>
      </c>
      <c r="H53" s="88" t="e">
        <f t="shared" si="1"/>
        <v>#VALUE!</v>
      </c>
      <c r="I53" s="88" t="e">
        <f t="shared" si="2"/>
        <v>#VALUE!</v>
      </c>
      <c r="K53">
        <f t="shared" si="3"/>
        <v>0</v>
      </c>
    </row>
    <row r="54" spans="1:11" ht="12.75">
      <c r="A54" t="s">
        <v>137</v>
      </c>
      <c r="B54"/>
      <c r="C54" s="87" t="s">
        <v>39</v>
      </c>
      <c r="D54" s="87" t="s">
        <v>39</v>
      </c>
      <c r="E54" s="87" t="s">
        <v>39</v>
      </c>
      <c r="G54" s="88">
        <f t="shared" si="0"/>
        <v>0</v>
      </c>
      <c r="H54" s="88" t="e">
        <f t="shared" si="1"/>
        <v>#VALUE!</v>
      </c>
      <c r="I54" s="88" t="e">
        <f t="shared" si="2"/>
        <v>#VALUE!</v>
      </c>
      <c r="K54">
        <f t="shared" si="3"/>
        <v>0</v>
      </c>
    </row>
    <row r="55" spans="1:11" ht="12.75">
      <c r="A55" t="s">
        <v>138</v>
      </c>
      <c r="B55"/>
      <c r="C55" s="87" t="s">
        <v>39</v>
      </c>
      <c r="D55" s="87" t="s">
        <v>39</v>
      </c>
      <c r="E55" s="87" t="s">
        <v>39</v>
      </c>
      <c r="G55" s="88">
        <f t="shared" si="0"/>
        <v>0</v>
      </c>
      <c r="H55" s="88" t="e">
        <f t="shared" si="1"/>
        <v>#VALUE!</v>
      </c>
      <c r="I55" s="88" t="e">
        <f t="shared" si="2"/>
        <v>#VALUE!</v>
      </c>
      <c r="K55">
        <f t="shared" si="3"/>
        <v>0</v>
      </c>
    </row>
    <row r="56" spans="1:11" ht="12.75">
      <c r="A56" t="s">
        <v>139</v>
      </c>
      <c r="B56"/>
      <c r="C56" s="87" t="s">
        <v>39</v>
      </c>
      <c r="D56" s="87" t="s">
        <v>39</v>
      </c>
      <c r="E56" s="87" t="s">
        <v>39</v>
      </c>
      <c r="G56" s="88">
        <f t="shared" si="0"/>
        <v>0</v>
      </c>
      <c r="H56" s="88" t="e">
        <f t="shared" si="1"/>
        <v>#VALUE!</v>
      </c>
      <c r="I56" s="88" t="e">
        <f t="shared" si="2"/>
        <v>#VALUE!</v>
      </c>
      <c r="K56">
        <f t="shared" si="3"/>
        <v>0</v>
      </c>
    </row>
    <row r="57" spans="1:11" ht="12.75">
      <c r="A57" t="s">
        <v>140</v>
      </c>
      <c r="B57"/>
      <c r="C57" s="87">
        <v>105</v>
      </c>
      <c r="D57" s="87">
        <v>111</v>
      </c>
      <c r="E57" s="87">
        <v>145</v>
      </c>
      <c r="G57" s="88">
        <f t="shared" si="0"/>
        <v>105</v>
      </c>
      <c r="H57" s="88">
        <f t="shared" si="1"/>
        <v>56</v>
      </c>
      <c r="I57" s="88">
        <f t="shared" si="2"/>
        <v>49</v>
      </c>
      <c r="K57">
        <f t="shared" si="3"/>
        <v>0</v>
      </c>
    </row>
    <row r="58" spans="1:11" ht="12.75">
      <c r="A58" t="s">
        <v>141</v>
      </c>
      <c r="B58"/>
      <c r="C58" s="87">
        <v>105</v>
      </c>
      <c r="D58" s="87">
        <v>111</v>
      </c>
      <c r="E58" s="87">
        <v>145</v>
      </c>
      <c r="G58" s="88">
        <f t="shared" si="0"/>
        <v>105</v>
      </c>
      <c r="H58" s="88">
        <f t="shared" si="1"/>
        <v>56</v>
      </c>
      <c r="I58" s="88">
        <f t="shared" si="2"/>
        <v>49</v>
      </c>
      <c r="K58">
        <f t="shared" si="3"/>
        <v>0</v>
      </c>
    </row>
    <row r="59" spans="1:11" ht="12.75">
      <c r="A59" t="s">
        <v>142</v>
      </c>
      <c r="B59"/>
      <c r="C59" s="87">
        <v>151</v>
      </c>
      <c r="D59" s="87">
        <v>151</v>
      </c>
      <c r="E59" s="87" t="s">
        <v>39</v>
      </c>
      <c r="G59" s="88">
        <f t="shared" si="0"/>
        <v>151</v>
      </c>
      <c r="H59" s="88">
        <f t="shared" si="1"/>
        <v>76</v>
      </c>
      <c r="I59" s="88" t="e">
        <f t="shared" si="2"/>
        <v>#VALUE!</v>
      </c>
      <c r="K59">
        <f t="shared" si="3"/>
        <v>0</v>
      </c>
    </row>
    <row r="60" spans="1:11" ht="12.75">
      <c r="A60" t="s">
        <v>143</v>
      </c>
      <c r="B60"/>
      <c r="C60" s="87">
        <v>116</v>
      </c>
      <c r="D60" s="87">
        <v>142</v>
      </c>
      <c r="E60" s="87">
        <v>175</v>
      </c>
      <c r="G60" s="88">
        <f t="shared" si="0"/>
        <v>116</v>
      </c>
      <c r="H60" s="88">
        <f t="shared" si="1"/>
        <v>71</v>
      </c>
      <c r="I60" s="88">
        <f t="shared" si="2"/>
        <v>59</v>
      </c>
      <c r="K60">
        <f t="shared" si="3"/>
        <v>0</v>
      </c>
    </row>
    <row r="61" spans="1:11" ht="12.75">
      <c r="A61" t="s">
        <v>144</v>
      </c>
      <c r="B61"/>
      <c r="C61" s="87">
        <v>176</v>
      </c>
      <c r="D61" s="87">
        <v>153</v>
      </c>
      <c r="E61" s="87" t="s">
        <v>39</v>
      </c>
      <c r="G61" s="88">
        <f t="shared" si="0"/>
        <v>176</v>
      </c>
      <c r="H61" s="88">
        <f t="shared" si="1"/>
        <v>77</v>
      </c>
      <c r="I61" s="88" t="e">
        <f t="shared" si="2"/>
        <v>#VALUE!</v>
      </c>
      <c r="K61">
        <f t="shared" si="3"/>
        <v>0</v>
      </c>
    </row>
    <row r="62" spans="1:11" ht="12.75">
      <c r="A62" t="s">
        <v>145</v>
      </c>
      <c r="B62"/>
      <c r="C62" s="87">
        <v>105</v>
      </c>
      <c r="D62" s="87">
        <v>105</v>
      </c>
      <c r="E62" s="87">
        <v>126</v>
      </c>
      <c r="G62" s="88">
        <f t="shared" si="0"/>
        <v>105</v>
      </c>
      <c r="H62" s="88">
        <f t="shared" si="1"/>
        <v>53</v>
      </c>
      <c r="I62" s="88">
        <f t="shared" si="2"/>
        <v>42</v>
      </c>
      <c r="K62">
        <f t="shared" si="3"/>
        <v>0</v>
      </c>
    </row>
    <row r="63" spans="1:11" ht="12.75">
      <c r="A63" t="s">
        <v>146</v>
      </c>
      <c r="B63"/>
      <c r="C63" s="87" t="s">
        <v>39</v>
      </c>
      <c r="D63" s="87" t="s">
        <v>39</v>
      </c>
      <c r="E63" s="87" t="s">
        <v>39</v>
      </c>
      <c r="G63" s="88">
        <f t="shared" si="0"/>
        <v>0</v>
      </c>
      <c r="H63" s="88" t="e">
        <f t="shared" si="1"/>
        <v>#VALUE!</v>
      </c>
      <c r="I63" s="88" t="e">
        <f t="shared" si="2"/>
        <v>#VALUE!</v>
      </c>
      <c r="K63">
        <f t="shared" si="3"/>
        <v>0</v>
      </c>
    </row>
    <row r="64" spans="1:11" ht="12.75">
      <c r="A64" t="s">
        <v>147</v>
      </c>
      <c r="B64"/>
      <c r="C64" s="87" t="s">
        <v>39</v>
      </c>
      <c r="D64" s="87" t="s">
        <v>39</v>
      </c>
      <c r="E64" s="87" t="s">
        <v>39</v>
      </c>
      <c r="G64" s="88">
        <f t="shared" si="0"/>
        <v>0</v>
      </c>
      <c r="H64" s="88" t="e">
        <f t="shared" si="1"/>
        <v>#VALUE!</v>
      </c>
      <c r="I64" s="88" t="e">
        <f t="shared" si="2"/>
        <v>#VALUE!</v>
      </c>
      <c r="K64">
        <f t="shared" si="3"/>
        <v>0</v>
      </c>
    </row>
    <row r="65" spans="1:11" ht="12.75">
      <c r="A65" t="s">
        <v>148</v>
      </c>
      <c r="B65"/>
      <c r="C65" s="87">
        <v>116</v>
      </c>
      <c r="D65" s="87">
        <v>116</v>
      </c>
      <c r="E65" s="87">
        <v>151</v>
      </c>
      <c r="G65" s="88">
        <f t="shared" si="0"/>
        <v>116</v>
      </c>
      <c r="H65" s="88">
        <f t="shared" si="1"/>
        <v>58</v>
      </c>
      <c r="I65" s="88">
        <f t="shared" si="2"/>
        <v>51</v>
      </c>
      <c r="K65">
        <f t="shared" si="3"/>
        <v>0</v>
      </c>
    </row>
    <row r="66" spans="1:11" ht="12.75">
      <c r="A66" t="s">
        <v>149</v>
      </c>
      <c r="B66"/>
      <c r="C66" s="87" t="s">
        <v>39</v>
      </c>
      <c r="D66" s="87" t="s">
        <v>39</v>
      </c>
      <c r="E66" s="87" t="s">
        <v>39</v>
      </c>
      <c r="G66" s="88">
        <f t="shared" si="0"/>
        <v>0</v>
      </c>
      <c r="H66" s="88" t="e">
        <f t="shared" si="1"/>
        <v>#VALUE!</v>
      </c>
      <c r="I66" s="88" t="e">
        <f t="shared" si="2"/>
        <v>#VALUE!</v>
      </c>
      <c r="K66">
        <f t="shared" si="3"/>
        <v>0</v>
      </c>
    </row>
    <row r="67" spans="1:11" ht="12.75">
      <c r="A67" t="s">
        <v>150</v>
      </c>
      <c r="B67"/>
      <c r="C67" s="87">
        <v>66</v>
      </c>
      <c r="D67" s="87">
        <v>66</v>
      </c>
      <c r="E67" s="87">
        <v>86</v>
      </c>
      <c r="G67" s="88">
        <f t="shared" si="0"/>
        <v>66</v>
      </c>
      <c r="H67" s="88">
        <f t="shared" si="1"/>
        <v>33</v>
      </c>
      <c r="I67" s="88">
        <f t="shared" si="2"/>
        <v>29</v>
      </c>
      <c r="K67">
        <f t="shared" si="3"/>
        <v>0</v>
      </c>
    </row>
    <row r="68" spans="1:11" ht="12.75">
      <c r="A68" t="s">
        <v>151</v>
      </c>
      <c r="B68"/>
      <c r="C68" s="91">
        <v>70</v>
      </c>
      <c r="D68" s="91">
        <v>70</v>
      </c>
      <c r="E68" s="91">
        <v>86</v>
      </c>
      <c r="G68" s="88">
        <f t="shared" si="0"/>
        <v>70</v>
      </c>
      <c r="H68" s="88">
        <f t="shared" si="1"/>
        <v>35</v>
      </c>
      <c r="I68" s="88">
        <f t="shared" si="2"/>
        <v>29</v>
      </c>
      <c r="K68">
        <f t="shared" si="3"/>
        <v>0</v>
      </c>
    </row>
    <row r="69" spans="1:11" ht="12.75">
      <c r="A69" t="s">
        <v>152</v>
      </c>
      <c r="B69"/>
      <c r="C69" s="87" t="s">
        <v>39</v>
      </c>
      <c r="D69" s="87" t="s">
        <v>39</v>
      </c>
      <c r="E69" s="87" t="s">
        <v>39</v>
      </c>
      <c r="G69" s="88">
        <f t="shared" si="0"/>
        <v>0</v>
      </c>
      <c r="H69" s="88" t="e">
        <f t="shared" si="1"/>
        <v>#VALUE!</v>
      </c>
      <c r="I69" s="88" t="e">
        <f t="shared" si="2"/>
        <v>#VALUE!</v>
      </c>
      <c r="K69">
        <f t="shared" si="3"/>
        <v>0</v>
      </c>
    </row>
    <row r="70" spans="1:11" ht="12.75">
      <c r="A70" t="s">
        <v>153</v>
      </c>
      <c r="B70"/>
      <c r="C70" s="91">
        <v>154</v>
      </c>
      <c r="D70" s="91">
        <v>154</v>
      </c>
      <c r="E70" s="91">
        <v>185</v>
      </c>
      <c r="G70" s="88">
        <f t="shared" si="0"/>
        <v>154</v>
      </c>
      <c r="H70" s="88">
        <f t="shared" si="1"/>
        <v>77</v>
      </c>
      <c r="I70" s="88">
        <f t="shared" si="2"/>
        <v>62</v>
      </c>
      <c r="K70">
        <f t="shared" si="3"/>
        <v>0</v>
      </c>
    </row>
    <row r="71" spans="2:11" ht="12.75">
      <c r="B71"/>
      <c r="C71" s="91"/>
      <c r="D71" s="91"/>
      <c r="E71" s="91"/>
      <c r="G71" s="88">
        <f t="shared" si="0"/>
        <v>0</v>
      </c>
      <c r="H71" s="88">
        <f t="shared" si="1"/>
        <v>0</v>
      </c>
      <c r="I71" s="88">
        <f t="shared" si="2"/>
        <v>0</v>
      </c>
      <c r="K71">
        <f t="shared" si="3"/>
        <v>0</v>
      </c>
    </row>
    <row r="72" spans="2:11" ht="12.75">
      <c r="B72"/>
      <c r="C72" s="91"/>
      <c r="D72" s="91"/>
      <c r="E72" s="91"/>
      <c r="G72" s="88">
        <f t="shared" si="0"/>
        <v>0</v>
      </c>
      <c r="H72" s="88">
        <f t="shared" si="1"/>
        <v>0</v>
      </c>
      <c r="I72" s="88">
        <f t="shared" si="2"/>
        <v>0</v>
      </c>
      <c r="K72">
        <f t="shared" si="3"/>
        <v>0</v>
      </c>
    </row>
    <row r="73" spans="2:11" ht="12.75">
      <c r="B73"/>
      <c r="C73" s="91"/>
      <c r="D73" s="91"/>
      <c r="E73" s="91"/>
      <c r="G73" s="88">
        <f t="shared" si="0"/>
        <v>0</v>
      </c>
      <c r="H73" s="88">
        <f t="shared" si="1"/>
        <v>0</v>
      </c>
      <c r="I73" s="88">
        <f t="shared" si="2"/>
        <v>0</v>
      </c>
      <c r="K73">
        <f t="shared" si="3"/>
        <v>0</v>
      </c>
    </row>
    <row r="74" spans="2:11" ht="12.75">
      <c r="B74"/>
      <c r="C74" s="91"/>
      <c r="D74" s="91"/>
      <c r="E74" s="91"/>
      <c r="G74" s="88">
        <f t="shared" si="0"/>
        <v>0</v>
      </c>
      <c r="H74" s="88">
        <f t="shared" si="1"/>
        <v>0</v>
      </c>
      <c r="I74" s="88">
        <f t="shared" si="2"/>
        <v>0</v>
      </c>
      <c r="K74">
        <f t="shared" si="3"/>
        <v>0</v>
      </c>
    </row>
    <row r="75" spans="3:11" ht="12.75">
      <c r="C75" s="91"/>
      <c r="D75" s="91"/>
      <c r="E75" s="91"/>
      <c r="G75" s="88">
        <f t="shared" si="0"/>
        <v>0</v>
      </c>
      <c r="H75" s="88">
        <f t="shared" si="1"/>
        <v>0</v>
      </c>
      <c r="I75" s="88">
        <f t="shared" si="2"/>
        <v>0</v>
      </c>
      <c r="K75">
        <f t="shared" si="3"/>
        <v>0</v>
      </c>
    </row>
    <row r="76" spans="7:11" ht="12.75">
      <c r="G76" s="88">
        <f t="shared" si="0"/>
        <v>0</v>
      </c>
      <c r="H76" s="88">
        <f t="shared" si="1"/>
        <v>0</v>
      </c>
      <c r="I76" s="88">
        <f t="shared" si="2"/>
        <v>0</v>
      </c>
      <c r="K76">
        <f t="shared" si="3"/>
        <v>0</v>
      </c>
    </row>
    <row r="77" spans="7:11" ht="12.75">
      <c r="G77" s="88">
        <f t="shared" si="0"/>
        <v>0</v>
      </c>
      <c r="H77" s="88">
        <f t="shared" si="1"/>
        <v>0</v>
      </c>
      <c r="I77" s="88">
        <f t="shared" si="2"/>
        <v>0</v>
      </c>
      <c r="K77">
        <f t="shared" si="3"/>
        <v>0</v>
      </c>
    </row>
    <row r="78" spans="7:11" ht="12.75">
      <c r="G78" s="88">
        <f t="shared" si="0"/>
        <v>0</v>
      </c>
      <c r="H78" s="88">
        <f t="shared" si="1"/>
        <v>0</v>
      </c>
      <c r="I78" s="88">
        <f t="shared" si="2"/>
        <v>0</v>
      </c>
      <c r="K78">
        <f t="shared" si="3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E.Brisighelli</dc:creator>
  <cp:keywords/>
  <dc:description/>
  <cp:lastModifiedBy/>
  <cp:lastPrinted>2007-06-26T15:17:51Z</cp:lastPrinted>
  <dcterms:created xsi:type="dcterms:W3CDTF">2000-02-28T20:48:23Z</dcterms:created>
  <dcterms:modified xsi:type="dcterms:W3CDTF">2014-02-20T22:39:36Z</dcterms:modified>
  <cp:category/>
  <cp:version/>
  <cp:contentType/>
  <cp:contentStatus/>
  <cp:revision>1</cp:revision>
</cp:coreProperties>
</file>