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 Variable Kosten" sheetId="1" r:id="rId1"/>
    <sheet name="2 Fixkosten" sheetId="2" r:id="rId2"/>
    <sheet name="3 Gesamtkosten" sheetId="3" r:id="rId3"/>
  </sheets>
  <definedNames>
    <definedName name="_1_1_Treibstoff">'1 Variable Kosten'!$E$39</definedName>
    <definedName name="_1_2_Reparatur">'1 Variable Kosten'!$F$55</definedName>
    <definedName name="_1_Variable_Kosten">'1 Variable Kosten'!$F$62</definedName>
    <definedName name="_2_1_Steuer">'2 Fixkosten'!$F$4</definedName>
    <definedName name="_2_2_Versicherung">'2 Fixkosten'!$F$12</definedName>
    <definedName name="_2_3_Rücklagen">'2 Fixkosten'!$F$17</definedName>
    <definedName name="_2_4_Zinsen">'2 Fixkosten'!$F$21</definedName>
    <definedName name="_2_Fixkosten">'2 Fixkosten'!$F$29</definedName>
    <definedName name="_3_Gesamtkosten">'3 Gesamtkosten'!$F$3</definedName>
    <definedName name="_xlnm.Print_Area" localSheetId="0">'1 Variable Kosten'!$A$1:$F$63</definedName>
    <definedName name="_xlnm.Print_Area" localSheetId="1">'2 Fixkosten'!$A$1:$F$30</definedName>
    <definedName name="_xlnm.Print_Area" localSheetId="2">'3 Gesamtkosten'!$A$1:$F$9</definedName>
    <definedName name="gefahrene_Kilometer">'1 Variable Kosten'!$C$39</definedName>
  </definedNames>
  <calcPr fullCalcOnLoad="1"/>
</workbook>
</file>

<file path=xl/sharedStrings.xml><?xml version="1.0" encoding="utf-8"?>
<sst xmlns="http://schemas.openxmlformats.org/spreadsheetml/2006/main" count="45" uniqueCount="34">
  <si>
    <t>Datum</t>
  </si>
  <si>
    <t>km ges.</t>
  </si>
  <si>
    <t>km / Tankfüll.</t>
  </si>
  <si>
    <t>Liter</t>
  </si>
  <si>
    <t>Betrag</t>
  </si>
  <si>
    <t>Schnitt</t>
  </si>
  <si>
    <t>Übertrag</t>
  </si>
  <si>
    <t>1.1 Treibstoff</t>
  </si>
  <si>
    <t>Arbeit / Material</t>
  </si>
  <si>
    <t>1.2 Reparatur und Wartung</t>
  </si>
  <si>
    <t>Treibstoff</t>
  </si>
  <si>
    <t>Reparatur und Wartung</t>
  </si>
  <si>
    <t>Zusammenstellung Variable Kosten</t>
  </si>
  <si>
    <t>Zahlungen / Erstattungen</t>
  </si>
  <si>
    <t xml:space="preserve">Zahlen aus 2006 übernommen, </t>
  </si>
  <si>
    <t>2.1 Steuer</t>
  </si>
  <si>
    <t>2.2 Versicherung</t>
  </si>
  <si>
    <t>Summe Rücklagen</t>
  </si>
  <si>
    <t>Summe Zinsen AVA</t>
  </si>
  <si>
    <t>Steuer</t>
  </si>
  <si>
    <t>Versicherung</t>
  </si>
  <si>
    <t>Rücklagen</t>
  </si>
  <si>
    <t>Zinsen AVA</t>
  </si>
  <si>
    <t>Zusammenstellung Fixkosten</t>
  </si>
  <si>
    <t>Variable Kosten</t>
  </si>
  <si>
    <t>Fixkosten</t>
  </si>
  <si>
    <t>Zusammenstellung Gesamtkosten</t>
  </si>
  <si>
    <t>Gesamtkosten</t>
  </si>
  <si>
    <t xml:space="preserve"> / gefahrene km</t>
  </si>
  <si>
    <t>Kosten pro km</t>
  </si>
  <si>
    <t>Zahlen für 2009 aktualisieren</t>
  </si>
  <si>
    <t xml:space="preserve">Wash Sensation </t>
  </si>
  <si>
    <t>Brigitte</t>
  </si>
  <si>
    <t>bez.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</si>
</sst>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km&quot;"/>
    <numFmt numFmtId="165" formatCode="0.0&quot; l&quot;"/>
    <numFmt numFmtId="166" formatCode="#,##0.00&quot; DM&quot;"/>
    <numFmt numFmtId="167" formatCode="_-* #,##0.00&quot; DM&quot;_-;\-* #,##0.00&quot; DM&quot;_-;_-* \-??&quot; DM&quot;_-;_-@_-"/>
    <numFmt numFmtId="168" formatCode="#,##0.00&quot; €&quot;"/>
    <numFmt numFmtId="169" formatCode="mmm\ yyyy"/>
  </numFmts>
  <fonts count="44">
    <font>
      <sz val="8"/>
      <name val="Century Gothic"/>
      <family val="2"/>
    </font>
    <font>
      <sz val="10"/>
      <name val="Arial"/>
      <family val="0"/>
    </font>
    <font>
      <b/>
      <sz val="18"/>
      <name val="Century Gothic"/>
      <family val="2"/>
    </font>
    <font>
      <b/>
      <sz val="12"/>
      <name val="Century Gothic"/>
      <family val="2"/>
    </font>
    <font>
      <b/>
      <sz val="10"/>
      <name val="Arial Rounded MT Bold"/>
      <family val="2"/>
    </font>
    <font>
      <u val="double"/>
      <sz val="10"/>
      <name val="Century Gothic"/>
      <family val="2"/>
    </font>
    <font>
      <sz val="10"/>
      <name val="Century Gothic"/>
      <family val="2"/>
    </font>
    <font>
      <sz val="8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0"/>
      <color indexed="10"/>
      <name val="Arial Rounded MT Bold"/>
      <family val="2"/>
    </font>
    <font>
      <b/>
      <u val="double"/>
      <sz val="10"/>
      <color indexed="10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4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Century Gothic"/>
      <family val="2"/>
    </font>
    <font>
      <sz val="8"/>
      <color rgb="FF00B0F0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4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36" fillId="31" borderId="0" applyNumberFormat="0" applyBorder="0" applyAlignment="0" applyProtection="0"/>
    <xf numFmtId="49" fontId="0" fillId="0" borderId="0">
      <alignment/>
      <protection/>
    </xf>
    <xf numFmtId="49" fontId="2" fillId="0" borderId="0">
      <alignment/>
      <protection/>
    </xf>
    <xf numFmtId="0" fontId="37" fillId="0" borderId="0" applyNumberFormat="0" applyFill="0" applyBorder="0" applyAlignment="0" applyProtection="0"/>
    <xf numFmtId="49" fontId="3" fillId="0" borderId="5">
      <alignment/>
      <protection/>
    </xf>
    <xf numFmtId="49" fontId="4" fillId="0" borderId="0">
      <alignment/>
      <protection/>
    </xf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67" fontId="0" fillId="0" borderId="0" applyFill="0" applyAlignment="0" applyProtection="0"/>
    <xf numFmtId="42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Alignment="0" applyProtection="0"/>
    <xf numFmtId="166" fontId="5" fillId="0" borderId="0">
      <alignment/>
      <protection/>
    </xf>
    <xf numFmtId="49" fontId="6" fillId="0" borderId="0">
      <alignment/>
      <protection/>
    </xf>
  </cellStyleXfs>
  <cellXfs count="10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14" fontId="4" fillId="0" borderId="10" xfId="41" applyFont="1" applyBorder="1" applyAlignment="1">
      <alignment horizontal="left"/>
      <protection/>
    </xf>
    <xf numFmtId="164" fontId="4" fillId="0" borderId="10" xfId="48" applyFont="1" applyBorder="1" applyAlignment="1">
      <alignment horizontal="center"/>
      <protection/>
    </xf>
    <xf numFmtId="165" fontId="4" fillId="0" borderId="10" xfId="49" applyFont="1" applyBorder="1" applyAlignment="1">
      <alignment horizontal="right"/>
      <protection/>
    </xf>
    <xf numFmtId="168" fontId="4" fillId="0" borderId="10" xfId="62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2" xfId="0" applyFont="1" applyBorder="1" applyAlignment="1">
      <alignment horizontal="right"/>
    </xf>
    <xf numFmtId="49" fontId="0" fillId="0" borderId="13" xfId="54" applyFont="1" applyBorder="1" applyAlignment="1" applyProtection="1">
      <alignment/>
      <protection locked="0"/>
    </xf>
    <xf numFmtId="168" fontId="0" fillId="0" borderId="14" xfId="62" applyNumberFormat="1" applyFont="1" applyFill="1" applyBorder="1" applyAlignment="1" applyProtection="1">
      <alignment horizontal="right"/>
      <protection locked="0"/>
    </xf>
    <xf numFmtId="49" fontId="0" fillId="0" borderId="15" xfId="54" applyFont="1" applyBorder="1" applyAlignment="1" applyProtection="1">
      <alignment/>
      <protection locked="0"/>
    </xf>
    <xf numFmtId="49" fontId="0" fillId="0" borderId="16" xfId="54" applyFont="1" applyBorder="1" applyAlignment="1" applyProtection="1">
      <alignment/>
      <protection locked="0"/>
    </xf>
    <xf numFmtId="168" fontId="0" fillId="0" borderId="17" xfId="62" applyNumberFormat="1" applyFont="1" applyFill="1" applyBorder="1" applyAlignment="1" applyProtection="1">
      <alignment horizontal="right"/>
      <protection locked="0"/>
    </xf>
    <xf numFmtId="168" fontId="0" fillId="0" borderId="16" xfId="62" applyNumberFormat="1" applyFont="1" applyFill="1" applyBorder="1" applyAlignment="1" applyProtection="1">
      <alignment horizontal="right"/>
      <protection locked="0"/>
    </xf>
    <xf numFmtId="49" fontId="0" fillId="0" borderId="11" xfId="54" applyBorder="1" applyAlignment="1" applyProtection="1">
      <alignment/>
      <protection locked="0"/>
    </xf>
    <xf numFmtId="49" fontId="0" fillId="0" borderId="5" xfId="54" applyBorder="1" applyAlignment="1" applyProtection="1">
      <alignment/>
      <protection locked="0"/>
    </xf>
    <xf numFmtId="168" fontId="0" fillId="0" borderId="12" xfId="62" applyNumberFormat="1" applyFont="1" applyFill="1" applyBorder="1" applyAlignment="1" applyProtection="1">
      <alignment horizontal="right"/>
      <protection locked="0"/>
    </xf>
    <xf numFmtId="168" fontId="0" fillId="0" borderId="5" xfId="62" applyNumberFormat="1" applyFont="1" applyFill="1" applyBorder="1" applyAlignment="1" applyProtection="1">
      <alignment horizontal="right"/>
      <protection locked="0"/>
    </xf>
    <xf numFmtId="14" fontId="4" fillId="0" borderId="10" xfId="41" applyFont="1" applyBorder="1">
      <alignment/>
      <protection/>
    </xf>
    <xf numFmtId="49" fontId="4" fillId="0" borderId="10" xfId="54" applyFont="1" applyBorder="1" applyAlignment="1">
      <alignment/>
      <protection/>
    </xf>
    <xf numFmtId="49" fontId="0" fillId="0" borderId="18" xfId="54" applyFont="1" applyBorder="1" applyAlignment="1">
      <alignment/>
      <protection/>
    </xf>
    <xf numFmtId="168" fontId="0" fillId="0" borderId="18" xfId="62" applyNumberFormat="1" applyFont="1" applyFill="1" applyBorder="1" applyAlignment="1" applyProtection="1">
      <alignment/>
      <protection/>
    </xf>
    <xf numFmtId="168" fontId="0" fillId="0" borderId="19" xfId="62" applyNumberFormat="1" applyFont="1" applyFill="1" applyBorder="1" applyAlignment="1" applyProtection="1">
      <alignment/>
      <protection/>
    </xf>
    <xf numFmtId="49" fontId="0" fillId="0" borderId="5" xfId="54" applyFont="1" applyBorder="1" applyAlignment="1">
      <alignment/>
      <protection/>
    </xf>
    <xf numFmtId="168" fontId="0" fillId="0" borderId="5" xfId="62" applyNumberFormat="1" applyFont="1" applyFill="1" applyBorder="1" applyAlignment="1" applyProtection="1">
      <alignment/>
      <protection/>
    </xf>
    <xf numFmtId="168" fontId="0" fillId="0" borderId="11" xfId="62" applyNumberFormat="1" applyFont="1" applyFill="1" applyBorder="1" applyAlignment="1" applyProtection="1">
      <alignment/>
      <protection/>
    </xf>
    <xf numFmtId="168" fontId="4" fillId="0" borderId="10" xfId="62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14" fontId="0" fillId="0" borderId="20" xfId="41" applyBorder="1" applyAlignment="1" applyProtection="1">
      <alignment/>
      <protection locked="0"/>
    </xf>
    <xf numFmtId="49" fontId="0" fillId="0" borderId="21" xfId="54" applyBorder="1" applyAlignment="1" applyProtection="1">
      <alignment/>
      <protection locked="0"/>
    </xf>
    <xf numFmtId="49" fontId="0" fillId="0" borderId="20" xfId="54" applyBorder="1" applyAlignment="1" applyProtection="1">
      <alignment/>
      <protection locked="0"/>
    </xf>
    <xf numFmtId="168" fontId="0" fillId="0" borderId="22" xfId="62" applyNumberFormat="1" applyFont="1" applyFill="1" applyBorder="1" applyAlignment="1" applyProtection="1">
      <alignment horizontal="right"/>
      <protection locked="0"/>
    </xf>
    <xf numFmtId="168" fontId="7" fillId="0" borderId="20" xfId="62" applyNumberFormat="1" applyFont="1" applyFill="1" applyBorder="1" applyAlignment="1" applyProtection="1">
      <alignment horizontal="right"/>
      <protection locked="0"/>
    </xf>
    <xf numFmtId="0" fontId="8" fillId="0" borderId="0" xfId="0" applyFont="1" applyBorder="1" applyAlignment="1">
      <alignment/>
    </xf>
    <xf numFmtId="14" fontId="0" fillId="0" borderId="5" xfId="41" applyBorder="1" applyAlignment="1" applyProtection="1">
      <alignment/>
      <protection locked="0"/>
    </xf>
    <xf numFmtId="168" fontId="7" fillId="0" borderId="5" xfId="62" applyNumberFormat="1" applyFont="1" applyFill="1" applyBorder="1" applyAlignment="1" applyProtection="1">
      <alignment horizontal="right"/>
      <protection locked="0"/>
    </xf>
    <xf numFmtId="14" fontId="4" fillId="0" borderId="10" xfId="41" applyFont="1" applyBorder="1" applyAlignment="1">
      <alignment/>
      <protection/>
    </xf>
    <xf numFmtId="168" fontId="9" fillId="0" borderId="10" xfId="62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 horizontal="right"/>
    </xf>
    <xf numFmtId="49" fontId="4" fillId="0" borderId="23" xfId="67" applyFont="1" applyBorder="1" applyAlignment="1">
      <alignment/>
      <protection/>
    </xf>
    <xf numFmtId="168" fontId="10" fillId="0" borderId="23" xfId="66" applyNumberFormat="1" applyFont="1" applyBorder="1" applyAlignment="1" applyProtection="1">
      <alignment/>
      <protection locked="0"/>
    </xf>
    <xf numFmtId="49" fontId="0" fillId="0" borderId="0" xfId="54" applyFont="1" applyBorder="1" applyAlignment="1">
      <alignment/>
      <protection/>
    </xf>
    <xf numFmtId="168" fontId="0" fillId="0" borderId="0" xfId="62" applyNumberFormat="1" applyFont="1" applyFill="1" applyBorder="1" applyAlignment="1" applyProtection="1">
      <alignment/>
      <protection/>
    </xf>
    <xf numFmtId="168" fontId="7" fillId="0" borderId="13" xfId="62" applyNumberFormat="1" applyFont="1" applyFill="1" applyBorder="1" applyAlignment="1" applyProtection="1">
      <alignment/>
      <protection/>
    </xf>
    <xf numFmtId="49" fontId="0" fillId="0" borderId="16" xfId="54" applyFont="1" applyBorder="1" applyAlignment="1">
      <alignment/>
      <protection/>
    </xf>
    <xf numFmtId="168" fontId="0" fillId="0" borderId="16" xfId="62" applyNumberFormat="1" applyFont="1" applyFill="1" applyBorder="1" applyAlignment="1" applyProtection="1">
      <alignment/>
      <protection/>
    </xf>
    <xf numFmtId="168" fontId="7" fillId="0" borderId="15" xfId="62" applyNumberFormat="1" applyFont="1" applyFill="1" applyBorder="1" applyAlignment="1" applyProtection="1">
      <alignment/>
      <protection/>
    </xf>
    <xf numFmtId="168" fontId="7" fillId="0" borderId="11" xfId="62" applyNumberFormat="1" applyFont="1" applyFill="1" applyBorder="1" applyAlignment="1" applyProtection="1">
      <alignment/>
      <protection/>
    </xf>
    <xf numFmtId="168" fontId="9" fillId="0" borderId="10" xfId="62" applyNumberFormat="1" applyFont="1" applyFill="1" applyBorder="1" applyAlignment="1" applyProtection="1">
      <alignment/>
      <protection/>
    </xf>
    <xf numFmtId="49" fontId="4" fillId="0" borderId="0" xfId="58" applyFont="1" applyBorder="1" applyAlignment="1">
      <alignment/>
      <protection/>
    </xf>
    <xf numFmtId="49" fontId="0" fillId="0" borderId="18" xfId="54" applyFont="1" applyBorder="1" applyAlignment="1">
      <alignment horizontal="center"/>
      <protection/>
    </xf>
    <xf numFmtId="0" fontId="0" fillId="0" borderId="18" xfId="0" applyFont="1" applyBorder="1" applyAlignment="1">
      <alignment/>
    </xf>
    <xf numFmtId="49" fontId="0" fillId="0" borderId="18" xfId="62" applyNumberFormat="1" applyFont="1" applyFill="1" applyBorder="1" applyAlignment="1" applyProtection="1">
      <alignment horizontal="center"/>
      <protection/>
    </xf>
    <xf numFmtId="168" fontId="0" fillId="0" borderId="19" xfId="62" applyNumberFormat="1" applyFont="1" applyFill="1" applyBorder="1" applyAlignment="1" applyProtection="1">
      <alignment horizontal="center"/>
      <protection/>
    </xf>
    <xf numFmtId="49" fontId="0" fillId="0" borderId="0" xfId="54" applyFont="1" applyBorder="1" applyAlignment="1">
      <alignment horizontal="center"/>
      <protection/>
    </xf>
    <xf numFmtId="168" fontId="0" fillId="0" borderId="0" xfId="62" applyNumberFormat="1" applyFont="1" applyFill="1" applyBorder="1" applyAlignment="1" applyProtection="1">
      <alignment horizontal="center"/>
      <protection/>
    </xf>
    <xf numFmtId="164" fontId="0" fillId="0" borderId="0" xfId="48" applyBorder="1" applyAlignment="1">
      <alignment horizontal="center"/>
      <protection/>
    </xf>
    <xf numFmtId="164" fontId="0" fillId="0" borderId="11" xfId="48" applyBorder="1" applyAlignment="1">
      <alignment horizontal="center"/>
      <protection/>
    </xf>
    <xf numFmtId="49" fontId="4" fillId="0" borderId="10" xfId="58" applyFont="1" applyBorder="1" applyAlignment="1">
      <alignment/>
      <protection/>
    </xf>
    <xf numFmtId="0" fontId="4" fillId="0" borderId="10" xfId="0" applyFont="1" applyBorder="1" applyAlignment="1">
      <alignment/>
    </xf>
    <xf numFmtId="168" fontId="4" fillId="0" borderId="10" xfId="62" applyNumberFormat="1" applyFont="1" applyFill="1" applyBorder="1" applyAlignment="1" applyProtection="1">
      <alignment horizontal="center"/>
      <protection/>
    </xf>
    <xf numFmtId="0" fontId="0" fillId="6" borderId="5" xfId="0" applyFont="1" applyFill="1" applyBorder="1" applyAlignment="1">
      <alignment horizontal="left"/>
    </xf>
    <xf numFmtId="0" fontId="0" fillId="6" borderId="9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right"/>
    </xf>
    <xf numFmtId="164" fontId="0" fillId="6" borderId="24" xfId="48" applyFont="1" applyFill="1" applyBorder="1" applyAlignment="1" applyProtection="1">
      <alignment horizontal="center"/>
      <protection locked="0"/>
    </xf>
    <xf numFmtId="164" fontId="0" fillId="0" borderId="25" xfId="48" applyFont="1" applyBorder="1" applyAlignment="1">
      <alignment horizontal="center"/>
      <protection/>
    </xf>
    <xf numFmtId="165" fontId="0" fillId="0" borderId="0" xfId="49" applyFont="1" applyBorder="1" applyAlignment="1">
      <alignment horizontal="right"/>
      <protection/>
    </xf>
    <xf numFmtId="14" fontId="0" fillId="6" borderId="16" xfId="41" applyFont="1" applyFill="1" applyBorder="1" applyAlignment="1" applyProtection="1">
      <alignment horizontal="left"/>
      <protection locked="0"/>
    </xf>
    <xf numFmtId="164" fontId="0" fillId="0" borderId="24" xfId="48" applyFont="1" applyBorder="1" applyAlignment="1">
      <alignment horizontal="center"/>
      <protection/>
    </xf>
    <xf numFmtId="165" fontId="0" fillId="6" borderId="24" xfId="49" applyFont="1" applyFill="1" applyBorder="1" applyAlignment="1" applyProtection="1">
      <alignment horizontal="right"/>
      <protection locked="0"/>
    </xf>
    <xf numFmtId="168" fontId="0" fillId="6" borderId="24" xfId="62" applyNumberFormat="1" applyFont="1" applyFill="1" applyBorder="1" applyAlignment="1" applyProtection="1">
      <alignment horizontal="right"/>
      <protection locked="0"/>
    </xf>
    <xf numFmtId="165" fontId="0" fillId="0" borderId="16" xfId="49" applyFont="1" applyBorder="1" applyAlignment="1">
      <alignment horizontal="right"/>
      <protection/>
    </xf>
    <xf numFmtId="14" fontId="0" fillId="6" borderId="0" xfId="41" applyFont="1" applyFill="1" applyBorder="1" applyAlignment="1" applyProtection="1">
      <alignment horizontal="left"/>
      <protection locked="0"/>
    </xf>
    <xf numFmtId="164" fontId="0" fillId="6" borderId="25" xfId="48" applyFont="1" applyFill="1" applyBorder="1" applyAlignment="1" applyProtection="1">
      <alignment horizontal="center"/>
      <protection locked="0"/>
    </xf>
    <xf numFmtId="165" fontId="0" fillId="6" borderId="25" xfId="49" applyFont="1" applyFill="1" applyBorder="1" applyAlignment="1" applyProtection="1">
      <alignment horizontal="right"/>
      <protection locked="0"/>
    </xf>
    <xf numFmtId="168" fontId="0" fillId="6" borderId="25" xfId="62" applyNumberFormat="1" applyFont="1" applyFill="1" applyBorder="1" applyAlignment="1" applyProtection="1">
      <alignment horizontal="right"/>
      <protection locked="0"/>
    </xf>
    <xf numFmtId="14" fontId="0" fillId="0" borderId="16" xfId="41" applyFont="1" applyBorder="1" applyAlignment="1" applyProtection="1">
      <alignment horizontal="left"/>
      <protection locked="0"/>
    </xf>
    <xf numFmtId="49" fontId="0" fillId="0" borderId="0" xfId="54" applyFont="1" applyBorder="1" applyAlignment="1" applyProtection="1">
      <alignment/>
      <protection locked="0"/>
    </xf>
    <xf numFmtId="14" fontId="0" fillId="0" borderId="5" xfId="41" applyFont="1" applyBorder="1" applyAlignment="1" applyProtection="1">
      <alignment horizontal="left"/>
      <protection locked="0"/>
    </xf>
    <xf numFmtId="49" fontId="0" fillId="0" borderId="11" xfId="54" applyFont="1" applyBorder="1" applyAlignment="1" applyProtection="1">
      <alignment/>
      <protection locked="0"/>
    </xf>
    <xf numFmtId="49" fontId="0" fillId="0" borderId="5" xfId="54" applyFont="1" applyBorder="1" applyAlignment="1" applyProtection="1">
      <alignment/>
      <protection locked="0"/>
    </xf>
    <xf numFmtId="14" fontId="42" fillId="6" borderId="16" xfId="41" applyFont="1" applyFill="1" applyBorder="1" applyAlignment="1" applyProtection="1">
      <alignment horizontal="left"/>
      <protection locked="0"/>
    </xf>
    <xf numFmtId="164" fontId="42" fillId="6" borderId="24" xfId="48" applyFont="1" applyFill="1" applyBorder="1" applyAlignment="1" applyProtection="1">
      <alignment horizontal="center"/>
      <protection locked="0"/>
    </xf>
    <xf numFmtId="165" fontId="42" fillId="6" borderId="24" xfId="49" applyFont="1" applyFill="1" applyBorder="1" applyAlignment="1" applyProtection="1">
      <alignment horizontal="right"/>
      <protection locked="0"/>
    </xf>
    <xf numFmtId="168" fontId="42" fillId="6" borderId="24" xfId="62" applyNumberFormat="1" applyFont="1" applyFill="1" applyBorder="1" applyAlignment="1" applyProtection="1">
      <alignment horizontal="right"/>
      <protection locked="0"/>
    </xf>
    <xf numFmtId="0" fontId="42" fillId="0" borderId="0" xfId="0" applyFont="1" applyBorder="1" applyAlignment="1">
      <alignment/>
    </xf>
    <xf numFmtId="164" fontId="42" fillId="0" borderId="24" xfId="48" applyFont="1" applyBorder="1" applyAlignment="1">
      <alignment horizontal="center"/>
      <protection/>
    </xf>
    <xf numFmtId="165" fontId="42" fillId="0" borderId="16" xfId="49" applyFont="1" applyBorder="1" applyAlignment="1">
      <alignment horizontal="right"/>
      <protection/>
    </xf>
    <xf numFmtId="49" fontId="42" fillId="6" borderId="0" xfId="54" applyFont="1" applyFill="1" applyBorder="1">
      <alignment/>
      <protection/>
    </xf>
    <xf numFmtId="164" fontId="42" fillId="0" borderId="25" xfId="48" applyFont="1" applyBorder="1" applyAlignment="1">
      <alignment horizontal="center"/>
      <protection/>
    </xf>
    <xf numFmtId="165" fontId="42" fillId="6" borderId="25" xfId="49" applyFont="1" applyFill="1" applyBorder="1" applyAlignment="1">
      <alignment horizontal="right"/>
      <protection/>
    </xf>
    <xf numFmtId="168" fontId="42" fillId="6" borderId="25" xfId="62" applyNumberFormat="1" applyFont="1" applyFill="1" applyBorder="1" applyAlignment="1" applyProtection="1">
      <alignment horizontal="right"/>
      <protection/>
    </xf>
    <xf numFmtId="165" fontId="42" fillId="0" borderId="0" xfId="49" applyFont="1" applyBorder="1" applyAlignment="1">
      <alignment horizontal="right"/>
      <protection/>
    </xf>
    <xf numFmtId="0" fontId="43" fillId="0" borderId="0" xfId="0" applyFont="1" applyBorder="1" applyAlignment="1">
      <alignment/>
    </xf>
  </cellXfs>
  <cellStyles count="54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Datum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Kilometer" xfId="48"/>
    <cellStyle name="Liter" xfId="49"/>
    <cellStyle name="Neutral" xfId="50"/>
    <cellStyle name="Notiz" xfId="51"/>
    <cellStyle name="Percent" xfId="52"/>
    <cellStyle name="Schlecht" xfId="53"/>
    <cellStyle name="Text" xfId="54"/>
    <cellStyle name="Titel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  <cellStyle name="Zwischensumme" xfId="66"/>
    <cellStyle name="Zwischensumme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="125" zoomScaleNormal="125" zoomScalePageLayoutView="0" workbookViewId="0" topLeftCell="A1">
      <selection activeCell="E22" sqref="E22"/>
    </sheetView>
  </sheetViews>
  <sheetFormatPr defaultColWidth="10.33203125" defaultRowHeight="13.5"/>
  <cols>
    <col min="1" max="6" width="15.83203125" style="1" customWidth="1"/>
    <col min="7" max="7" width="10.33203125" style="99" customWidth="1"/>
    <col min="8" max="16384" width="10.33203125" style="1" customWidth="1"/>
  </cols>
  <sheetData>
    <row r="1" spans="1:7" ht="13.5">
      <c r="A1" s="67" t="s">
        <v>0</v>
      </c>
      <c r="B1" s="68" t="s">
        <v>1</v>
      </c>
      <c r="C1" s="2" t="s">
        <v>2</v>
      </c>
      <c r="D1" s="69" t="s">
        <v>3</v>
      </c>
      <c r="E1" s="69" t="s">
        <v>4</v>
      </c>
      <c r="F1" s="3" t="s">
        <v>5</v>
      </c>
      <c r="G1" s="99" t="s">
        <v>33</v>
      </c>
    </row>
    <row r="2" spans="1:7" s="91" customFormat="1" ht="13.5">
      <c r="A2" s="94" t="s">
        <v>6</v>
      </c>
      <c r="B2" s="88">
        <v>182245</v>
      </c>
      <c r="C2" s="95"/>
      <c r="D2" s="96"/>
      <c r="E2" s="97"/>
      <c r="F2" s="98"/>
      <c r="G2" s="99"/>
    </row>
    <row r="3" spans="1:7" s="91" customFormat="1" ht="13.5">
      <c r="A3" s="87">
        <v>41641</v>
      </c>
      <c r="B3" s="88">
        <v>183521</v>
      </c>
      <c r="C3" s="92">
        <f aca="true" t="shared" si="0" ref="C3:C22">IF(B3&gt;0,B3-B2,0)</f>
        <v>1276</v>
      </c>
      <c r="D3" s="89">
        <v>68.51</v>
      </c>
      <c r="E3" s="90">
        <v>102.01</v>
      </c>
      <c r="F3" s="93">
        <f aca="true" t="shared" si="1" ref="F3:F38">IF(D3&gt;0,D3*100/C3,0)</f>
        <v>5.369122257053292</v>
      </c>
      <c r="G3" s="99"/>
    </row>
    <row r="4" spans="1:6" ht="13.5">
      <c r="A4" s="73">
        <v>41664</v>
      </c>
      <c r="B4" s="70">
        <v>184082</v>
      </c>
      <c r="C4" s="74">
        <f>IF(B4&gt;0,B4-B3,0)</f>
        <v>561</v>
      </c>
      <c r="D4" s="75">
        <v>57.71</v>
      </c>
      <c r="E4" s="76">
        <v>85.35</v>
      </c>
      <c r="F4" s="77">
        <f>IF(D4&gt;0,D4*100/C4,0)</f>
        <v>10.28698752228164</v>
      </c>
    </row>
    <row r="5" spans="1:6" ht="13.5">
      <c r="A5" s="73">
        <v>41701</v>
      </c>
      <c r="B5" s="70">
        <v>184697</v>
      </c>
      <c r="C5" s="74">
        <f>IF(B5&gt;0,B5-B3,0)</f>
        <v>1176</v>
      </c>
      <c r="D5" s="75">
        <v>67.19</v>
      </c>
      <c r="E5" s="76">
        <v>98.7</v>
      </c>
      <c r="F5" s="77">
        <f t="shared" si="1"/>
        <v>5.71343537414966</v>
      </c>
    </row>
    <row r="6" spans="1:7" s="91" customFormat="1" ht="13.5">
      <c r="A6" s="87">
        <v>41356</v>
      </c>
      <c r="B6" s="88">
        <v>185201</v>
      </c>
      <c r="C6" s="92">
        <f>IF(B6&gt;0,B6-B4,0)</f>
        <v>1119</v>
      </c>
      <c r="D6" s="89">
        <v>51.88</v>
      </c>
      <c r="E6" s="90">
        <v>74.14</v>
      </c>
      <c r="F6" s="93">
        <f t="shared" si="1"/>
        <v>4.636282394995532</v>
      </c>
      <c r="G6" s="99"/>
    </row>
    <row r="7" spans="1:7" s="91" customFormat="1" ht="13.5">
      <c r="A7" s="87">
        <v>41739</v>
      </c>
      <c r="B7" s="88">
        <v>185650</v>
      </c>
      <c r="C7" s="92">
        <f>IF(B7&gt;0,B7-B5,0)</f>
        <v>953</v>
      </c>
      <c r="D7" s="89">
        <v>49.4</v>
      </c>
      <c r="E7" s="90">
        <v>75.53</v>
      </c>
      <c r="F7" s="93">
        <f t="shared" si="1"/>
        <v>5.183630640083946</v>
      </c>
      <c r="G7" s="99" t="s">
        <v>32</v>
      </c>
    </row>
    <row r="8" spans="1:7" s="91" customFormat="1" ht="13.5">
      <c r="A8" s="87">
        <v>41758</v>
      </c>
      <c r="B8" s="88">
        <v>186308</v>
      </c>
      <c r="C8" s="92">
        <f>IF(B8&gt;0,B8-B5,0)</f>
        <v>1611</v>
      </c>
      <c r="D8" s="89">
        <v>69.54</v>
      </c>
      <c r="E8" s="90">
        <v>105.63</v>
      </c>
      <c r="F8" s="93">
        <f t="shared" si="1"/>
        <v>4.316573556797021</v>
      </c>
      <c r="G8" s="99"/>
    </row>
    <row r="9" spans="1:7" s="91" customFormat="1" ht="13.5">
      <c r="A9" s="87">
        <v>41784</v>
      </c>
      <c r="B9" s="88">
        <v>186937</v>
      </c>
      <c r="C9" s="74">
        <f t="shared" si="0"/>
        <v>629</v>
      </c>
      <c r="D9" s="89">
        <v>66.94</v>
      </c>
      <c r="E9" s="90">
        <v>99</v>
      </c>
      <c r="F9" s="77">
        <f t="shared" si="1"/>
        <v>10.642289348171701</v>
      </c>
      <c r="G9" s="99" t="s">
        <v>32</v>
      </c>
    </row>
    <row r="10" spans="1:7" s="91" customFormat="1" ht="13.5">
      <c r="A10" s="87">
        <v>41846</v>
      </c>
      <c r="B10" s="88">
        <v>189317</v>
      </c>
      <c r="C10" s="74">
        <f t="shared" si="0"/>
        <v>2380</v>
      </c>
      <c r="D10" s="89">
        <v>65.93</v>
      </c>
      <c r="E10" s="90">
        <v>102.13</v>
      </c>
      <c r="F10" s="77">
        <f t="shared" si="1"/>
        <v>2.770168067226891</v>
      </c>
      <c r="G10" s="99" t="s">
        <v>32</v>
      </c>
    </row>
    <row r="11" spans="1:7" ht="13.5">
      <c r="A11" s="73">
        <v>41864</v>
      </c>
      <c r="B11" s="70">
        <v>190053</v>
      </c>
      <c r="C11" s="74">
        <f t="shared" si="0"/>
        <v>736</v>
      </c>
      <c r="D11" s="75">
        <v>68.7</v>
      </c>
      <c r="E11" s="76">
        <v>99.55</v>
      </c>
      <c r="F11" s="77">
        <f t="shared" si="1"/>
        <v>9.334239130434783</v>
      </c>
      <c r="G11" s="99" t="s">
        <v>32</v>
      </c>
    </row>
    <row r="12" spans="1:6" ht="13.5">
      <c r="A12" s="73"/>
      <c r="B12" s="70"/>
      <c r="C12" s="74">
        <f t="shared" si="0"/>
        <v>0</v>
      </c>
      <c r="D12" s="75"/>
      <c r="E12" s="76"/>
      <c r="F12" s="77">
        <f t="shared" si="1"/>
        <v>0</v>
      </c>
    </row>
    <row r="13" spans="1:6" ht="13.5">
      <c r="A13" s="73"/>
      <c r="B13" s="70"/>
      <c r="C13" s="74">
        <f t="shared" si="0"/>
        <v>0</v>
      </c>
      <c r="D13" s="75"/>
      <c r="E13" s="76"/>
      <c r="F13" s="77">
        <f t="shared" si="1"/>
        <v>0</v>
      </c>
    </row>
    <row r="14" spans="1:6" ht="13.5">
      <c r="A14" s="73"/>
      <c r="B14" s="70"/>
      <c r="C14" s="74">
        <f t="shared" si="0"/>
        <v>0</v>
      </c>
      <c r="D14" s="75"/>
      <c r="E14" s="76"/>
      <c r="F14" s="77">
        <f t="shared" si="1"/>
        <v>0</v>
      </c>
    </row>
    <row r="15" spans="1:6" ht="13.5">
      <c r="A15" s="73"/>
      <c r="B15" s="70"/>
      <c r="C15" s="74">
        <f t="shared" si="0"/>
        <v>0</v>
      </c>
      <c r="D15" s="75"/>
      <c r="E15" s="76"/>
      <c r="F15" s="77">
        <f t="shared" si="1"/>
        <v>0</v>
      </c>
    </row>
    <row r="16" spans="1:6" ht="13.5">
      <c r="A16" s="73"/>
      <c r="B16" s="70"/>
      <c r="C16" s="74">
        <f t="shared" si="0"/>
        <v>0</v>
      </c>
      <c r="D16" s="75"/>
      <c r="E16" s="76"/>
      <c r="F16" s="77">
        <f t="shared" si="1"/>
        <v>0</v>
      </c>
    </row>
    <row r="17" spans="1:6" ht="13.5">
      <c r="A17" s="73"/>
      <c r="B17" s="70"/>
      <c r="C17" s="74">
        <f t="shared" si="0"/>
        <v>0</v>
      </c>
      <c r="D17" s="75"/>
      <c r="E17" s="76"/>
      <c r="F17" s="77">
        <f t="shared" si="1"/>
        <v>0</v>
      </c>
    </row>
    <row r="18" spans="1:6" ht="13.5">
      <c r="A18" s="73"/>
      <c r="B18" s="70"/>
      <c r="C18" s="74">
        <f t="shared" si="0"/>
        <v>0</v>
      </c>
      <c r="D18" s="75"/>
      <c r="E18" s="76"/>
      <c r="F18" s="77">
        <f t="shared" si="1"/>
        <v>0</v>
      </c>
    </row>
    <row r="19" spans="1:6" ht="13.5">
      <c r="A19" s="73"/>
      <c r="B19" s="70"/>
      <c r="C19" s="74">
        <f t="shared" si="0"/>
        <v>0</v>
      </c>
      <c r="D19" s="75"/>
      <c r="E19" s="76"/>
      <c r="F19" s="77">
        <f t="shared" si="1"/>
        <v>0</v>
      </c>
    </row>
    <row r="20" spans="1:6" ht="13.5">
      <c r="A20" s="73"/>
      <c r="B20" s="70"/>
      <c r="C20" s="74">
        <f t="shared" si="0"/>
        <v>0</v>
      </c>
      <c r="D20" s="75"/>
      <c r="E20" s="76"/>
      <c r="F20" s="77">
        <f t="shared" si="1"/>
        <v>0</v>
      </c>
    </row>
    <row r="21" spans="1:6" ht="13.5">
      <c r="A21" s="73"/>
      <c r="B21" s="70"/>
      <c r="C21" s="74">
        <f t="shared" si="0"/>
        <v>0</v>
      </c>
      <c r="D21" s="75"/>
      <c r="E21" s="76"/>
      <c r="F21" s="77">
        <f t="shared" si="1"/>
        <v>0</v>
      </c>
    </row>
    <row r="22" spans="1:6" ht="13.5">
      <c r="A22" s="73"/>
      <c r="B22" s="70"/>
      <c r="C22" s="74">
        <f t="shared" si="0"/>
        <v>0</v>
      </c>
      <c r="D22" s="75"/>
      <c r="E22" s="76"/>
      <c r="F22" s="77">
        <f t="shared" si="1"/>
        <v>0</v>
      </c>
    </row>
    <row r="23" spans="1:6" ht="13.5">
      <c r="A23" s="73"/>
      <c r="B23" s="70"/>
      <c r="C23" s="74">
        <f aca="true" t="shared" si="2" ref="C23:C37">IF(B23&gt;0,B23-B22,0)</f>
        <v>0</v>
      </c>
      <c r="D23" s="75"/>
      <c r="E23" s="76"/>
      <c r="F23" s="77">
        <f t="shared" si="1"/>
        <v>0</v>
      </c>
    </row>
    <row r="24" spans="1:6" ht="13.5">
      <c r="A24" s="73"/>
      <c r="B24" s="70"/>
      <c r="C24" s="74">
        <f t="shared" si="2"/>
        <v>0</v>
      </c>
      <c r="D24" s="75"/>
      <c r="E24" s="76"/>
      <c r="F24" s="77">
        <f t="shared" si="1"/>
        <v>0</v>
      </c>
    </row>
    <row r="25" spans="1:6" ht="13.5">
      <c r="A25" s="73"/>
      <c r="B25" s="70"/>
      <c r="C25" s="74">
        <f t="shared" si="2"/>
        <v>0</v>
      </c>
      <c r="D25" s="75"/>
      <c r="E25" s="76"/>
      <c r="F25" s="77">
        <f t="shared" si="1"/>
        <v>0</v>
      </c>
    </row>
    <row r="26" spans="1:6" ht="13.5">
      <c r="A26" s="73"/>
      <c r="B26" s="70"/>
      <c r="C26" s="74">
        <f t="shared" si="2"/>
        <v>0</v>
      </c>
      <c r="D26" s="75"/>
      <c r="E26" s="76"/>
      <c r="F26" s="77">
        <f t="shared" si="1"/>
        <v>0</v>
      </c>
    </row>
    <row r="27" spans="1:6" ht="13.5">
      <c r="A27" s="73"/>
      <c r="B27" s="70"/>
      <c r="C27" s="74">
        <f t="shared" si="2"/>
        <v>0</v>
      </c>
      <c r="D27" s="75"/>
      <c r="E27" s="76"/>
      <c r="F27" s="77">
        <f t="shared" si="1"/>
        <v>0</v>
      </c>
    </row>
    <row r="28" spans="1:6" ht="13.5">
      <c r="A28" s="73"/>
      <c r="B28" s="70"/>
      <c r="C28" s="74">
        <f>IF(B28&gt;0,B28-B27,0)</f>
        <v>0</v>
      </c>
      <c r="D28" s="75"/>
      <c r="E28" s="76"/>
      <c r="F28" s="77">
        <f>IF(D28&gt;0,D28*100/C28,0)</f>
        <v>0</v>
      </c>
    </row>
    <row r="29" spans="1:6" ht="13.5">
      <c r="A29" s="73"/>
      <c r="B29" s="70"/>
      <c r="C29" s="74">
        <f>IF(B29&gt;0,B29-B28,0)</f>
        <v>0</v>
      </c>
      <c r="D29" s="75"/>
      <c r="E29" s="76"/>
      <c r="F29" s="77">
        <f>IF(D29&gt;0,D29*100/C29,0)</f>
        <v>0</v>
      </c>
    </row>
    <row r="30" spans="1:6" ht="13.5">
      <c r="A30" s="73"/>
      <c r="B30" s="70"/>
      <c r="C30" s="74">
        <f t="shared" si="2"/>
        <v>0</v>
      </c>
      <c r="D30" s="75"/>
      <c r="E30" s="76"/>
      <c r="F30" s="77">
        <f t="shared" si="1"/>
        <v>0</v>
      </c>
    </row>
    <row r="31" spans="1:6" ht="13.5">
      <c r="A31" s="73"/>
      <c r="B31" s="70"/>
      <c r="C31" s="74">
        <f t="shared" si="2"/>
        <v>0</v>
      </c>
      <c r="D31" s="75"/>
      <c r="E31" s="76"/>
      <c r="F31" s="77">
        <f t="shared" si="1"/>
        <v>0</v>
      </c>
    </row>
    <row r="32" spans="1:6" ht="13.5">
      <c r="A32" s="73"/>
      <c r="B32" s="70"/>
      <c r="C32" s="74">
        <f>IF(B32&gt;0,B32-B31,0)</f>
        <v>0</v>
      </c>
      <c r="D32" s="75"/>
      <c r="E32" s="76"/>
      <c r="F32" s="77">
        <f>IF(D32&gt;0,D32*100/C32,0)</f>
        <v>0</v>
      </c>
    </row>
    <row r="33" spans="1:6" ht="13.5">
      <c r="A33" s="73"/>
      <c r="B33" s="70"/>
      <c r="C33" s="74">
        <f>IF(B33&gt;0,B33-B32,0)</f>
        <v>0</v>
      </c>
      <c r="D33" s="75"/>
      <c r="E33" s="76"/>
      <c r="F33" s="77">
        <f t="shared" si="1"/>
        <v>0</v>
      </c>
    </row>
    <row r="34" spans="1:6" ht="13.5">
      <c r="A34" s="73"/>
      <c r="B34" s="70"/>
      <c r="C34" s="74">
        <f t="shared" si="2"/>
        <v>0</v>
      </c>
      <c r="D34" s="75"/>
      <c r="E34" s="76"/>
      <c r="F34" s="77">
        <f t="shared" si="1"/>
        <v>0</v>
      </c>
    </row>
    <row r="35" spans="1:6" ht="13.5">
      <c r="A35" s="73"/>
      <c r="B35" s="70"/>
      <c r="C35" s="74">
        <f t="shared" si="2"/>
        <v>0</v>
      </c>
      <c r="D35" s="75"/>
      <c r="E35" s="76"/>
      <c r="F35" s="77">
        <f t="shared" si="1"/>
        <v>0</v>
      </c>
    </row>
    <row r="36" spans="1:6" ht="13.5">
      <c r="A36" s="73"/>
      <c r="B36" s="70"/>
      <c r="C36" s="74">
        <f>IF(B36&gt;0,B36-B34,0)</f>
        <v>0</v>
      </c>
      <c r="D36" s="75"/>
      <c r="E36" s="76"/>
      <c r="F36" s="77">
        <f t="shared" si="1"/>
        <v>0</v>
      </c>
    </row>
    <row r="37" spans="1:6" ht="13.5">
      <c r="A37" s="73"/>
      <c r="B37" s="70"/>
      <c r="C37" s="74">
        <f t="shared" si="2"/>
        <v>0</v>
      </c>
      <c r="D37" s="75"/>
      <c r="E37" s="76"/>
      <c r="F37" s="77">
        <f t="shared" si="1"/>
        <v>0</v>
      </c>
    </row>
    <row r="38" spans="1:6" ht="13.5">
      <c r="A38" s="78"/>
      <c r="B38" s="79"/>
      <c r="C38" s="71">
        <f>IF(B38&gt;0,B38-B37,0)</f>
        <v>0</v>
      </c>
      <c r="D38" s="80"/>
      <c r="E38" s="81"/>
      <c r="F38" s="72">
        <f t="shared" si="1"/>
        <v>0</v>
      </c>
    </row>
    <row r="39" spans="1:6" ht="14.25">
      <c r="A39" s="4" t="s">
        <v>7</v>
      </c>
      <c r="B39" s="5"/>
      <c r="C39" s="5">
        <f>SUM(C3:C38)</f>
        <v>10441</v>
      </c>
      <c r="D39" s="6">
        <f>SUM(D3:D38)</f>
        <v>565.8000000000001</v>
      </c>
      <c r="E39" s="7">
        <f>SUM(E3:E38)</f>
        <v>842.04</v>
      </c>
      <c r="F39" s="6">
        <f>D39/C39*100</f>
        <v>5.419021166554929</v>
      </c>
    </row>
    <row r="41" ht="14.25">
      <c r="F41" s="8"/>
    </row>
    <row r="44" spans="1:6" ht="13.5">
      <c r="A44" s="9" t="s">
        <v>0</v>
      </c>
      <c r="B44" s="10" t="s">
        <v>8</v>
      </c>
      <c r="C44" s="11"/>
      <c r="D44" s="11"/>
      <c r="E44" s="12"/>
      <c r="F44" s="3" t="s">
        <v>4</v>
      </c>
    </row>
    <row r="45" spans="1:6" ht="13.5">
      <c r="A45" s="82">
        <v>40953</v>
      </c>
      <c r="B45" s="13" t="s">
        <v>31</v>
      </c>
      <c r="C45" s="83"/>
      <c r="D45" s="83"/>
      <c r="E45" s="14">
        <v>13.99</v>
      </c>
      <c r="F45" s="14">
        <f aca="true" t="shared" si="3" ref="F45:F50">E45</f>
        <v>13.99</v>
      </c>
    </row>
    <row r="46" spans="1:6" ht="13.5">
      <c r="A46" s="82">
        <v>41041</v>
      </c>
      <c r="B46" s="13" t="s">
        <v>31</v>
      </c>
      <c r="C46" s="16"/>
      <c r="D46" s="16"/>
      <c r="E46" s="14">
        <v>13.99</v>
      </c>
      <c r="F46" s="14">
        <f t="shared" si="3"/>
        <v>13.99</v>
      </c>
    </row>
    <row r="47" spans="1:6" ht="13.5">
      <c r="A47" s="82"/>
      <c r="B47" s="13"/>
      <c r="C47" s="16"/>
      <c r="D47" s="16"/>
      <c r="E47" s="17"/>
      <c r="F47" s="14">
        <f t="shared" si="3"/>
        <v>0</v>
      </c>
    </row>
    <row r="48" spans="1:6" ht="13.5">
      <c r="A48" s="82"/>
      <c r="B48" s="15"/>
      <c r="C48" s="16"/>
      <c r="D48" s="16"/>
      <c r="E48" s="17"/>
      <c r="F48" s="14">
        <f t="shared" si="3"/>
        <v>0</v>
      </c>
    </row>
    <row r="49" spans="1:6" ht="13.5">
      <c r="A49" s="82"/>
      <c r="B49" s="15"/>
      <c r="C49" s="16"/>
      <c r="D49" s="16"/>
      <c r="E49" s="17"/>
      <c r="F49" s="14">
        <f t="shared" si="3"/>
        <v>0</v>
      </c>
    </row>
    <row r="50" spans="1:6" ht="13.5">
      <c r="A50" s="82"/>
      <c r="B50" s="15"/>
      <c r="C50" s="16"/>
      <c r="D50" s="16"/>
      <c r="E50" s="17"/>
      <c r="F50" s="14">
        <f t="shared" si="3"/>
        <v>0</v>
      </c>
    </row>
    <row r="51" spans="1:6" ht="13.5">
      <c r="A51" s="82"/>
      <c r="B51" s="15"/>
      <c r="C51" s="16"/>
      <c r="D51" s="16"/>
      <c r="E51" s="17"/>
      <c r="F51" s="18"/>
    </row>
    <row r="52" spans="1:6" ht="13.5">
      <c r="A52" s="82"/>
      <c r="B52" s="15"/>
      <c r="C52" s="16"/>
      <c r="D52" s="16"/>
      <c r="E52" s="17"/>
      <c r="F52" s="18"/>
    </row>
    <row r="53" spans="1:6" ht="13.5">
      <c r="A53" s="82"/>
      <c r="B53" s="15"/>
      <c r="C53" s="16"/>
      <c r="D53" s="16"/>
      <c r="E53" s="17"/>
      <c r="F53" s="18"/>
    </row>
    <row r="54" spans="1:6" ht="13.5">
      <c r="A54" s="84"/>
      <c r="B54" s="85"/>
      <c r="C54" s="86"/>
      <c r="D54" s="86"/>
      <c r="E54" s="21"/>
      <c r="F54" s="22"/>
    </row>
    <row r="55" spans="1:6" ht="14.25">
      <c r="A55" s="23" t="s">
        <v>9</v>
      </c>
      <c r="B55" s="24"/>
      <c r="C55" s="24"/>
      <c r="D55" s="24"/>
      <c r="E55" s="7"/>
      <c r="F55" s="7">
        <f>SUM(F45:G54)</f>
        <v>27.98</v>
      </c>
    </row>
    <row r="60" spans="1:6" ht="13.5">
      <c r="A60" s="25" t="s">
        <v>10</v>
      </c>
      <c r="B60" s="25"/>
      <c r="C60" s="25"/>
      <c r="D60" s="25"/>
      <c r="E60" s="26"/>
      <c r="F60" s="27">
        <f>_1_1_Treibstoff</f>
        <v>842.04</v>
      </c>
    </row>
    <row r="61" spans="1:6" ht="13.5">
      <c r="A61" s="28" t="s">
        <v>11</v>
      </c>
      <c r="B61" s="28"/>
      <c r="C61" s="28"/>
      <c r="D61" s="28"/>
      <c r="E61" s="29"/>
      <c r="F61" s="30">
        <f>_1_2_Reparatur</f>
        <v>27.98</v>
      </c>
    </row>
    <row r="62" spans="1:6" ht="14.25">
      <c r="A62" s="24" t="s">
        <v>12</v>
      </c>
      <c r="B62" s="24"/>
      <c r="C62" s="24"/>
      <c r="D62" s="24"/>
      <c r="E62" s="31"/>
      <c r="F62" s="31">
        <f>SUM(F60:G61)</f>
        <v>870.02</v>
      </c>
    </row>
  </sheetData>
  <sheetProtection/>
  <printOptions/>
  <pageMargins left="0.7479166666666667" right="0.7875" top="1.3777777777777778" bottom="0.984027777777778" header="0.5118055555555556" footer="0.5118055555555556"/>
  <pageSetup horizontalDpi="300" verticalDpi="300" orientation="portrait" paperSize="9" r:id="rId1"/>
  <headerFooter alignWithMargins="0">
    <oddHeader>&amp;L&amp;"Century Gothic,Fett"&amp;16&amp;F
&amp;10&amp;A</oddHeader>
    <oddFooter>&amp;LSeite &amp;P von &amp;N / &amp;F</oddFooter>
  </headerFooter>
  <rowBreaks count="2" manualBreakCount="2">
    <brk id="63" max="255" man="1"/>
    <brk id="1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="125" zoomScaleNormal="125" zoomScalePageLayoutView="0" workbookViewId="0" topLeftCell="A1">
      <selection activeCell="I9" sqref="I9"/>
    </sheetView>
  </sheetViews>
  <sheetFormatPr defaultColWidth="12" defaultRowHeight="13.5"/>
  <cols>
    <col min="1" max="6" width="15.83203125" style="32" customWidth="1"/>
    <col min="7" max="16384" width="12" style="32" customWidth="1"/>
  </cols>
  <sheetData>
    <row r="1" spans="1:6" ht="13.5">
      <c r="A1" s="11" t="s">
        <v>0</v>
      </c>
      <c r="B1" s="10" t="s">
        <v>13</v>
      </c>
      <c r="C1" s="11"/>
      <c r="D1" s="11"/>
      <c r="E1" s="12"/>
      <c r="F1" s="3" t="s">
        <v>4</v>
      </c>
    </row>
    <row r="2" spans="1:8" ht="14.25">
      <c r="A2" s="33"/>
      <c r="B2" s="34"/>
      <c r="C2" s="35"/>
      <c r="D2" s="35"/>
      <c r="E2" s="36"/>
      <c r="F2" s="37">
        <v>191</v>
      </c>
      <c r="H2" s="38" t="s">
        <v>14</v>
      </c>
    </row>
    <row r="3" spans="1:8" ht="14.25">
      <c r="A3" s="39"/>
      <c r="B3" s="19"/>
      <c r="C3" s="20"/>
      <c r="D3" s="20"/>
      <c r="E3" s="21"/>
      <c r="F3" s="40"/>
      <c r="H3" s="38" t="s">
        <v>30</v>
      </c>
    </row>
    <row r="4" spans="1:6" ht="14.25">
      <c r="A4" s="41" t="s">
        <v>15</v>
      </c>
      <c r="B4" s="24"/>
      <c r="C4" s="24"/>
      <c r="D4" s="24"/>
      <c r="E4" s="7"/>
      <c r="F4" s="42">
        <f>SUM(F2:H3)</f>
        <v>191</v>
      </c>
    </row>
    <row r="5" ht="13.5">
      <c r="F5" s="43"/>
    </row>
    <row r="6" ht="13.5">
      <c r="F6" s="43"/>
    </row>
    <row r="7" ht="13.5">
      <c r="F7" s="43"/>
    </row>
    <row r="8" ht="13.5">
      <c r="F8" s="43"/>
    </row>
    <row r="9" spans="1:6" ht="13.5">
      <c r="A9" s="11" t="s">
        <v>0</v>
      </c>
      <c r="B9" s="10" t="s">
        <v>13</v>
      </c>
      <c r="C9" s="11"/>
      <c r="D9" s="11"/>
      <c r="E9" s="12"/>
      <c r="F9" s="44" t="s">
        <v>4</v>
      </c>
    </row>
    <row r="10" spans="1:6" ht="13.5">
      <c r="A10" s="33"/>
      <c r="B10" s="34"/>
      <c r="C10" s="35"/>
      <c r="D10" s="35"/>
      <c r="E10" s="36"/>
      <c r="F10" s="37">
        <v>216.93</v>
      </c>
    </row>
    <row r="11" spans="1:6" ht="13.5">
      <c r="A11" s="39"/>
      <c r="B11" s="19"/>
      <c r="C11" s="20"/>
      <c r="D11" s="20"/>
      <c r="E11" s="21"/>
      <c r="F11" s="40"/>
    </row>
    <row r="12" spans="1:6" ht="14.25">
      <c r="A12" s="41" t="s">
        <v>16</v>
      </c>
      <c r="B12" s="24"/>
      <c r="C12" s="24"/>
      <c r="D12" s="24"/>
      <c r="E12" s="7"/>
      <c r="F12" s="42">
        <f>SUM(F10:G11)</f>
        <v>216.93</v>
      </c>
    </row>
    <row r="13" ht="13.5">
      <c r="F13" s="43"/>
    </row>
    <row r="14" ht="13.5">
      <c r="F14" s="43"/>
    </row>
    <row r="15" ht="13.5">
      <c r="F15" s="43"/>
    </row>
    <row r="16" ht="13.5">
      <c r="F16" s="43"/>
    </row>
    <row r="17" spans="1:6" ht="14.25">
      <c r="A17" s="45" t="s">
        <v>17</v>
      </c>
      <c r="B17" s="45"/>
      <c r="C17" s="45"/>
      <c r="D17" s="45"/>
      <c r="E17" s="45"/>
      <c r="F17" s="46">
        <v>1000</v>
      </c>
    </row>
    <row r="18" ht="13.5">
      <c r="F18" s="43"/>
    </row>
    <row r="19" ht="13.5">
      <c r="F19" s="43"/>
    </row>
    <row r="20" ht="13.5">
      <c r="F20" s="43"/>
    </row>
    <row r="21" spans="1:6" ht="14.25">
      <c r="A21" s="45" t="s">
        <v>18</v>
      </c>
      <c r="B21" s="45"/>
      <c r="C21" s="45"/>
      <c r="D21" s="45"/>
      <c r="E21" s="45"/>
      <c r="F21" s="46">
        <v>25</v>
      </c>
    </row>
    <row r="22" ht="13.5">
      <c r="F22" s="43"/>
    </row>
    <row r="23" ht="13.5">
      <c r="F23" s="43"/>
    </row>
    <row r="24" ht="13.5">
      <c r="F24" s="43"/>
    </row>
    <row r="25" spans="1:6" ht="13.5">
      <c r="A25" s="47" t="s">
        <v>19</v>
      </c>
      <c r="B25" s="47"/>
      <c r="C25" s="47"/>
      <c r="D25" s="47"/>
      <c r="E25" s="48"/>
      <c r="F25" s="49">
        <f>_2_1_Steuer</f>
        <v>191</v>
      </c>
    </row>
    <row r="26" spans="1:6" ht="13.5">
      <c r="A26" s="50" t="s">
        <v>20</v>
      </c>
      <c r="B26" s="50"/>
      <c r="C26" s="50"/>
      <c r="D26" s="50"/>
      <c r="E26" s="51"/>
      <c r="F26" s="52">
        <f>_2_2_Versicherung</f>
        <v>216.93</v>
      </c>
    </row>
    <row r="27" spans="1:6" ht="13.5">
      <c r="A27" s="50" t="s">
        <v>21</v>
      </c>
      <c r="B27" s="50"/>
      <c r="C27" s="50"/>
      <c r="D27" s="50"/>
      <c r="E27" s="51"/>
      <c r="F27" s="52">
        <f>_2_3_Rücklagen</f>
        <v>1000</v>
      </c>
    </row>
    <row r="28" spans="1:6" ht="13.5">
      <c r="A28" s="28" t="s">
        <v>22</v>
      </c>
      <c r="B28" s="28"/>
      <c r="C28" s="28"/>
      <c r="D28" s="28"/>
      <c r="E28" s="29"/>
      <c r="F28" s="53">
        <f>_2_4_Zinsen</f>
        <v>25</v>
      </c>
    </row>
    <row r="29" spans="1:6" ht="14.25">
      <c r="A29" s="24" t="s">
        <v>23</v>
      </c>
      <c r="B29" s="24"/>
      <c r="C29" s="24"/>
      <c r="D29" s="24"/>
      <c r="E29" s="31"/>
      <c r="F29" s="54">
        <f>SUM(F25:G28)</f>
        <v>1432.93</v>
      </c>
    </row>
  </sheetData>
  <sheetProtection/>
  <printOptions/>
  <pageMargins left="0.7479166666666667" right="0.7875" top="1.3777777777777778" bottom="0.984027777777778" header="0.5118055555555556" footer="0.5118055555555556"/>
  <pageSetup horizontalDpi="300" verticalDpi="300" orientation="portrait" paperSize="9"/>
  <headerFooter alignWithMargins="0">
    <oddHeader>&amp;L&amp;"Century Gothic,Fett"&amp;16&amp;F
&amp;10&amp;A</oddHeader>
    <oddFooter>&amp;LSeite &amp;P von &amp;N /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="125" zoomScaleNormal="125" zoomScalePageLayoutView="0" workbookViewId="0" topLeftCell="A1">
      <selection activeCell="A1" sqref="A1"/>
    </sheetView>
  </sheetViews>
  <sheetFormatPr defaultColWidth="12" defaultRowHeight="13.5"/>
  <cols>
    <col min="1" max="6" width="15.83203125" style="32" customWidth="1"/>
    <col min="7" max="16384" width="12" style="32" customWidth="1"/>
  </cols>
  <sheetData>
    <row r="1" spans="1:6" ht="13.5">
      <c r="A1" s="25" t="s">
        <v>24</v>
      </c>
      <c r="B1" s="25"/>
      <c r="C1" s="25"/>
      <c r="D1" s="25"/>
      <c r="E1" s="26"/>
      <c r="F1" s="27">
        <f>_1_Variable_Kosten</f>
        <v>870.02</v>
      </c>
    </row>
    <row r="2" spans="1:6" ht="13.5">
      <c r="A2" s="28" t="s">
        <v>25</v>
      </c>
      <c r="B2" s="28"/>
      <c r="C2" s="28"/>
      <c r="D2" s="28"/>
      <c r="E2" s="29"/>
      <c r="F2" s="30">
        <f>_2_Fixkosten</f>
        <v>1432.93</v>
      </c>
    </row>
    <row r="3" spans="1:6" ht="14.25">
      <c r="A3" s="24" t="s">
        <v>26</v>
      </c>
      <c r="B3" s="24"/>
      <c r="C3" s="24"/>
      <c r="D3" s="24"/>
      <c r="E3" s="31"/>
      <c r="F3" s="31">
        <f>SUM(F1:G2)</f>
        <v>2302.95</v>
      </c>
    </row>
    <row r="6" spans="2:6" ht="14.25">
      <c r="B6" s="55"/>
      <c r="C6" s="55"/>
      <c r="D6" s="55"/>
      <c r="E6" s="55"/>
      <c r="F6" s="55"/>
    </row>
    <row r="7" spans="1:6" ht="13.5">
      <c r="A7" s="56" t="s">
        <v>27</v>
      </c>
      <c r="B7" s="56"/>
      <c r="C7" s="57"/>
      <c r="D7" s="56"/>
      <c r="E7" s="58"/>
      <c r="F7" s="59">
        <f>_3_Gesamtkosten</f>
        <v>2302.95</v>
      </c>
    </row>
    <row r="8" spans="1:6" ht="13.5">
      <c r="A8" s="60" t="s">
        <v>28</v>
      </c>
      <c r="B8" s="61"/>
      <c r="D8" s="62"/>
      <c r="F8" s="63">
        <f>gefahrene_Kilometer</f>
        <v>10441</v>
      </c>
    </row>
    <row r="9" spans="1:6" ht="14.25">
      <c r="A9" s="64" t="s">
        <v>29</v>
      </c>
      <c r="B9" s="65"/>
      <c r="C9" s="65"/>
      <c r="D9" s="65"/>
      <c r="E9" s="65"/>
      <c r="F9" s="66">
        <f>_3_Gesamtkosten/gefahrene_Kilometer</f>
        <v>0.22056795326118186</v>
      </c>
    </row>
  </sheetData>
  <sheetProtection/>
  <printOptions/>
  <pageMargins left="0.7479166666666667" right="0.7875" top="1.3777777777777778" bottom="0.984027777777778" header="0.5118055555555556" footer="0.5118055555555556"/>
  <pageSetup horizontalDpi="300" verticalDpi="300" orientation="portrait" paperSize="9"/>
  <headerFooter alignWithMargins="0">
    <oddHeader>&amp;L&amp;"Century Gothic,Fett"&amp;16&amp;F
&amp;10&amp;A</oddHeader>
    <oddFooter>&amp;LSeite &amp;P von &amp;N /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Brigitte Peisl</cp:lastModifiedBy>
  <dcterms:modified xsi:type="dcterms:W3CDTF">2014-09-07T21:50:52Z</dcterms:modified>
  <cp:category/>
  <cp:version/>
  <cp:contentType/>
  <cp:contentStatus/>
</cp:coreProperties>
</file>