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2" activeTab="2"/>
  </bookViews>
  <sheets>
    <sheet name="Sheet1" sheetId="1" r:id="rId1"/>
    <sheet name="Sheet2" sheetId="2" r:id="rId2"/>
    <sheet name="Sheet6" sheetId="3" r:id="rId3"/>
    <sheet name="Sheet4" sheetId="4" r:id="rId4"/>
    <sheet name="Sheet3" sheetId="5" r:id="rId5"/>
    <sheet name="Sheet5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<sst xmlns="http://schemas.openxmlformats.org/spreadsheetml/2006/main" count="27" uniqueCount="11">
  <si>
    <t>Date</t>
  </si>
  <si>
    <t>Unit</t>
  </si>
  <si>
    <t>Floor</t>
  </si>
  <si>
    <t>SqF</t>
  </si>
  <si>
    <t>Price</t>
  </si>
  <si>
    <t>$pSqF</t>
  </si>
  <si>
    <t>Month</t>
  </si>
  <si>
    <t>$/SqF</t>
  </si>
  <si>
    <t>Adjusted 01/20007</t>
  </si>
  <si>
    <t>Orient</t>
  </si>
  <si>
    <t>Floor Adjusted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</si>
</sst>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GENERAL"/>
    <numFmt numFmtId="167" formatCode="MM/DD/YY"/>
  </numFmts>
  <fonts count="5"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5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Sheet1!$I$10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strRef>
              <c:f>Sheet1!$H$11:$H$62</c:f>
              <c:strCache/>
            </c:strRef>
          </c:xVal>
          <c:yVal>
            <c:numRef>
              <c:f>Sheet1!$I$11:$I$62</c:f>
              <c:numCache/>
            </c:numRef>
          </c:yVal>
          <c:smooth val="0"/>
        </c:ser>
        <c:axId val="49589362"/>
        <c:axId val="43651075"/>
      </c:scatterChart>
      <c:val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51075"/>
        <c:crosses val="autoZero"/>
        <c:crossBetween val="midCat"/>
        <c:dispUnits/>
      </c:valAx>
      <c:valAx>
        <c:axId val="43651075"/>
        <c:scaling>
          <c:orientation val="minMax"/>
          <c:min val="13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8936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Sheet1!$J$10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strRef>
              <c:f>Sheet1!$H$11:$H$62</c:f>
              <c:strCache/>
            </c:strRef>
          </c:xVal>
          <c:yVal>
            <c:numRef>
              <c:f>Sheet1!$J$11:$J$62</c:f>
              <c:numCache/>
            </c:numRef>
          </c:yVal>
          <c:smooth val="0"/>
        </c:ser>
        <c:axId val="57315356"/>
        <c:axId val="46076157"/>
      </c:scatterChart>
      <c:valAx>
        <c:axId val="573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76157"/>
        <c:crosses val="autoZero"/>
        <c:crossBetween val="midCat"/>
        <c:dispUnits/>
      </c:valAx>
      <c:valAx>
        <c:axId val="46076157"/>
        <c:scaling>
          <c:orientation val="minMax"/>
          <c:max val="170"/>
          <c:min val="13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1535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Sheet2!$N$9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Sheet2!$K$10:$K$23</c:f>
              <c:numCache/>
            </c:numRef>
          </c:xVal>
          <c:yVal>
            <c:numRef>
              <c:f>Sheet2!$N$10:$N$23</c:f>
              <c:numCache/>
            </c:numRef>
          </c:yVal>
          <c:smooth val="0"/>
        </c:ser>
        <c:axId val="12032230"/>
        <c:axId val="41181207"/>
      </c:scatterChart>
      <c:val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81207"/>
        <c:crosses val="autoZero"/>
        <c:crossBetween val="midCat"/>
        <c:dispUnits/>
      </c:valAx>
      <c:valAx>
        <c:axId val="4118120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3223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Sheet2!$O$9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Sheet2!$K$10:$K$23</c:f>
              <c:numCache/>
            </c:numRef>
          </c:xVal>
          <c:yVal>
            <c:numRef>
              <c:f>Sheet2!$O$10:$O$23</c:f>
              <c:numCache/>
            </c:numRef>
          </c:yVal>
          <c:smooth val="0"/>
        </c:ser>
        <c:axId val="35086544"/>
        <c:axId val="47343441"/>
      </c:scatterChart>
      <c:val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43441"/>
        <c:crosses val="autoZero"/>
        <c:crossBetween val="midCat"/>
        <c:dispUnits/>
        <c:majorUnit val="1"/>
      </c:valAx>
      <c:valAx>
        <c:axId val="47343441"/>
        <c:scaling>
          <c:orientation val="minMax"/>
          <c:min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8654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Sheet2!$O$9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Sheet2!$K$10:$K$23</c:f>
              <c:numCache/>
            </c:numRef>
          </c:xVal>
          <c:yVal>
            <c:numRef>
              <c:f>Sheet2!$O$10:$O$23</c:f>
              <c:numCache/>
            </c:numRef>
          </c:yVal>
          <c:smooth val="0"/>
        </c:ser>
        <c:axId val="23437786"/>
        <c:axId val="9613483"/>
      </c:scatterChart>
      <c:val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3483"/>
        <c:crosses val="autoZero"/>
        <c:crossBetween val="midCat"/>
        <c:dispUnits/>
        <c:majorUnit val="1"/>
      </c:valAx>
      <c:valAx>
        <c:axId val="9613483"/>
        <c:scaling>
          <c:orientation val="minMax"/>
          <c:min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3778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Sheet2!$H$9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Sheet2!$F$10:$F$61</c:f>
              <c:numCache/>
            </c:numRef>
          </c:xVal>
          <c:yVal>
            <c:numRef>
              <c:f>Sheet2!$H$10:$H$61</c:f>
              <c:numCache/>
            </c:numRef>
          </c:yVal>
          <c:smooth val="0"/>
        </c:ser>
        <c:axId val="19412484"/>
        <c:axId val="40494629"/>
      </c:scatterChart>
      <c:val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94629"/>
        <c:crosses val="autoZero"/>
        <c:crossBetween val="midCat"/>
        <c:dispUnits/>
      </c:valAx>
      <c:valAx>
        <c:axId val="4049462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1248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Sheet2!$N$9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Sheet2!$K$10:$K$23</c:f>
              <c:numCache/>
            </c:numRef>
          </c:xVal>
          <c:yVal>
            <c:numRef>
              <c:f>Sheet2!$N$10:$N$23</c:f>
              <c:numCache/>
            </c:numRef>
          </c:yVal>
          <c:smooth val="0"/>
        </c:ser>
        <c:axId val="28907342"/>
        <c:axId val="58839487"/>
      </c:scatterChart>
      <c:val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39487"/>
        <c:crosses val="autoZero"/>
        <c:crossBetween val="midCat"/>
        <c:dispUnits/>
        <c:majorUnit val="1"/>
      </c:valAx>
      <c:valAx>
        <c:axId val="58839487"/>
        <c:scaling>
          <c:orientation val="minMax"/>
          <c:min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0734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latin typeface="Arial"/>
                <a:ea typeface="Arial"/>
                <a:cs typeface="Arial"/>
              </a:rPr>
              <a:t>Price per SqF, based on Wing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Sheet6!$A$9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Sheet6!$F$9:$F$34</c:f>
              <c:numCache/>
            </c:numRef>
          </c:xVal>
          <c:yVal>
            <c:numRef>
              <c:f>Sheet6!$J$9:$J$34</c:f>
              <c:numCache/>
            </c:numRef>
          </c:yVal>
          <c:smooth val="0"/>
        </c:ser>
        <c:ser>
          <c:idx val="1"/>
          <c:order val="1"/>
          <c:tx>
            <c:strRef>
              <c:f>Sheet6!$A$35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420E"/>
                </a:solidFill>
              </a:ln>
            </c:spPr>
          </c:marker>
          <c:xVal>
            <c:numRef>
              <c:f>Sheet6!$F$35:$F$60</c:f>
              <c:numCache/>
            </c:numRef>
          </c:xVal>
          <c:yVal>
            <c:numRef>
              <c:f>Sheet6!$J$35:$J$60</c:f>
              <c:numCache/>
            </c:numRef>
          </c:yVal>
          <c:smooth val="0"/>
        </c:ser>
        <c:axId val="59793336"/>
        <c:axId val="1269113"/>
      </c:scatterChart>
      <c:val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9113"/>
        <c:crosses val="autoZero"/>
        <c:crossBetween val="midCat"/>
        <c:dispUnits/>
      </c:valAx>
      <c:valAx>
        <c:axId val="1269113"/>
        <c:scaling>
          <c:orientation val="minMax"/>
          <c:min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9333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-25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16</xdr:row>
      <xdr:rowOff>133350</xdr:rowOff>
    </xdr:from>
    <xdr:to>
      <xdr:col>18</xdr:col>
      <xdr:colOff>142875</xdr:colOff>
      <xdr:row>70</xdr:row>
      <xdr:rowOff>57150</xdr:rowOff>
    </xdr:to>
    <xdr:graphicFrame>
      <xdr:nvGraphicFramePr>
        <xdr:cNvPr id="1" name="Chart 1"/>
        <xdr:cNvGraphicFramePr/>
      </xdr:nvGraphicFramePr>
      <xdr:xfrm>
        <a:off x="6057900" y="2667000"/>
        <a:ext cx="7972425" cy="822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1</xdr:row>
      <xdr:rowOff>47625</xdr:rowOff>
    </xdr:from>
    <xdr:to>
      <xdr:col>21</xdr:col>
      <xdr:colOff>685800</xdr:colOff>
      <xdr:row>54</xdr:row>
      <xdr:rowOff>85725</xdr:rowOff>
    </xdr:to>
    <xdr:graphicFrame>
      <xdr:nvGraphicFramePr>
        <xdr:cNvPr id="2" name="Chart 2"/>
        <xdr:cNvGraphicFramePr/>
      </xdr:nvGraphicFramePr>
      <xdr:xfrm>
        <a:off x="8715375" y="209550"/>
        <a:ext cx="8172450" cy="820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7</xdr:row>
      <xdr:rowOff>9525</xdr:rowOff>
    </xdr:from>
    <xdr:to>
      <xdr:col>23</xdr:col>
      <xdr:colOff>47625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11706225" y="1123950"/>
        <a:ext cx="60864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333375</xdr:colOff>
      <xdr:row>25</xdr:row>
      <xdr:rowOff>66675</xdr:rowOff>
    </xdr:from>
    <xdr:to>
      <xdr:col>21</xdr:col>
      <xdr:colOff>0</xdr:colOff>
      <xdr:row>62</xdr:row>
      <xdr:rowOff>152400</xdr:rowOff>
    </xdr:to>
    <xdr:graphicFrame>
      <xdr:nvGraphicFramePr>
        <xdr:cNvPr id="2" name="Chart 2"/>
        <xdr:cNvGraphicFramePr/>
      </xdr:nvGraphicFramePr>
      <xdr:xfrm>
        <a:off x="10363200" y="3933825"/>
        <a:ext cx="5838825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704850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334000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85725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857250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676275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530542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723900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535305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J62"/>
  <sheetViews>
    <sheetView workbookViewId="0" topLeftCell="A3">
      <selection activeCell="C29" sqref="C29"/>
    </sheetView>
  </sheetViews>
  <sheetFormatPr defaultColWidth="12.57421875" defaultRowHeight="12.75"/>
  <cols>
    <col min="1" max="16384" width="11.57421875" style="0" customWidth="1"/>
  </cols>
  <sheetData>
    <row r="10" spans="2:10" ht="12.75">
      <c r="B10" t="s">
        <v>0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5</v>
      </c>
      <c r="J10" t="s">
        <v>5</v>
      </c>
    </row>
    <row r="11" spans="2:7" ht="12">
      <c r="B11" s="1">
        <v>39083</v>
      </c>
      <c r="C11">
        <v>712</v>
      </c>
      <c r="D11">
        <v>7</v>
      </c>
      <c r="E11">
        <v>2006</v>
      </c>
      <c r="F11">
        <v>249000</v>
      </c>
      <c r="G11">
        <f>F11/E11</f>
        <v>124.12761714855434</v>
      </c>
    </row>
    <row r="12" spans="2:7" ht="12">
      <c r="B12" s="1">
        <v>39114</v>
      </c>
      <c r="C12">
        <v>1412</v>
      </c>
      <c r="D12">
        <v>14</v>
      </c>
      <c r="E12">
        <v>1863</v>
      </c>
      <c r="F12">
        <v>285000</v>
      </c>
      <c r="G12">
        <f>F12/E12</f>
        <v>152.9790660225443</v>
      </c>
    </row>
    <row r="13" spans="2:7" ht="12">
      <c r="B13" s="1">
        <v>39142</v>
      </c>
      <c r="C13">
        <v>1312</v>
      </c>
      <c r="D13">
        <v>13</v>
      </c>
      <c r="E13">
        <v>2006</v>
      </c>
      <c r="F13">
        <v>245000</v>
      </c>
      <c r="G13">
        <f>F13/E13</f>
        <v>122.13359920239282</v>
      </c>
    </row>
    <row r="14" spans="2:9" ht="12">
      <c r="B14" s="1">
        <v>39142</v>
      </c>
      <c r="C14">
        <v>1111</v>
      </c>
      <c r="D14">
        <v>11</v>
      </c>
      <c r="E14">
        <v>1913</v>
      </c>
      <c r="F14">
        <v>240000</v>
      </c>
      <c r="G14">
        <f>F14/E14</f>
        <v>125.45739675901726</v>
      </c>
      <c r="H14" s="1">
        <v>39879</v>
      </c>
      <c r="I14" s="2">
        <f>AVERAGE(G11:G14)</f>
        <v>131.17441978312718</v>
      </c>
    </row>
    <row r="15" spans="2:7" ht="12">
      <c r="B15" s="1">
        <v>39173</v>
      </c>
      <c r="C15">
        <v>1435</v>
      </c>
      <c r="D15">
        <v>14</v>
      </c>
      <c r="E15">
        <v>1685</v>
      </c>
      <c r="F15">
        <v>290000</v>
      </c>
      <c r="G15">
        <f>F15/E15</f>
        <v>172.10682492581603</v>
      </c>
    </row>
    <row r="16" spans="2:9" ht="12">
      <c r="B16" s="1">
        <v>39173</v>
      </c>
      <c r="C16">
        <v>131</v>
      </c>
      <c r="D16">
        <v>3</v>
      </c>
      <c r="E16">
        <v>1863</v>
      </c>
      <c r="F16">
        <v>240000</v>
      </c>
      <c r="G16">
        <f>F16/E16</f>
        <v>128.8244766505636</v>
      </c>
      <c r="H16" s="3">
        <f>B16</f>
        <v>39173</v>
      </c>
      <c r="I16" s="2">
        <f>AVERAGE(G12:G16)</f>
        <v>140.3002727120668</v>
      </c>
    </row>
    <row r="17" spans="2:9" ht="12">
      <c r="B17" s="1">
        <v>39203</v>
      </c>
      <c r="C17">
        <v>916</v>
      </c>
      <c r="D17">
        <v>9</v>
      </c>
      <c r="E17">
        <v>1685</v>
      </c>
      <c r="F17">
        <v>233450</v>
      </c>
      <c r="G17">
        <f>F17/E17</f>
        <v>138.5459940652819</v>
      </c>
      <c r="H17" s="3">
        <f>B17</f>
        <v>39203</v>
      </c>
      <c r="I17" s="2">
        <f>AVERAGE(G13:G17)</f>
        <v>137.41365832061433</v>
      </c>
    </row>
    <row r="18" spans="2:10" ht="12">
      <c r="B18" s="1">
        <v>39234</v>
      </c>
      <c r="C18">
        <v>1417</v>
      </c>
      <c r="D18">
        <v>14</v>
      </c>
      <c r="E18">
        <v>1685</v>
      </c>
      <c r="F18">
        <v>300000</v>
      </c>
      <c r="G18">
        <f>F18/E18</f>
        <v>178.04154302670622</v>
      </c>
      <c r="H18" s="3">
        <f>B18</f>
        <v>39234</v>
      </c>
      <c r="I18" s="2">
        <f>AVERAGE(G15:G18)</f>
        <v>154.37970966709193</v>
      </c>
      <c r="J18" s="2">
        <f>AVERAGE(G11:G18)</f>
        <v>142.77706472510954</v>
      </c>
    </row>
    <row r="19" spans="2:7" ht="12">
      <c r="B19" s="1">
        <v>39264</v>
      </c>
      <c r="C19">
        <v>1523</v>
      </c>
      <c r="D19">
        <v>15</v>
      </c>
      <c r="E19">
        <v>1863</v>
      </c>
      <c r="F19">
        <v>290000</v>
      </c>
      <c r="G19">
        <f>F19/E19</f>
        <v>155.6629092860977</v>
      </c>
    </row>
    <row r="20" spans="2:7" ht="12">
      <c r="B20" s="1">
        <v>39264</v>
      </c>
      <c r="C20">
        <v>332</v>
      </c>
      <c r="D20">
        <v>3</v>
      </c>
      <c r="E20">
        <v>1863</v>
      </c>
      <c r="F20">
        <v>210000</v>
      </c>
      <c r="G20">
        <f>F20/E20</f>
        <v>112.72141706924316</v>
      </c>
    </row>
    <row r="21" spans="2:7" ht="12">
      <c r="B21" s="1">
        <v>39264</v>
      </c>
      <c r="C21">
        <v>327</v>
      </c>
      <c r="D21">
        <v>3</v>
      </c>
      <c r="E21">
        <v>1685</v>
      </c>
      <c r="F21">
        <v>260000</v>
      </c>
      <c r="G21">
        <f>F21/E21</f>
        <v>154.3026706231454</v>
      </c>
    </row>
    <row r="22" spans="2:7" ht="12">
      <c r="B22" s="1">
        <v>39264</v>
      </c>
      <c r="C22">
        <v>1421</v>
      </c>
      <c r="D22">
        <v>14</v>
      </c>
      <c r="E22">
        <v>4377</v>
      </c>
      <c r="F22">
        <v>785000</v>
      </c>
      <c r="G22">
        <f>F22/E22</f>
        <v>179.34658441855152</v>
      </c>
    </row>
    <row r="23" spans="2:10" ht="12">
      <c r="B23" s="1">
        <v>39264</v>
      </c>
      <c r="C23">
        <v>1335</v>
      </c>
      <c r="D23">
        <v>13</v>
      </c>
      <c r="E23">
        <v>1685</v>
      </c>
      <c r="F23">
        <v>283500</v>
      </c>
      <c r="G23">
        <f>F23/E23</f>
        <v>168.2492581602374</v>
      </c>
      <c r="H23" s="3">
        <f>B23</f>
        <v>39264</v>
      </c>
      <c r="I23" s="2">
        <f>AVERAGE(G17:G23)</f>
        <v>155.26719666418043</v>
      </c>
      <c r="J23" s="2">
        <f>AVERAGE(G12:G23)</f>
        <v>149.03097835079976</v>
      </c>
    </row>
    <row r="24" spans="2:7" ht="12">
      <c r="B24" s="1">
        <v>39295</v>
      </c>
      <c r="C24">
        <v>833</v>
      </c>
      <c r="D24">
        <v>8</v>
      </c>
      <c r="E24">
        <v>2006</v>
      </c>
      <c r="F24">
        <v>285000</v>
      </c>
      <c r="G24">
        <f>F24/E24</f>
        <v>142.073778664008</v>
      </c>
    </row>
    <row r="25" spans="2:7" ht="12">
      <c r="B25" s="1">
        <v>39295</v>
      </c>
      <c r="C25">
        <v>917</v>
      </c>
      <c r="D25">
        <v>9</v>
      </c>
      <c r="E25">
        <v>1685</v>
      </c>
      <c r="F25">
        <v>250000</v>
      </c>
      <c r="G25">
        <f>F25/E25</f>
        <v>148.3679525222552</v>
      </c>
    </row>
    <row r="26" spans="2:7" ht="12">
      <c r="B26" s="1">
        <v>39295</v>
      </c>
      <c r="C26">
        <v>736</v>
      </c>
      <c r="D26">
        <v>7</v>
      </c>
      <c r="E26">
        <v>1685</v>
      </c>
      <c r="F26">
        <v>240000</v>
      </c>
      <c r="G26">
        <f>F26/E26</f>
        <v>142.43323442136497</v>
      </c>
    </row>
    <row r="27" spans="2:7" ht="12">
      <c r="B27" s="1">
        <v>39295</v>
      </c>
      <c r="C27">
        <v>737</v>
      </c>
      <c r="D27">
        <v>7</v>
      </c>
      <c r="E27">
        <v>1685</v>
      </c>
      <c r="F27">
        <v>225000</v>
      </c>
      <c r="G27">
        <f>F27/E27</f>
        <v>133.53115727002967</v>
      </c>
    </row>
    <row r="28" spans="2:10" ht="12">
      <c r="B28" s="1">
        <v>39295</v>
      </c>
      <c r="C28">
        <v>1120</v>
      </c>
      <c r="D28">
        <v>11</v>
      </c>
      <c r="E28">
        <v>2272</v>
      </c>
      <c r="F28">
        <v>350000</v>
      </c>
      <c r="G28">
        <f>F28/E28</f>
        <v>154.04929577464787</v>
      </c>
      <c r="H28" s="3">
        <f>B28</f>
        <v>39295</v>
      </c>
      <c r="I28" s="2">
        <f>AVERAGE(G18:G28)</f>
        <v>151.70725465784426</v>
      </c>
      <c r="J28" s="2">
        <f>AVERAGE(G13:G28)</f>
        <v>147.2405058024599</v>
      </c>
    </row>
    <row r="29" spans="2:7" ht="12">
      <c r="B29" s="1">
        <v>39326</v>
      </c>
      <c r="C29">
        <v>334</v>
      </c>
      <c r="D29">
        <v>3</v>
      </c>
      <c r="E29">
        <v>1685</v>
      </c>
      <c r="F29">
        <v>237000</v>
      </c>
      <c r="G29">
        <f>F29/E29</f>
        <v>140.65281899109792</v>
      </c>
    </row>
    <row r="30" spans="2:10" ht="12">
      <c r="B30" s="1">
        <v>39326</v>
      </c>
      <c r="C30">
        <v>836</v>
      </c>
      <c r="D30">
        <v>8</v>
      </c>
      <c r="E30">
        <v>1685</v>
      </c>
      <c r="F30">
        <v>275000</v>
      </c>
      <c r="G30">
        <f>F30/E30</f>
        <v>163.20474777448072</v>
      </c>
      <c r="H30" s="3">
        <f>B30</f>
        <v>39326</v>
      </c>
      <c r="I30" s="2">
        <f>AVERAGE(G19:G30)</f>
        <v>149.54965208126328</v>
      </c>
      <c r="J30" s="2">
        <f>AVERAGE(G15:G30)</f>
        <v>150.75716647772043</v>
      </c>
    </row>
    <row r="31" spans="2:7" ht="12">
      <c r="B31" s="1">
        <v>39356</v>
      </c>
      <c r="C31">
        <v>925</v>
      </c>
      <c r="D31">
        <v>9</v>
      </c>
      <c r="E31">
        <v>1685</v>
      </c>
      <c r="F31">
        <v>266500</v>
      </c>
      <c r="G31">
        <f>F31/E31</f>
        <v>158.16023738872403</v>
      </c>
    </row>
    <row r="32" spans="2:7" ht="12">
      <c r="B32" s="1">
        <v>39356</v>
      </c>
      <c r="C32">
        <v>927</v>
      </c>
      <c r="D32">
        <v>9</v>
      </c>
      <c r="E32">
        <v>1685</v>
      </c>
      <c r="F32">
        <v>341500</v>
      </c>
      <c r="G32">
        <f>F32/E32</f>
        <v>202.67062314540058</v>
      </c>
    </row>
    <row r="33" spans="2:10" ht="12">
      <c r="B33" s="1">
        <v>39356</v>
      </c>
      <c r="C33">
        <v>936</v>
      </c>
      <c r="D33">
        <v>9</v>
      </c>
      <c r="E33">
        <v>1685</v>
      </c>
      <c r="F33">
        <v>342500</v>
      </c>
      <c r="G33">
        <f>F33/E33</f>
        <v>203.2640949554896</v>
      </c>
      <c r="H33" s="3">
        <f>B33</f>
        <v>39356</v>
      </c>
      <c r="I33" s="2">
        <f>AVERAGE(G24:G33)</f>
        <v>158.84079409074985</v>
      </c>
      <c r="J33" s="2">
        <f>AVERAGE(G17:G33)</f>
        <v>157.36931279745656</v>
      </c>
    </row>
    <row r="34" spans="2:10" ht="12">
      <c r="B34" s="1">
        <v>39387</v>
      </c>
      <c r="C34">
        <v>1026</v>
      </c>
      <c r="D34">
        <v>10</v>
      </c>
      <c r="E34">
        <v>1685</v>
      </c>
      <c r="F34">
        <v>215000</v>
      </c>
      <c r="G34">
        <f>F34/E34</f>
        <v>127.59643916913947</v>
      </c>
      <c r="H34" s="3">
        <f>B34</f>
        <v>39387</v>
      </c>
      <c r="I34" s="2">
        <f>AVERAGE(G29:G34)</f>
        <v>165.92482690405538</v>
      </c>
      <c r="J34" s="2">
        <f>AVERAGE(G18:G34)</f>
        <v>156.7252213329776</v>
      </c>
    </row>
    <row r="35" spans="2:7" ht="12">
      <c r="B35" s="1">
        <v>39417</v>
      </c>
      <c r="C35">
        <v>825</v>
      </c>
      <c r="D35">
        <v>8</v>
      </c>
      <c r="E35">
        <v>1685</v>
      </c>
      <c r="F35">
        <v>265000</v>
      </c>
      <c r="G35">
        <f>F35/E35</f>
        <v>157.2700296735905</v>
      </c>
    </row>
    <row r="36" spans="2:10" ht="12">
      <c r="B36" s="1">
        <v>39417</v>
      </c>
      <c r="C36">
        <v>132</v>
      </c>
      <c r="D36">
        <v>1</v>
      </c>
      <c r="E36">
        <v>2860</v>
      </c>
      <c r="F36">
        <v>392000</v>
      </c>
      <c r="G36">
        <f>F36/E36</f>
        <v>137.06293706293707</v>
      </c>
      <c r="H36" s="3">
        <f>B36</f>
        <v>39417</v>
      </c>
      <c r="I36" s="2">
        <f>AVERAGE(G30:G36)</f>
        <v>164.1755870242517</v>
      </c>
      <c r="J36" s="2">
        <f>AVERAGE(G19:G36)</f>
        <v>154.47889924280227</v>
      </c>
    </row>
    <row r="37" spans="2:7" ht="12">
      <c r="B37" s="1">
        <v>39448</v>
      </c>
      <c r="C37">
        <v>1016</v>
      </c>
      <c r="D37">
        <v>10</v>
      </c>
      <c r="E37">
        <v>1685</v>
      </c>
      <c r="F37">
        <v>222500</v>
      </c>
      <c r="G37">
        <f>F37/E37</f>
        <v>132.0474777448071</v>
      </c>
    </row>
    <row r="38" spans="2:10" ht="12">
      <c r="B38" s="1">
        <v>39448</v>
      </c>
      <c r="C38">
        <v>813</v>
      </c>
      <c r="D38">
        <v>8</v>
      </c>
      <c r="E38">
        <v>1683</v>
      </c>
      <c r="F38">
        <v>240000</v>
      </c>
      <c r="G38">
        <f>F38/E38</f>
        <v>142.602495543672</v>
      </c>
      <c r="H38" s="3">
        <f>B38</f>
        <v>39448</v>
      </c>
      <c r="I38" s="2">
        <f>AVERAGE(G34:G38)</f>
        <v>139.31587583882921</v>
      </c>
      <c r="J38" s="2">
        <f>AVERAGE(G24:G38)</f>
        <v>152.3324880067763</v>
      </c>
    </row>
    <row r="39" spans="2:7" ht="12">
      <c r="B39" s="1">
        <v>39479</v>
      </c>
      <c r="C39">
        <v>633</v>
      </c>
      <c r="D39">
        <v>6</v>
      </c>
      <c r="E39">
        <v>2006</v>
      </c>
      <c r="F39">
        <v>255000</v>
      </c>
      <c r="G39">
        <f>F39/E39</f>
        <v>127.11864406779661</v>
      </c>
    </row>
    <row r="40" spans="2:7" ht="12">
      <c r="B40" s="1">
        <v>39479</v>
      </c>
      <c r="C40">
        <v>1125</v>
      </c>
      <c r="D40">
        <v>11</v>
      </c>
      <c r="E40">
        <v>1685</v>
      </c>
      <c r="F40">
        <v>230000</v>
      </c>
      <c r="G40">
        <f>F40/E40</f>
        <v>136.49851632047478</v>
      </c>
    </row>
    <row r="41" spans="2:10" ht="12">
      <c r="B41" s="1">
        <v>39479</v>
      </c>
      <c r="C41">
        <v>512</v>
      </c>
      <c r="D41">
        <v>5</v>
      </c>
      <c r="E41">
        <v>2006</v>
      </c>
      <c r="F41">
        <v>245000</v>
      </c>
      <c r="G41">
        <f>F41/E41</f>
        <v>122.13359920239282</v>
      </c>
      <c r="H41" s="3">
        <f>B41</f>
        <v>39479</v>
      </c>
      <c r="I41" s="2">
        <f>AVERAGE(G35:G41)</f>
        <v>136.39052851652443</v>
      </c>
      <c r="J41" s="2">
        <f>AVERAGE(G30:G41)</f>
        <v>150.80248683740874</v>
      </c>
    </row>
    <row r="42" spans="2:10" ht="12">
      <c r="B42" s="1">
        <v>39508</v>
      </c>
      <c r="C42">
        <v>716</v>
      </c>
      <c r="D42">
        <v>7</v>
      </c>
      <c r="E42">
        <v>1685</v>
      </c>
      <c r="F42">
        <v>215000</v>
      </c>
      <c r="G42">
        <f>F42/E42</f>
        <v>127.59643916913947</v>
      </c>
      <c r="H42" s="3">
        <f>B42</f>
        <v>39508</v>
      </c>
      <c r="I42" s="2">
        <f>AVERAGE(G37:G42)</f>
        <v>131.33286200804713</v>
      </c>
      <c r="J42" s="2">
        <f>AVERAGE(G31:G42)</f>
        <v>147.83512778696368</v>
      </c>
    </row>
    <row r="43" spans="2:7" ht="12">
      <c r="B43" s="1">
        <v>39539</v>
      </c>
      <c r="C43">
        <v>1223</v>
      </c>
      <c r="D43">
        <v>12</v>
      </c>
      <c r="E43">
        <v>1863</v>
      </c>
      <c r="F43">
        <v>349000</v>
      </c>
      <c r="G43">
        <f>F43/E43</f>
        <v>187.3322597960279</v>
      </c>
    </row>
    <row r="44" spans="2:10" ht="12">
      <c r="B44" s="1">
        <v>39539</v>
      </c>
      <c r="C44">
        <v>334</v>
      </c>
      <c r="D44">
        <v>3</v>
      </c>
      <c r="E44">
        <v>1685</v>
      </c>
      <c r="F44">
        <v>270000</v>
      </c>
      <c r="G44">
        <f>F44/E44</f>
        <v>160.2373887240356</v>
      </c>
      <c r="H44" s="3">
        <f>B44</f>
        <v>39539</v>
      </c>
      <c r="I44" s="2">
        <f>AVERAGE(G39:G44)</f>
        <v>143.48614121331119</v>
      </c>
      <c r="J44" s="2">
        <f>AVERAGE(G34:G44)</f>
        <v>141.59056604309214</v>
      </c>
    </row>
    <row r="45" spans="2:7" ht="12">
      <c r="B45" s="1">
        <v>39569</v>
      </c>
      <c r="C45">
        <v>810</v>
      </c>
      <c r="D45">
        <v>8</v>
      </c>
      <c r="E45">
        <v>2272</v>
      </c>
      <c r="F45">
        <v>352000</v>
      </c>
      <c r="G45">
        <f>F45/E45</f>
        <v>154.92957746478874</v>
      </c>
    </row>
    <row r="46" spans="2:7" ht="12">
      <c r="B46" s="1">
        <v>39569</v>
      </c>
      <c r="C46">
        <v>826</v>
      </c>
      <c r="D46">
        <v>8</v>
      </c>
      <c r="E46">
        <v>1685</v>
      </c>
      <c r="F46">
        <v>237500</v>
      </c>
      <c r="G46">
        <f>F46/E46</f>
        <v>140.94955489614244</v>
      </c>
    </row>
    <row r="47" spans="2:10" ht="12">
      <c r="B47" s="1">
        <v>39569</v>
      </c>
      <c r="C47">
        <v>612</v>
      </c>
      <c r="D47">
        <v>6</v>
      </c>
      <c r="E47">
        <v>2006</v>
      </c>
      <c r="F47">
        <v>305000</v>
      </c>
      <c r="G47">
        <f>F47/E47</f>
        <v>152.04386839481555</v>
      </c>
      <c r="H47" s="3">
        <f>B47</f>
        <v>39569</v>
      </c>
      <c r="I47" s="2">
        <f>AVERAGE(G42:G47)</f>
        <v>153.8481814074916</v>
      </c>
      <c r="J47" s="2">
        <f>AVERAGE(G35:G47)</f>
        <v>144.4479067738939</v>
      </c>
    </row>
    <row r="48" spans="2:7" ht="12">
      <c r="B48" s="1">
        <v>39600</v>
      </c>
      <c r="C48">
        <v>611</v>
      </c>
      <c r="D48">
        <v>6</v>
      </c>
      <c r="E48">
        <v>1913</v>
      </c>
      <c r="F48">
        <v>230000</v>
      </c>
      <c r="G48">
        <f>F48/E48</f>
        <v>120.23000522739153</v>
      </c>
    </row>
    <row r="49" spans="2:10" ht="12">
      <c r="B49" s="1">
        <v>39600</v>
      </c>
      <c r="C49">
        <v>1334</v>
      </c>
      <c r="D49">
        <v>13</v>
      </c>
      <c r="E49">
        <v>1685</v>
      </c>
      <c r="F49">
        <v>240000</v>
      </c>
      <c r="G49">
        <f>F49/E49</f>
        <v>142.43323442136497</v>
      </c>
      <c r="H49" s="3">
        <f>B49</f>
        <v>39600</v>
      </c>
      <c r="I49" s="2">
        <f>AVERAGE(G43:G49)</f>
        <v>151.16512698922384</v>
      </c>
      <c r="J49" s="2">
        <f>AVERAGE(G37:G49)</f>
        <v>142.01177392098842</v>
      </c>
    </row>
    <row r="50" spans="2:7" ht="12">
      <c r="B50" s="1">
        <v>39630</v>
      </c>
      <c r="C50">
        <v>424</v>
      </c>
      <c r="D50">
        <v>4</v>
      </c>
      <c r="E50">
        <v>1685</v>
      </c>
      <c r="F50">
        <v>250000</v>
      </c>
      <c r="G50">
        <f>F50/E50</f>
        <v>148.3679525222552</v>
      </c>
    </row>
    <row r="51" spans="2:7" ht="12">
      <c r="B51" s="1">
        <v>39630</v>
      </c>
      <c r="C51">
        <v>323</v>
      </c>
      <c r="D51">
        <v>3</v>
      </c>
      <c r="E51">
        <v>1863</v>
      </c>
      <c r="F51">
        <v>270000</v>
      </c>
      <c r="G51">
        <f>F51/E51</f>
        <v>144.92753623188406</v>
      </c>
    </row>
    <row r="52" spans="2:7" ht="12">
      <c r="B52" s="1">
        <v>39630</v>
      </c>
      <c r="C52">
        <v>820</v>
      </c>
      <c r="D52">
        <v>8</v>
      </c>
      <c r="E52">
        <v>2272</v>
      </c>
      <c r="F52">
        <v>300000</v>
      </c>
      <c r="G52">
        <f>F52/E52</f>
        <v>132.04225352112675</v>
      </c>
    </row>
    <row r="53" spans="2:7" ht="12">
      <c r="B53" s="1">
        <v>39630</v>
      </c>
      <c r="C53">
        <v>625</v>
      </c>
      <c r="D53">
        <v>6</v>
      </c>
      <c r="E53">
        <v>1685</v>
      </c>
      <c r="F53">
        <v>229000</v>
      </c>
      <c r="G53">
        <f>F53/E53</f>
        <v>135.90504451038575</v>
      </c>
    </row>
    <row r="54" spans="2:7" ht="12">
      <c r="B54" s="1">
        <v>39630</v>
      </c>
      <c r="C54">
        <v>923</v>
      </c>
      <c r="D54">
        <v>9</v>
      </c>
      <c r="E54">
        <v>1863</v>
      </c>
      <c r="F54">
        <v>329000</v>
      </c>
      <c r="G54">
        <f>F54/E54</f>
        <v>176.59688674181427</v>
      </c>
    </row>
    <row r="55" spans="2:10" ht="12">
      <c r="B55" s="1">
        <v>39630</v>
      </c>
      <c r="C55">
        <v>1124</v>
      </c>
      <c r="D55">
        <v>11</v>
      </c>
      <c r="E55">
        <v>1685</v>
      </c>
      <c r="F55">
        <v>201000</v>
      </c>
      <c r="G55">
        <f>F55/E55</f>
        <v>119.28783382789318</v>
      </c>
      <c r="H55" s="3">
        <f>B55</f>
        <v>39630</v>
      </c>
      <c r="I55" s="2">
        <f>AVERAGE(G45:G55)</f>
        <v>142.51943161453292</v>
      </c>
      <c r="J55" s="2">
        <f>AVERAGE(G39:G55)</f>
        <v>142.86062323763116</v>
      </c>
    </row>
    <row r="56" spans="2:7" ht="12">
      <c r="B56" s="1">
        <v>39661</v>
      </c>
      <c r="C56">
        <v>1220</v>
      </c>
      <c r="D56">
        <v>12</v>
      </c>
      <c r="E56">
        <v>2272</v>
      </c>
      <c r="F56">
        <v>369000</v>
      </c>
      <c r="G56">
        <f>F56/E56</f>
        <v>162.41197183098592</v>
      </c>
    </row>
    <row r="57" spans="2:7" ht="12">
      <c r="B57" s="1">
        <v>39661</v>
      </c>
      <c r="C57">
        <v>1121</v>
      </c>
      <c r="D57">
        <v>11</v>
      </c>
      <c r="E57">
        <v>2272</v>
      </c>
      <c r="F57">
        <v>535000</v>
      </c>
      <c r="G57">
        <f>F57/E57</f>
        <v>235.47535211267606</v>
      </c>
    </row>
    <row r="58" spans="2:10" ht="12">
      <c r="B58" s="1">
        <v>39661</v>
      </c>
      <c r="C58">
        <v>114</v>
      </c>
      <c r="D58">
        <v>1</v>
      </c>
      <c r="E58">
        <v>2112</v>
      </c>
      <c r="F58">
        <v>159900</v>
      </c>
      <c r="G58">
        <f>F58/E58</f>
        <v>75.71022727272727</v>
      </c>
      <c r="H58" s="3">
        <f>B58</f>
        <v>39661</v>
      </c>
      <c r="I58" s="2">
        <f>AVERAGE(G48:G58)</f>
        <v>144.85348165640954</v>
      </c>
      <c r="J58" s="2">
        <f>AVERAGE(G42:G58)</f>
        <v>148.02808156855616</v>
      </c>
    </row>
    <row r="59" spans="2:10" ht="12">
      <c r="B59" s="1">
        <v>39722</v>
      </c>
      <c r="C59">
        <v>230</v>
      </c>
      <c r="D59">
        <v>2</v>
      </c>
      <c r="E59">
        <v>2743</v>
      </c>
      <c r="F59">
        <v>527250</v>
      </c>
      <c r="G59">
        <f>F59/E59</f>
        <v>192.21655122129056</v>
      </c>
      <c r="H59" s="3">
        <f>B59</f>
        <v>39722</v>
      </c>
      <c r="I59" s="2">
        <f>AVERAGE(G56:G59)</f>
        <v>166.45352560941996</v>
      </c>
      <c r="J59" s="2">
        <f>AVERAGE(G45:G59)</f>
        <v>148.90185667983613</v>
      </c>
    </row>
    <row r="60" spans="2:7" ht="12">
      <c r="B60" s="1">
        <v>39753</v>
      </c>
      <c r="C60">
        <v>520</v>
      </c>
      <c r="D60">
        <v>5</v>
      </c>
      <c r="E60">
        <v>2272</v>
      </c>
      <c r="F60">
        <v>302000</v>
      </c>
      <c r="G60">
        <f>F60/E60</f>
        <v>132.92253521126761</v>
      </c>
    </row>
    <row r="61" spans="2:10" ht="12">
      <c r="B61" s="1">
        <v>39753</v>
      </c>
      <c r="C61">
        <v>631</v>
      </c>
      <c r="D61">
        <v>6</v>
      </c>
      <c r="E61">
        <v>2272</v>
      </c>
      <c r="F61">
        <v>290000</v>
      </c>
      <c r="G61">
        <f>F61/E61</f>
        <v>127.64084507042253</v>
      </c>
      <c r="H61" s="3">
        <f>B61</f>
        <v>39753</v>
      </c>
      <c r="I61" s="2">
        <f>AVERAGE(G58:G61)</f>
        <v>132.122539693927</v>
      </c>
      <c r="J61" s="2">
        <f>AVERAGE(G48:G61)</f>
        <v>146.15487355167755</v>
      </c>
    </row>
    <row r="62" spans="2:10" ht="12">
      <c r="B62" s="1">
        <v>39783</v>
      </c>
      <c r="C62">
        <v>617</v>
      </c>
      <c r="D62">
        <v>6</v>
      </c>
      <c r="E62">
        <v>1685</v>
      </c>
      <c r="F62">
        <v>159650</v>
      </c>
      <c r="G62">
        <f>F62/E62</f>
        <v>94.74777448071217</v>
      </c>
      <c r="H62" s="3">
        <f>B62</f>
        <v>39783</v>
      </c>
      <c r="I62" s="2">
        <f>AVERAGE(G59:G62)</f>
        <v>136.8819264959232</v>
      </c>
      <c r="J62" s="2">
        <f>AVERAGE(G50:G62)</f>
        <v>144.48098188888008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S61"/>
  <sheetViews>
    <sheetView workbookViewId="0" topLeftCell="A5">
      <selection activeCell="D17" sqref="D17"/>
    </sheetView>
  </sheetViews>
  <sheetFormatPr defaultColWidth="12.57421875" defaultRowHeight="12.75"/>
  <cols>
    <col min="1" max="16384" width="11.57421875" style="0" customWidth="1"/>
  </cols>
  <sheetData>
    <row r="6" ht="12">
      <c r="I6" s="2">
        <f>0.02</f>
        <v>0.02</v>
      </c>
    </row>
    <row r="7" ht="12">
      <c r="I7" s="1">
        <v>39083</v>
      </c>
    </row>
    <row r="9" spans="3:15" ht="12">
      <c r="C9" t="s">
        <v>0</v>
      </c>
      <c r="D9" t="s">
        <v>1</v>
      </c>
      <c r="E9" t="s">
        <v>2</v>
      </c>
      <c r="F9" t="s">
        <v>3</v>
      </c>
      <c r="G9" t="s">
        <v>4</v>
      </c>
      <c r="H9" t="s">
        <v>7</v>
      </c>
      <c r="I9" t="s">
        <v>8</v>
      </c>
      <c r="K9" t="s">
        <v>2</v>
      </c>
      <c r="N9" t="s">
        <v>7</v>
      </c>
      <c r="O9" t="s">
        <v>7</v>
      </c>
    </row>
    <row r="10" spans="3:15" ht="12">
      <c r="C10" s="1">
        <v>39661</v>
      </c>
      <c r="D10">
        <v>114</v>
      </c>
      <c r="E10">
        <v>1</v>
      </c>
      <c r="F10">
        <v>2112</v>
      </c>
      <c r="G10">
        <v>159900</v>
      </c>
      <c r="H10">
        <f>G10/F10</f>
        <v>75.71022727272727</v>
      </c>
      <c r="I10">
        <f>(C10-I$7)*I$6+H10</f>
        <v>87.27022727272727</v>
      </c>
      <c r="K10">
        <v>1</v>
      </c>
      <c r="L10">
        <v>75.71</v>
      </c>
      <c r="M10">
        <v>137.06</v>
      </c>
      <c r="N10" s="2">
        <f>AVERAGE(H10:H11)</f>
        <v>106.38658216783216</v>
      </c>
      <c r="O10" s="2">
        <f>AVERAGE(I10:I11)</f>
        <v>115.50658216783216</v>
      </c>
    </row>
    <row r="11" spans="3:15" ht="12">
      <c r="C11" s="1">
        <v>39417</v>
      </c>
      <c r="D11">
        <v>132</v>
      </c>
      <c r="E11">
        <v>1</v>
      </c>
      <c r="F11">
        <v>2860</v>
      </c>
      <c r="G11">
        <v>392000</v>
      </c>
      <c r="H11">
        <f>G11/F11</f>
        <v>137.06293706293707</v>
      </c>
      <c r="I11">
        <f>(C11-I$7)*I$6+H11</f>
        <v>143.74293706293707</v>
      </c>
      <c r="L11">
        <v>192.22</v>
      </c>
      <c r="M11">
        <v>192.22</v>
      </c>
      <c r="N11" s="2">
        <f>AVERAGE(H12)</f>
        <v>192.21655122129056</v>
      </c>
      <c r="O11" s="2">
        <f>AVERAGE(I12)</f>
        <v>204.99655122129056</v>
      </c>
    </row>
    <row r="12" spans="3:15" ht="12">
      <c r="C12" s="1">
        <v>39722</v>
      </c>
      <c r="D12">
        <v>230</v>
      </c>
      <c r="F12">
        <v>2743</v>
      </c>
      <c r="G12">
        <v>527250</v>
      </c>
      <c r="H12">
        <f>G12/F12</f>
        <v>192.21655122129056</v>
      </c>
      <c r="I12">
        <f>(C12-I$7)*I$6+H12</f>
        <v>204.99655122129056</v>
      </c>
      <c r="K12">
        <v>3</v>
      </c>
      <c r="L12">
        <v>112.72</v>
      </c>
      <c r="M12">
        <v>160.24</v>
      </c>
      <c r="N12" s="2">
        <f>AVERAGE(H13:H18)</f>
        <v>140.2777180483283</v>
      </c>
      <c r="O12" s="2">
        <f>AVERAGE(I13:I18)</f>
        <v>145.9377180483283</v>
      </c>
    </row>
    <row r="13" spans="3:15" ht="12">
      <c r="C13" s="1">
        <v>39264</v>
      </c>
      <c r="D13">
        <v>332</v>
      </c>
      <c r="E13">
        <v>3</v>
      </c>
      <c r="F13">
        <v>1863</v>
      </c>
      <c r="G13">
        <v>210000</v>
      </c>
      <c r="H13">
        <f>G13/F13</f>
        <v>112.72141706924316</v>
      </c>
      <c r="I13">
        <f>(C13-I$7)*I$6+H13</f>
        <v>116.34141706924316</v>
      </c>
      <c r="L13">
        <v>148.37</v>
      </c>
      <c r="M13">
        <v>148.37</v>
      </c>
      <c r="N13" s="2">
        <f>AVERAGE(H19)</f>
        <v>148.3679525222552</v>
      </c>
      <c r="O13" s="2">
        <f>AVERAGE(I19)</f>
        <v>159.3079525222552</v>
      </c>
    </row>
    <row r="14" spans="3:15" ht="12">
      <c r="C14" s="1">
        <v>39264</v>
      </c>
      <c r="D14">
        <v>327</v>
      </c>
      <c r="E14">
        <v>3</v>
      </c>
      <c r="F14">
        <v>1685</v>
      </c>
      <c r="G14">
        <v>260000</v>
      </c>
      <c r="H14">
        <f>G14/F14</f>
        <v>154.3026706231454</v>
      </c>
      <c r="I14">
        <f>(C14-I$7)*I$6+H14</f>
        <v>157.9226706231454</v>
      </c>
      <c r="K14">
        <v>5</v>
      </c>
      <c r="L14">
        <v>122.13</v>
      </c>
      <c r="M14">
        <v>132.92</v>
      </c>
      <c r="N14" s="2">
        <f>AVERAGE(H20:H21)</f>
        <v>127.52806720683022</v>
      </c>
      <c r="O14" s="2">
        <f>AVERAGE(I20:I21)</f>
        <v>138.18806720683023</v>
      </c>
    </row>
    <row r="15" spans="3:15" ht="12">
      <c r="C15" s="1">
        <v>39539</v>
      </c>
      <c r="D15">
        <v>334</v>
      </c>
      <c r="E15">
        <v>3</v>
      </c>
      <c r="F15">
        <v>1685</v>
      </c>
      <c r="G15">
        <v>270000</v>
      </c>
      <c r="H15">
        <f>G15/F15</f>
        <v>160.2373887240356</v>
      </c>
      <c r="I15">
        <f>(C15-I$7)*I$6+H15</f>
        <v>169.35738872403562</v>
      </c>
      <c r="K15">
        <v>6</v>
      </c>
      <c r="L15">
        <v>94.75</v>
      </c>
      <c r="M15">
        <v>152.04</v>
      </c>
      <c r="N15" s="2">
        <f>AVERAGE(H22:H27)</f>
        <v>126.28103029192069</v>
      </c>
      <c r="O15" s="2">
        <f>AVERAGE(I22:I27)</f>
        <v>137.334363625254</v>
      </c>
    </row>
    <row r="16" spans="3:15" ht="12">
      <c r="C16" s="1">
        <v>39326</v>
      </c>
      <c r="D16">
        <v>334</v>
      </c>
      <c r="E16">
        <v>3</v>
      </c>
      <c r="F16">
        <v>1685</v>
      </c>
      <c r="G16">
        <v>237000</v>
      </c>
      <c r="H16">
        <f>G16/F16</f>
        <v>140.65281899109792</v>
      </c>
      <c r="I16">
        <f>(C16-I$7)*I$6+H16</f>
        <v>145.51281899109793</v>
      </c>
      <c r="K16">
        <v>7</v>
      </c>
      <c r="L16">
        <f>MIN(H28:H31)</f>
        <v>124.12761714855434</v>
      </c>
      <c r="M16">
        <f>MAX(H28:H31)</f>
        <v>142.43323442136497</v>
      </c>
      <c r="N16" s="2">
        <f>AVERAGE(H28:H31)</f>
        <v>131.92211200227212</v>
      </c>
      <c r="O16" s="2">
        <f>AVERAGE(I28:I31)</f>
        <v>136.16711200227212</v>
      </c>
    </row>
    <row r="17" spans="3:15" ht="12">
      <c r="C17" s="1">
        <v>39630</v>
      </c>
      <c r="D17">
        <v>323</v>
      </c>
      <c r="E17">
        <v>3</v>
      </c>
      <c r="F17">
        <v>1863</v>
      </c>
      <c r="G17">
        <v>270000</v>
      </c>
      <c r="H17">
        <f>G17/F17</f>
        <v>144.92753623188406</v>
      </c>
      <c r="I17">
        <f>(C17-I$7)*I$6+H17</f>
        <v>155.86753623188406</v>
      </c>
      <c r="K17">
        <v>8</v>
      </c>
      <c r="L17" s="2">
        <f>MIN(H32:H38)</f>
        <v>128.8244766505636</v>
      </c>
      <c r="M17" s="2">
        <f>MAX(H32:H38)</f>
        <v>163.20474777448072</v>
      </c>
      <c r="N17" s="2">
        <f>AVERAGE(H32:H38)</f>
        <v>145.61348837781438</v>
      </c>
      <c r="O17" s="2">
        <f>AVERAGE(I32:I38)</f>
        <v>153.25063123495724</v>
      </c>
    </row>
    <row r="18" spans="3:15" ht="12">
      <c r="C18" s="1">
        <v>39173</v>
      </c>
      <c r="D18">
        <v>131</v>
      </c>
      <c r="E18">
        <v>3</v>
      </c>
      <c r="F18">
        <v>1863</v>
      </c>
      <c r="G18">
        <v>240000</v>
      </c>
      <c r="H18">
        <f>G18/F18</f>
        <v>128.8244766505636</v>
      </c>
      <c r="I18">
        <f>(C18-I$7)*I$6+H18</f>
        <v>130.62447665056362</v>
      </c>
      <c r="K18">
        <v>9</v>
      </c>
      <c r="L18" s="2">
        <f>MIN(H39:H44)</f>
        <v>138.5459940652819</v>
      </c>
      <c r="M18" s="2">
        <f>MAX(H39:H44)</f>
        <v>203.2640949554896</v>
      </c>
      <c r="N18" s="2">
        <f>AVERAGE(H39:H44)</f>
        <v>171.2676314698276</v>
      </c>
      <c r="O18" s="2">
        <f>AVERAGE(I39:I44)</f>
        <v>176.9276314698276</v>
      </c>
    </row>
    <row r="19" spans="3:15" ht="12">
      <c r="C19" s="1">
        <v>39630</v>
      </c>
      <c r="D19">
        <v>424</v>
      </c>
      <c r="E19">
        <v>4</v>
      </c>
      <c r="F19">
        <v>1685</v>
      </c>
      <c r="G19">
        <v>250000</v>
      </c>
      <c r="H19">
        <f>G19/F19</f>
        <v>148.3679525222552</v>
      </c>
      <c r="I19">
        <f>(C19-I$7)*I$6+H19</f>
        <v>159.3079525222552</v>
      </c>
      <c r="K19">
        <v>10</v>
      </c>
      <c r="L19">
        <v>127.6</v>
      </c>
      <c r="M19">
        <v>132.05</v>
      </c>
      <c r="N19" s="2">
        <f>AVERAGE(H45:H46)</f>
        <v>129.82195845697328</v>
      </c>
      <c r="O19" s="2">
        <f>AVERAGE(I45:I46)</f>
        <v>136.5119584569733</v>
      </c>
    </row>
    <row r="20" spans="3:15" ht="12">
      <c r="C20" s="1">
        <v>39479</v>
      </c>
      <c r="D20">
        <v>512</v>
      </c>
      <c r="E20">
        <v>5</v>
      </c>
      <c r="F20">
        <v>2006</v>
      </c>
      <c r="G20">
        <v>245000</v>
      </c>
      <c r="H20">
        <f>G20/F20</f>
        <v>122.13359920239282</v>
      </c>
      <c r="I20">
        <f>(C20-I$7)*I$6+H20</f>
        <v>130.0535992023928</v>
      </c>
      <c r="K20">
        <v>11</v>
      </c>
      <c r="L20">
        <v>119.29</v>
      </c>
      <c r="M20">
        <v>235.48</v>
      </c>
      <c r="N20" s="2">
        <f>AVERAGE(H47:H51)</f>
        <v>154.15367895894184</v>
      </c>
      <c r="O20" s="2">
        <f>AVERAGE(I47:I51)</f>
        <v>161.32167895894185</v>
      </c>
    </row>
    <row r="21" spans="3:15" ht="12">
      <c r="C21" s="1">
        <v>39753</v>
      </c>
      <c r="D21">
        <v>520</v>
      </c>
      <c r="E21">
        <v>5</v>
      </c>
      <c r="F21">
        <v>2272</v>
      </c>
      <c r="G21">
        <v>302000</v>
      </c>
      <c r="H21">
        <f>G21/F21</f>
        <v>132.92253521126761</v>
      </c>
      <c r="I21">
        <f>(C21-I$7)*I$6+H21</f>
        <v>146.32253521126762</v>
      </c>
      <c r="K21">
        <v>12</v>
      </c>
      <c r="L21">
        <v>162.41</v>
      </c>
      <c r="M21">
        <v>187.33</v>
      </c>
      <c r="N21" s="2">
        <f>AVERAGE(H52:H53)</f>
        <v>174.87211581350692</v>
      </c>
      <c r="O21" s="2">
        <f>AVERAGE(I52:I53)</f>
        <v>185.2121158135069</v>
      </c>
    </row>
    <row r="22" spans="3:15" ht="12">
      <c r="C22" s="1">
        <v>39783</v>
      </c>
      <c r="D22">
        <v>617</v>
      </c>
      <c r="E22">
        <v>6</v>
      </c>
      <c r="F22">
        <v>1685</v>
      </c>
      <c r="G22">
        <v>159650</v>
      </c>
      <c r="H22">
        <f>G22/F22</f>
        <v>94.74777448071217</v>
      </c>
      <c r="I22">
        <f>(C22-I$7)*I$6+H22</f>
        <v>108.74777448071217</v>
      </c>
      <c r="K22">
        <v>13</v>
      </c>
      <c r="L22">
        <v>122.13</v>
      </c>
      <c r="M22">
        <v>16825</v>
      </c>
      <c r="N22" s="2">
        <f>AVERAGE(H54:H56)</f>
        <v>144.27203059466507</v>
      </c>
      <c r="O22" s="2">
        <f>AVERAGE(I54:I56)</f>
        <v>149.31869726133172</v>
      </c>
    </row>
    <row r="23" spans="3:15" ht="12">
      <c r="C23" s="1">
        <v>39753</v>
      </c>
      <c r="D23">
        <v>631</v>
      </c>
      <c r="E23">
        <v>6</v>
      </c>
      <c r="F23">
        <v>2272</v>
      </c>
      <c r="G23">
        <v>290000</v>
      </c>
      <c r="H23">
        <f>G23/F23</f>
        <v>127.64084507042253</v>
      </c>
      <c r="I23">
        <f>(C23-I$7)*I$6+H23</f>
        <v>141.04084507042253</v>
      </c>
      <c r="K23">
        <v>14</v>
      </c>
      <c r="L23">
        <v>152.98</v>
      </c>
      <c r="M23">
        <v>179.35</v>
      </c>
      <c r="N23" s="2">
        <f>AVERAGE(H57:H60)</f>
        <v>170.6185045984045</v>
      </c>
      <c r="O23" s="2">
        <f>AVERAGE(I57:I60)</f>
        <v>172.88350459840453</v>
      </c>
    </row>
    <row r="24" spans="3:9" ht="12">
      <c r="C24" s="1">
        <v>39479</v>
      </c>
      <c r="D24">
        <v>633</v>
      </c>
      <c r="E24">
        <v>6</v>
      </c>
      <c r="F24">
        <v>2006</v>
      </c>
      <c r="G24">
        <v>255000</v>
      </c>
      <c r="H24">
        <f>G24/F24</f>
        <v>127.11864406779661</v>
      </c>
      <c r="I24">
        <f>(C24-I$7)*I$6+H24</f>
        <v>135.0386440677966</v>
      </c>
    </row>
    <row r="25" spans="3:9" ht="12">
      <c r="C25" s="1">
        <v>39600</v>
      </c>
      <c r="D25">
        <v>611</v>
      </c>
      <c r="E25">
        <v>6</v>
      </c>
      <c r="F25">
        <v>1913</v>
      </c>
      <c r="G25">
        <v>230000</v>
      </c>
      <c r="H25">
        <f>G25/F25</f>
        <v>120.23000522739153</v>
      </c>
      <c r="I25">
        <f>(C25-I$7)*I$6+H25</f>
        <v>130.57000522739153</v>
      </c>
    </row>
    <row r="26" spans="3:9" ht="12">
      <c r="C26" s="1">
        <v>39569</v>
      </c>
      <c r="D26">
        <v>612</v>
      </c>
      <c r="E26">
        <v>6</v>
      </c>
      <c r="F26">
        <v>2006</v>
      </c>
      <c r="G26">
        <v>305000</v>
      </c>
      <c r="H26">
        <f>G26/F26</f>
        <v>152.04386839481555</v>
      </c>
      <c r="I26">
        <f>(C26-I$7)*I$6+H26</f>
        <v>161.76386839481555</v>
      </c>
    </row>
    <row r="27" spans="3:9" ht="12">
      <c r="C27" s="1">
        <v>39630</v>
      </c>
      <c r="D27">
        <v>625</v>
      </c>
      <c r="E27">
        <v>6</v>
      </c>
      <c r="F27">
        <v>1685</v>
      </c>
      <c r="G27">
        <v>229000</v>
      </c>
      <c r="H27">
        <f>G27/F27</f>
        <v>135.90504451038575</v>
      </c>
      <c r="I27">
        <f>(C27-I$7)*I$6+H27</f>
        <v>146.84504451038575</v>
      </c>
    </row>
    <row r="28" spans="3:9" ht="12">
      <c r="C28" s="1">
        <v>39295</v>
      </c>
      <c r="D28">
        <v>736</v>
      </c>
      <c r="E28">
        <v>7</v>
      </c>
      <c r="F28">
        <v>1685</v>
      </c>
      <c r="G28">
        <v>240000</v>
      </c>
      <c r="H28">
        <f>G28/F28</f>
        <v>142.43323442136497</v>
      </c>
      <c r="I28">
        <f>(C28-I$7)*I$6+H28</f>
        <v>146.67323442136498</v>
      </c>
    </row>
    <row r="29" spans="3:9" ht="12">
      <c r="C29" s="1">
        <v>39508</v>
      </c>
      <c r="D29">
        <v>716</v>
      </c>
      <c r="E29">
        <v>7</v>
      </c>
      <c r="F29">
        <v>1685</v>
      </c>
      <c r="G29">
        <v>215000</v>
      </c>
      <c r="H29">
        <f>G29/F29</f>
        <v>127.59643916913947</v>
      </c>
      <c r="I29">
        <f>(C29-I$7)*I$6+H29</f>
        <v>136.09643916913947</v>
      </c>
    </row>
    <row r="30" spans="3:9" ht="12">
      <c r="C30" s="1">
        <v>39083</v>
      </c>
      <c r="D30">
        <v>712</v>
      </c>
      <c r="E30">
        <v>7</v>
      </c>
      <c r="F30">
        <v>2006</v>
      </c>
      <c r="G30">
        <v>249000</v>
      </c>
      <c r="H30">
        <f>G30/F30</f>
        <v>124.12761714855434</v>
      </c>
      <c r="I30">
        <f>(C30-I$7)*I$6+H30</f>
        <v>124.12761714855434</v>
      </c>
    </row>
    <row r="31" spans="3:9" ht="12">
      <c r="C31" s="1">
        <v>39295</v>
      </c>
      <c r="D31">
        <v>737</v>
      </c>
      <c r="E31">
        <v>7</v>
      </c>
      <c r="F31">
        <v>1685</v>
      </c>
      <c r="G31">
        <v>225000</v>
      </c>
      <c r="H31">
        <f>G31/F31</f>
        <v>133.53115727002967</v>
      </c>
      <c r="I31">
        <f>(C31-I$7)*I$6+H31</f>
        <v>137.77115727002968</v>
      </c>
    </row>
    <row r="32" spans="3:9" ht="12">
      <c r="C32" s="1">
        <v>39569</v>
      </c>
      <c r="D32">
        <v>810</v>
      </c>
      <c r="E32">
        <v>8</v>
      </c>
      <c r="F32">
        <v>2272</v>
      </c>
      <c r="G32">
        <v>352000</v>
      </c>
      <c r="H32">
        <f>G32/F32</f>
        <v>154.92957746478874</v>
      </c>
      <c r="I32">
        <f>(C32-I$7)*I$6+H32</f>
        <v>164.64957746478873</v>
      </c>
    </row>
    <row r="33" spans="3:9" ht="12">
      <c r="C33" s="1">
        <v>39326</v>
      </c>
      <c r="D33">
        <v>836</v>
      </c>
      <c r="E33">
        <v>8</v>
      </c>
      <c r="F33">
        <v>1685</v>
      </c>
      <c r="G33">
        <v>275000</v>
      </c>
      <c r="H33">
        <f>G33/F33</f>
        <v>163.20474777448072</v>
      </c>
      <c r="I33">
        <f>(C33-I$7)*I$6+H33</f>
        <v>168.06474777448074</v>
      </c>
    </row>
    <row r="34" spans="3:9" ht="12">
      <c r="C34" s="1">
        <v>39448</v>
      </c>
      <c r="D34">
        <v>813</v>
      </c>
      <c r="E34">
        <v>8</v>
      </c>
      <c r="F34">
        <v>1863</v>
      </c>
      <c r="G34">
        <v>240000</v>
      </c>
      <c r="H34">
        <f>G34/F34</f>
        <v>128.8244766505636</v>
      </c>
      <c r="I34">
        <f>(C34-I$7)*I$6+H34</f>
        <v>136.12447665056362</v>
      </c>
    </row>
    <row r="35" spans="3:9" ht="12">
      <c r="C35" s="1">
        <v>39295</v>
      </c>
      <c r="D35">
        <v>833</v>
      </c>
      <c r="E35">
        <v>8</v>
      </c>
      <c r="F35">
        <v>2006</v>
      </c>
      <c r="G35">
        <v>285000</v>
      </c>
      <c r="H35">
        <f>G35/F35</f>
        <v>142.073778664008</v>
      </c>
      <c r="I35">
        <f>(C35-I$7)*I$6+H35</f>
        <v>146.313778664008</v>
      </c>
    </row>
    <row r="36" spans="3:9" ht="12">
      <c r="C36" s="1">
        <v>39630</v>
      </c>
      <c r="D36">
        <v>820</v>
      </c>
      <c r="E36">
        <v>8</v>
      </c>
      <c r="F36">
        <v>2272</v>
      </c>
      <c r="G36">
        <v>300000</v>
      </c>
      <c r="H36">
        <f>G36/F36</f>
        <v>132.04225352112675</v>
      </c>
      <c r="I36">
        <f>(C36-I$7)*I$6+H36</f>
        <v>142.98225352112675</v>
      </c>
    </row>
    <row r="37" spans="3:9" ht="12">
      <c r="C37" s="1">
        <v>39569</v>
      </c>
      <c r="D37">
        <v>826</v>
      </c>
      <c r="E37">
        <v>8</v>
      </c>
      <c r="F37">
        <v>1685</v>
      </c>
      <c r="G37">
        <v>237500</v>
      </c>
      <c r="H37">
        <f>G37/F37</f>
        <v>140.94955489614244</v>
      </c>
      <c r="I37">
        <f>(C37-I$7)*I$6+H37</f>
        <v>150.66955489614244</v>
      </c>
    </row>
    <row r="38" spans="3:9" ht="12">
      <c r="C38" s="1">
        <v>39417</v>
      </c>
      <c r="D38">
        <v>825</v>
      </c>
      <c r="E38">
        <v>8</v>
      </c>
      <c r="F38">
        <v>1685</v>
      </c>
      <c r="G38">
        <v>265000</v>
      </c>
      <c r="H38">
        <f>G38/F38</f>
        <v>157.2700296735905</v>
      </c>
      <c r="I38">
        <f>(C38-I$7)*I$6+H38</f>
        <v>163.9500296735905</v>
      </c>
    </row>
    <row r="39" spans="3:9" ht="12">
      <c r="C39" s="1">
        <v>39630</v>
      </c>
      <c r="D39">
        <v>923</v>
      </c>
      <c r="E39">
        <v>9</v>
      </c>
      <c r="F39">
        <v>1863</v>
      </c>
      <c r="G39">
        <v>329000</v>
      </c>
      <c r="H39">
        <f>G39/F39</f>
        <v>176.59688674181427</v>
      </c>
      <c r="I39">
        <f>(C39-I$7)*I$6+H39</f>
        <v>187.53688674181427</v>
      </c>
    </row>
    <row r="40" spans="3:9" ht="12">
      <c r="C40" s="1">
        <v>39203</v>
      </c>
      <c r="D40">
        <v>916</v>
      </c>
      <c r="E40">
        <v>9</v>
      </c>
      <c r="F40">
        <v>1685</v>
      </c>
      <c r="G40">
        <v>233450</v>
      </c>
      <c r="H40">
        <f>G40/F40</f>
        <v>138.5459940652819</v>
      </c>
      <c r="I40">
        <f>(C40-I$7)*I$6+H40</f>
        <v>140.9459940652819</v>
      </c>
    </row>
    <row r="41" spans="3:9" ht="12">
      <c r="C41" s="1">
        <v>39356</v>
      </c>
      <c r="D41">
        <v>925</v>
      </c>
      <c r="E41">
        <v>9</v>
      </c>
      <c r="F41">
        <v>1685</v>
      </c>
      <c r="G41">
        <v>266500</v>
      </c>
      <c r="H41">
        <f>G41/F41</f>
        <v>158.16023738872403</v>
      </c>
      <c r="I41">
        <f>(C41-I$7)*I$6+H41</f>
        <v>163.62023738872404</v>
      </c>
    </row>
    <row r="42" spans="3:9" ht="12">
      <c r="C42" s="1">
        <v>39356</v>
      </c>
      <c r="D42">
        <v>927</v>
      </c>
      <c r="E42">
        <v>9</v>
      </c>
      <c r="F42">
        <v>1685</v>
      </c>
      <c r="G42">
        <v>341500</v>
      </c>
      <c r="H42">
        <f>G42/F42</f>
        <v>202.67062314540058</v>
      </c>
      <c r="I42">
        <f>(C42-I$7)*I$6+H42</f>
        <v>208.1306231454006</v>
      </c>
    </row>
    <row r="43" spans="3:9" ht="12">
      <c r="C43" s="1">
        <v>39356</v>
      </c>
      <c r="D43">
        <v>936</v>
      </c>
      <c r="E43">
        <v>9</v>
      </c>
      <c r="F43">
        <v>1685</v>
      </c>
      <c r="G43">
        <v>342500</v>
      </c>
      <c r="H43">
        <f>G43/F43</f>
        <v>203.2640949554896</v>
      </c>
      <c r="I43">
        <f>(C43-I$7)*I$6+H43</f>
        <v>208.72409495548962</v>
      </c>
    </row>
    <row r="44" spans="3:19" ht="12">
      <c r="C44" s="1">
        <v>39295</v>
      </c>
      <c r="D44">
        <v>917</v>
      </c>
      <c r="E44">
        <v>9</v>
      </c>
      <c r="F44">
        <v>1685</v>
      </c>
      <c r="G44">
        <v>250000</v>
      </c>
      <c r="H44">
        <f>G44/F44</f>
        <v>148.3679525222552</v>
      </c>
      <c r="I44">
        <f>(C44-I$7)*I$6+H44</f>
        <v>152.6079525222552</v>
      </c>
      <c r="N44" s="1">
        <v>39295</v>
      </c>
      <c r="O44">
        <v>833</v>
      </c>
      <c r="P44">
        <v>8</v>
      </c>
      <c r="Q44">
        <v>2006</v>
      </c>
      <c r="R44">
        <v>285000</v>
      </c>
      <c r="S44">
        <f>R44/Q44</f>
        <v>142.073778664008</v>
      </c>
    </row>
    <row r="45" spans="3:19" ht="12">
      <c r="C45" s="1">
        <v>39387</v>
      </c>
      <c r="D45">
        <v>1026</v>
      </c>
      <c r="E45">
        <v>10</v>
      </c>
      <c r="F45">
        <v>1685</v>
      </c>
      <c r="G45">
        <v>215000</v>
      </c>
      <c r="H45">
        <f>G45/F45</f>
        <v>127.59643916913947</v>
      </c>
      <c r="I45">
        <f>(C45-I$7)*I$6+H45</f>
        <v>133.67643916913948</v>
      </c>
      <c r="N45" s="1">
        <v>39326</v>
      </c>
      <c r="O45">
        <v>836</v>
      </c>
      <c r="P45">
        <v>8</v>
      </c>
      <c r="Q45">
        <v>1685</v>
      </c>
      <c r="R45">
        <v>275000</v>
      </c>
      <c r="S45">
        <f>R45/Q45</f>
        <v>163.20474777448072</v>
      </c>
    </row>
    <row r="46" spans="3:19" ht="12">
      <c r="C46" s="1">
        <v>39448</v>
      </c>
      <c r="D46">
        <v>1016</v>
      </c>
      <c r="E46">
        <v>10</v>
      </c>
      <c r="F46">
        <v>1685</v>
      </c>
      <c r="G46">
        <v>222500</v>
      </c>
      <c r="H46">
        <f>G46/F46</f>
        <v>132.0474777448071</v>
      </c>
      <c r="I46">
        <f>(C46-I$7)*I$6+H46</f>
        <v>139.34747774480712</v>
      </c>
      <c r="N46" s="1">
        <v>39417</v>
      </c>
      <c r="O46">
        <v>825</v>
      </c>
      <c r="P46">
        <v>8</v>
      </c>
      <c r="Q46">
        <v>1685</v>
      </c>
      <c r="R46">
        <v>265000</v>
      </c>
      <c r="S46">
        <f>R46/Q46</f>
        <v>157.2700296735905</v>
      </c>
    </row>
    <row r="47" spans="3:19" ht="12">
      <c r="C47" s="1">
        <v>39661</v>
      </c>
      <c r="D47">
        <v>1121</v>
      </c>
      <c r="E47">
        <v>11</v>
      </c>
      <c r="F47">
        <v>2272</v>
      </c>
      <c r="G47">
        <v>535000</v>
      </c>
      <c r="H47">
        <f>G47/F47</f>
        <v>235.47535211267606</v>
      </c>
      <c r="I47">
        <f>(C47-I$7)*I$6+H47</f>
        <v>247.03535211267607</v>
      </c>
      <c r="N47" s="1">
        <v>39448</v>
      </c>
      <c r="O47">
        <v>813</v>
      </c>
      <c r="P47">
        <v>8</v>
      </c>
      <c r="Q47">
        <v>1683</v>
      </c>
      <c r="R47">
        <v>240000</v>
      </c>
      <c r="S47">
        <f>R47/Q47</f>
        <v>142.602495543672</v>
      </c>
    </row>
    <row r="48" spans="3:19" ht="12">
      <c r="C48" s="1">
        <v>39295</v>
      </c>
      <c r="D48">
        <v>1120</v>
      </c>
      <c r="E48">
        <v>11</v>
      </c>
      <c r="F48">
        <v>2272</v>
      </c>
      <c r="G48">
        <v>350000</v>
      </c>
      <c r="H48">
        <f>G48/F48</f>
        <v>154.04929577464787</v>
      </c>
      <c r="I48">
        <f>(C48-I$7)*I$6+H48</f>
        <v>158.28929577464788</v>
      </c>
      <c r="N48" s="1">
        <v>39569</v>
      </c>
      <c r="O48">
        <v>826</v>
      </c>
      <c r="P48">
        <v>8</v>
      </c>
      <c r="Q48">
        <v>1685</v>
      </c>
      <c r="R48">
        <v>237500</v>
      </c>
      <c r="S48">
        <f>R48/Q48</f>
        <v>140.94955489614244</v>
      </c>
    </row>
    <row r="49" spans="3:19" ht="12">
      <c r="C49" s="1">
        <v>39630</v>
      </c>
      <c r="D49">
        <v>1124</v>
      </c>
      <c r="E49">
        <v>11</v>
      </c>
      <c r="F49">
        <v>1685</v>
      </c>
      <c r="G49">
        <v>201000</v>
      </c>
      <c r="H49">
        <f>G49/F49</f>
        <v>119.28783382789318</v>
      </c>
      <c r="I49">
        <f>(C49-I$7)*I$6+H49</f>
        <v>130.2278338278932</v>
      </c>
      <c r="N49" s="1">
        <v>39630</v>
      </c>
      <c r="O49">
        <v>820</v>
      </c>
      <c r="P49">
        <v>8</v>
      </c>
      <c r="Q49">
        <v>2272</v>
      </c>
      <c r="R49">
        <v>300000</v>
      </c>
      <c r="S49">
        <f>R49/Q49</f>
        <v>132.04225352112675</v>
      </c>
    </row>
    <row r="50" spans="3:9" ht="12">
      <c r="C50" s="1">
        <v>39142</v>
      </c>
      <c r="D50">
        <v>1111</v>
      </c>
      <c r="E50">
        <v>11</v>
      </c>
      <c r="F50">
        <v>1913</v>
      </c>
      <c r="G50">
        <v>240000</v>
      </c>
      <c r="H50">
        <f>G50/F50</f>
        <v>125.45739675901726</v>
      </c>
      <c r="I50">
        <f>(C50-I$7)*I$6+H50</f>
        <v>126.63739675901726</v>
      </c>
    </row>
    <row r="51" spans="3:9" ht="12">
      <c r="C51" s="1">
        <v>39479</v>
      </c>
      <c r="D51">
        <v>1125</v>
      </c>
      <c r="E51">
        <v>11</v>
      </c>
      <c r="F51">
        <v>1685</v>
      </c>
      <c r="G51">
        <v>230000</v>
      </c>
      <c r="H51">
        <f>G51/F51</f>
        <v>136.49851632047478</v>
      </c>
      <c r="I51">
        <f>(C51-I$7)*I$6+H51</f>
        <v>144.41851632047477</v>
      </c>
    </row>
    <row r="52" spans="3:9" ht="12">
      <c r="C52" s="1">
        <v>39661</v>
      </c>
      <c r="D52">
        <v>1220</v>
      </c>
      <c r="E52">
        <v>12</v>
      </c>
      <c r="F52">
        <v>2272</v>
      </c>
      <c r="G52">
        <v>369000</v>
      </c>
      <c r="H52">
        <f>G52/F52</f>
        <v>162.41197183098592</v>
      </c>
      <c r="I52">
        <f>(C52-I$7)*I$6+H52</f>
        <v>173.97197183098592</v>
      </c>
    </row>
    <row r="53" spans="3:9" ht="12">
      <c r="C53" s="1">
        <v>39539</v>
      </c>
      <c r="D53">
        <v>1223</v>
      </c>
      <c r="E53">
        <v>12</v>
      </c>
      <c r="F53">
        <v>1863</v>
      </c>
      <c r="G53">
        <v>349000</v>
      </c>
      <c r="H53">
        <f>G53/F53</f>
        <v>187.3322597960279</v>
      </c>
      <c r="I53">
        <f>(C53-I$7)*I$6+H53</f>
        <v>196.4522597960279</v>
      </c>
    </row>
    <row r="54" spans="3:9" ht="12">
      <c r="C54" s="1">
        <v>39264</v>
      </c>
      <c r="D54">
        <v>1335</v>
      </c>
      <c r="E54">
        <v>13</v>
      </c>
      <c r="F54">
        <v>1685</v>
      </c>
      <c r="G54">
        <v>283500</v>
      </c>
      <c r="H54">
        <f>G54/F54</f>
        <v>168.2492581602374</v>
      </c>
      <c r="I54">
        <f>(C54-I$7)*I$6+H54</f>
        <v>171.8692581602374</v>
      </c>
    </row>
    <row r="55" spans="3:9" ht="12">
      <c r="C55" s="1">
        <v>39142</v>
      </c>
      <c r="D55">
        <v>1312</v>
      </c>
      <c r="E55">
        <v>13</v>
      </c>
      <c r="F55">
        <v>2006</v>
      </c>
      <c r="G55">
        <v>245000</v>
      </c>
      <c r="H55">
        <f>G55/F55</f>
        <v>122.13359920239282</v>
      </c>
      <c r="I55">
        <f>(C55-I$7)*I$6+H55</f>
        <v>123.31359920239282</v>
      </c>
    </row>
    <row r="56" spans="3:9" ht="12">
      <c r="C56" s="1">
        <v>39600</v>
      </c>
      <c r="D56">
        <v>1334</v>
      </c>
      <c r="E56">
        <v>13</v>
      </c>
      <c r="F56">
        <v>1685</v>
      </c>
      <c r="G56">
        <v>240000</v>
      </c>
      <c r="H56">
        <f>G56/F56</f>
        <v>142.43323442136497</v>
      </c>
      <c r="I56">
        <f>(C56-I$7)*I$6+H56</f>
        <v>152.77323442136498</v>
      </c>
    </row>
    <row r="57" spans="3:9" ht="12">
      <c r="C57" s="1">
        <v>39114</v>
      </c>
      <c r="D57">
        <v>1412</v>
      </c>
      <c r="E57">
        <v>14</v>
      </c>
      <c r="F57">
        <v>1863</v>
      </c>
      <c r="G57">
        <v>285000</v>
      </c>
      <c r="H57">
        <f>G57/F57</f>
        <v>152.9790660225443</v>
      </c>
      <c r="I57">
        <f>(C57-I$7)*I$6+H57</f>
        <v>153.5990660225443</v>
      </c>
    </row>
    <row r="58" spans="3:9" ht="12">
      <c r="C58" s="1">
        <v>39234</v>
      </c>
      <c r="D58">
        <v>1417</v>
      </c>
      <c r="E58">
        <v>14</v>
      </c>
      <c r="F58">
        <v>1685</v>
      </c>
      <c r="G58">
        <v>300000</v>
      </c>
      <c r="H58">
        <f>G58/F58</f>
        <v>178.04154302670622</v>
      </c>
      <c r="I58">
        <f>(C58-I$7)*I$6+H58</f>
        <v>181.06154302670623</v>
      </c>
    </row>
    <row r="59" spans="3:9" ht="12">
      <c r="C59" s="1">
        <v>39264</v>
      </c>
      <c r="D59">
        <v>1421</v>
      </c>
      <c r="E59">
        <v>14</v>
      </c>
      <c r="F59">
        <v>4377</v>
      </c>
      <c r="G59">
        <v>785000</v>
      </c>
      <c r="H59">
        <f>G59/F59</f>
        <v>179.34658441855152</v>
      </c>
      <c r="I59">
        <f>(C59-I$7)*I$6+H59</f>
        <v>182.96658441855152</v>
      </c>
    </row>
    <row r="60" spans="3:9" ht="12">
      <c r="C60" s="1">
        <v>39173</v>
      </c>
      <c r="D60">
        <v>1435</v>
      </c>
      <c r="E60">
        <v>14</v>
      </c>
      <c r="F60">
        <v>1685</v>
      </c>
      <c r="G60">
        <v>290000</v>
      </c>
      <c r="H60">
        <f>G60/F60</f>
        <v>172.10682492581603</v>
      </c>
      <c r="I60">
        <f>(C60-I$7)*I$6+H60</f>
        <v>173.90682492581604</v>
      </c>
    </row>
    <row r="61" spans="3:9" ht="12">
      <c r="C61" s="1">
        <v>39264</v>
      </c>
      <c r="D61">
        <v>1523</v>
      </c>
      <c r="E61">
        <v>15</v>
      </c>
      <c r="F61">
        <v>1863</v>
      </c>
      <c r="G61">
        <v>290000</v>
      </c>
      <c r="H61">
        <f>G61/F61</f>
        <v>155.6629092860977</v>
      </c>
      <c r="I61">
        <f>(C61-I$7)*I$6+H61</f>
        <v>159.2829092860977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60"/>
  <sheetViews>
    <sheetView tabSelected="1" workbookViewId="0" topLeftCell="A74">
      <selection activeCell="C6" sqref="C6"/>
    </sheetView>
  </sheetViews>
  <sheetFormatPr defaultColWidth="12.57421875" defaultRowHeight="12.75"/>
  <cols>
    <col min="1" max="16384" width="11.57421875" style="0" customWidth="1"/>
  </cols>
  <sheetData>
    <row r="8" spans="3:10" ht="12">
      <c r="C8" t="s">
        <v>0</v>
      </c>
      <c r="D8" t="s">
        <v>1</v>
      </c>
      <c r="E8" t="s">
        <v>2</v>
      </c>
      <c r="F8" t="s">
        <v>9</v>
      </c>
      <c r="G8" t="s">
        <v>3</v>
      </c>
      <c r="H8" t="s">
        <v>4</v>
      </c>
      <c r="I8" t="s">
        <v>7</v>
      </c>
      <c r="J8" t="s">
        <v>10</v>
      </c>
    </row>
    <row r="9" spans="1:10" ht="12">
      <c r="A9">
        <v>2007</v>
      </c>
      <c r="C9" s="1">
        <v>39083</v>
      </c>
      <c r="D9">
        <v>712</v>
      </c>
      <c r="E9">
        <v>7</v>
      </c>
      <c r="F9">
        <v>10</v>
      </c>
      <c r="G9">
        <v>2006</v>
      </c>
      <c r="H9">
        <v>249000</v>
      </c>
      <c r="I9">
        <f>H9/G9</f>
        <v>124.12761714855434</v>
      </c>
      <c r="J9" s="2">
        <f>(8-E9)*3.8+I9</f>
        <v>127.92761714855433</v>
      </c>
    </row>
    <row r="10" spans="3:10" ht="12">
      <c r="C10" s="1">
        <v>39114</v>
      </c>
      <c r="D10">
        <v>1412</v>
      </c>
      <c r="E10">
        <v>14</v>
      </c>
      <c r="F10">
        <v>10</v>
      </c>
      <c r="G10">
        <v>1863</v>
      </c>
      <c r="H10">
        <v>285000</v>
      </c>
      <c r="I10">
        <f>H10/G10</f>
        <v>152.9790660225443</v>
      </c>
      <c r="J10" s="2">
        <f>(8-E10)*3.8+I10</f>
        <v>130.1790660225443</v>
      </c>
    </row>
    <row r="11" spans="3:10" ht="12">
      <c r="C11" s="1">
        <v>39142</v>
      </c>
      <c r="D11">
        <v>1312</v>
      </c>
      <c r="E11">
        <v>13</v>
      </c>
      <c r="F11">
        <v>10</v>
      </c>
      <c r="G11">
        <v>2006</v>
      </c>
      <c r="H11">
        <v>245000</v>
      </c>
      <c r="I11">
        <f>H11/G11</f>
        <v>122.13359920239282</v>
      </c>
      <c r="J11" s="2">
        <f>(8-E11)*3.8+I11</f>
        <v>103.13359920239282</v>
      </c>
    </row>
    <row r="12" spans="3:10" ht="12">
      <c r="C12" s="1">
        <v>39142</v>
      </c>
      <c r="D12">
        <v>1111</v>
      </c>
      <c r="E12">
        <v>11</v>
      </c>
      <c r="F12">
        <v>15</v>
      </c>
      <c r="G12">
        <v>1913</v>
      </c>
      <c r="H12">
        <v>240000</v>
      </c>
      <c r="I12">
        <f>H12/G12</f>
        <v>125.45739675901726</v>
      </c>
      <c r="J12" s="2">
        <f>(8-E12)*3.8+I12</f>
        <v>114.05739675901725</v>
      </c>
    </row>
    <row r="13" spans="3:10" ht="12">
      <c r="C13" s="1">
        <v>39173</v>
      </c>
      <c r="D13">
        <v>1435</v>
      </c>
      <c r="E13">
        <v>14</v>
      </c>
      <c r="F13">
        <v>35</v>
      </c>
      <c r="G13">
        <v>1685</v>
      </c>
      <c r="H13">
        <v>290000</v>
      </c>
      <c r="I13">
        <f>H13/G13</f>
        <v>172.10682492581603</v>
      </c>
      <c r="J13" s="2">
        <f>(8-E13)*3.8+I13</f>
        <v>149.30682492581604</v>
      </c>
    </row>
    <row r="14" spans="3:10" ht="12">
      <c r="C14" s="1">
        <v>39173</v>
      </c>
      <c r="D14">
        <v>131</v>
      </c>
      <c r="E14">
        <v>3</v>
      </c>
      <c r="F14">
        <v>35</v>
      </c>
      <c r="G14">
        <v>1863</v>
      </c>
      <c r="H14">
        <v>240000</v>
      </c>
      <c r="I14">
        <f>H14/G14</f>
        <v>128.8244766505636</v>
      </c>
      <c r="J14" s="2">
        <f>(8-E14)*3.8+I14</f>
        <v>147.8244766505636</v>
      </c>
    </row>
    <row r="15" spans="3:10" ht="12">
      <c r="C15" s="1">
        <v>39203</v>
      </c>
      <c r="D15">
        <v>916</v>
      </c>
      <c r="E15">
        <v>9</v>
      </c>
      <c r="F15">
        <v>10</v>
      </c>
      <c r="G15">
        <v>1685</v>
      </c>
      <c r="H15">
        <v>233450</v>
      </c>
      <c r="I15">
        <f>H15/G15</f>
        <v>138.5459940652819</v>
      </c>
      <c r="J15" s="2">
        <f>(8-E15)*3.8+I15</f>
        <v>134.74599406528188</v>
      </c>
    </row>
    <row r="16" spans="3:10" ht="12">
      <c r="C16" s="1">
        <v>39234</v>
      </c>
      <c r="D16">
        <v>1417</v>
      </c>
      <c r="E16">
        <v>14</v>
      </c>
      <c r="F16">
        <v>15</v>
      </c>
      <c r="G16">
        <v>1685</v>
      </c>
      <c r="H16">
        <v>300000</v>
      </c>
      <c r="I16">
        <f>H16/G16</f>
        <v>178.04154302670622</v>
      </c>
      <c r="J16" s="2">
        <f>(8-E16)*3.8+I16</f>
        <v>155.2415430267062</v>
      </c>
    </row>
    <row r="17" spans="3:10" ht="12">
      <c r="C17" s="1">
        <v>39264</v>
      </c>
      <c r="D17">
        <v>1523</v>
      </c>
      <c r="E17">
        <v>15</v>
      </c>
      <c r="F17">
        <v>25</v>
      </c>
      <c r="G17">
        <v>1863</v>
      </c>
      <c r="H17">
        <v>290000</v>
      </c>
      <c r="I17">
        <f>H17/G17</f>
        <v>155.6629092860977</v>
      </c>
      <c r="J17" s="2">
        <f>(8-E17)*3.8+I17</f>
        <v>129.0629092860977</v>
      </c>
    </row>
    <row r="18" spans="3:10" ht="12">
      <c r="C18" s="1">
        <v>39264</v>
      </c>
      <c r="D18">
        <v>1335</v>
      </c>
      <c r="E18">
        <v>13</v>
      </c>
      <c r="F18">
        <v>35</v>
      </c>
      <c r="G18">
        <v>1685</v>
      </c>
      <c r="H18">
        <v>283500</v>
      </c>
      <c r="I18">
        <f>H18/G18</f>
        <v>168.2492581602374</v>
      </c>
      <c r="J18" s="2">
        <f>(8-E18)*3.8+I18</f>
        <v>149.2492581602374</v>
      </c>
    </row>
    <row r="19" spans="3:10" ht="12">
      <c r="C19" s="1">
        <v>39264</v>
      </c>
      <c r="D19">
        <v>1421</v>
      </c>
      <c r="E19">
        <v>14</v>
      </c>
      <c r="F19">
        <v>25</v>
      </c>
      <c r="G19">
        <v>4377</v>
      </c>
      <c r="H19">
        <v>785000</v>
      </c>
      <c r="I19">
        <f>H19/G19</f>
        <v>179.34658441855152</v>
      </c>
      <c r="J19" s="2">
        <f>(8-E19)*3.8+I19</f>
        <v>156.5465844185515</v>
      </c>
    </row>
    <row r="20" spans="3:10" ht="12">
      <c r="C20" s="1">
        <v>39264</v>
      </c>
      <c r="D20">
        <v>327</v>
      </c>
      <c r="E20">
        <v>3</v>
      </c>
      <c r="F20">
        <v>25</v>
      </c>
      <c r="G20">
        <v>1685</v>
      </c>
      <c r="H20">
        <v>260000</v>
      </c>
      <c r="I20">
        <f>H20/G20</f>
        <v>154.3026706231454</v>
      </c>
      <c r="J20" s="2">
        <f>(8-E20)*3.8+I20</f>
        <v>173.3026706231454</v>
      </c>
    </row>
    <row r="21" spans="3:10" ht="12">
      <c r="C21" s="1">
        <v>39264</v>
      </c>
      <c r="D21">
        <v>332</v>
      </c>
      <c r="E21">
        <v>3</v>
      </c>
      <c r="F21">
        <v>30</v>
      </c>
      <c r="G21">
        <v>1863</v>
      </c>
      <c r="H21">
        <v>210000</v>
      </c>
      <c r="I21">
        <f>H21/G21</f>
        <v>112.72141706924316</v>
      </c>
      <c r="J21" s="2">
        <f>(8-E21)*3.8+I21</f>
        <v>131.72141706924316</v>
      </c>
    </row>
    <row r="22" spans="3:10" ht="12">
      <c r="C22" s="1">
        <v>39295</v>
      </c>
      <c r="D22">
        <v>1120</v>
      </c>
      <c r="E22">
        <v>11</v>
      </c>
      <c r="F22">
        <v>20</v>
      </c>
      <c r="G22">
        <v>2272</v>
      </c>
      <c r="H22">
        <v>350000</v>
      </c>
      <c r="I22">
        <f>H22/G22</f>
        <v>154.04929577464787</v>
      </c>
      <c r="J22" s="2">
        <f>(8-E22)*3.8+I22</f>
        <v>142.64929577464787</v>
      </c>
    </row>
    <row r="23" spans="3:10" ht="12">
      <c r="C23" s="1">
        <v>39295</v>
      </c>
      <c r="D23">
        <v>736</v>
      </c>
      <c r="E23">
        <v>7</v>
      </c>
      <c r="F23">
        <v>30</v>
      </c>
      <c r="G23">
        <v>1685</v>
      </c>
      <c r="H23">
        <v>240000</v>
      </c>
      <c r="I23">
        <f>H23/G23</f>
        <v>142.43323442136497</v>
      </c>
      <c r="J23" s="2">
        <f>(8-E23)*3.8+I23</f>
        <v>146.23323442136498</v>
      </c>
    </row>
    <row r="24" spans="3:10" ht="12">
      <c r="C24" s="1">
        <v>39295</v>
      </c>
      <c r="D24">
        <v>833</v>
      </c>
      <c r="E24">
        <v>8</v>
      </c>
      <c r="F24">
        <v>35</v>
      </c>
      <c r="G24">
        <v>2006</v>
      </c>
      <c r="H24">
        <v>285000</v>
      </c>
      <c r="I24">
        <f>H24/G24</f>
        <v>142.073778664008</v>
      </c>
      <c r="J24" s="2">
        <f>(8-E24)*3.8+I24</f>
        <v>142.073778664008</v>
      </c>
    </row>
    <row r="25" spans="3:10" ht="12">
      <c r="C25" s="1">
        <v>39295</v>
      </c>
      <c r="D25">
        <v>737</v>
      </c>
      <c r="E25">
        <v>7</v>
      </c>
      <c r="F25">
        <v>35</v>
      </c>
      <c r="G25">
        <v>1685</v>
      </c>
      <c r="H25">
        <v>225000</v>
      </c>
      <c r="I25">
        <f>H25/G25</f>
        <v>133.53115727002967</v>
      </c>
      <c r="J25" s="2">
        <f>(8-E25)*3.8+I25</f>
        <v>137.33115727002968</v>
      </c>
    </row>
    <row r="26" spans="3:10" ht="12">
      <c r="C26" s="1">
        <v>39295</v>
      </c>
      <c r="D26">
        <v>917</v>
      </c>
      <c r="E26">
        <v>9</v>
      </c>
      <c r="F26">
        <v>15</v>
      </c>
      <c r="G26">
        <v>1685</v>
      </c>
      <c r="H26">
        <v>250000</v>
      </c>
      <c r="I26">
        <f>H26/G26</f>
        <v>148.3679525222552</v>
      </c>
      <c r="J26" s="2">
        <f>(8-E26)*3.8+I26</f>
        <v>144.56795252225518</v>
      </c>
    </row>
    <row r="27" spans="3:10" ht="12">
      <c r="C27" s="1">
        <v>39326</v>
      </c>
      <c r="D27">
        <v>836</v>
      </c>
      <c r="E27">
        <v>8</v>
      </c>
      <c r="F27">
        <v>30</v>
      </c>
      <c r="G27">
        <v>1685</v>
      </c>
      <c r="H27">
        <v>275000</v>
      </c>
      <c r="I27">
        <f>H27/G27</f>
        <v>163.20474777448072</v>
      </c>
      <c r="J27" s="2">
        <f>(8-E27)*3.8+I27</f>
        <v>163.20474777448072</v>
      </c>
    </row>
    <row r="28" spans="3:10" ht="12">
      <c r="C28" s="1">
        <v>39326</v>
      </c>
      <c r="D28">
        <v>334</v>
      </c>
      <c r="E28">
        <v>3</v>
      </c>
      <c r="F28">
        <v>30</v>
      </c>
      <c r="G28">
        <v>1685</v>
      </c>
      <c r="H28">
        <v>237000</v>
      </c>
      <c r="I28">
        <f>H28/G28</f>
        <v>140.65281899109792</v>
      </c>
      <c r="J28" s="2">
        <f>(8-E28)*3.8+I28</f>
        <v>159.65281899109792</v>
      </c>
    </row>
    <row r="29" spans="3:10" ht="12">
      <c r="C29" s="1">
        <v>39356</v>
      </c>
      <c r="D29">
        <v>936</v>
      </c>
      <c r="E29">
        <v>9</v>
      </c>
      <c r="F29">
        <v>30</v>
      </c>
      <c r="G29">
        <v>1685</v>
      </c>
      <c r="H29">
        <v>342500</v>
      </c>
      <c r="I29">
        <f>H29/G29</f>
        <v>203.2640949554896</v>
      </c>
      <c r="J29" s="2">
        <f>(8-E29)*3.8+I29</f>
        <v>199.4640949554896</v>
      </c>
    </row>
    <row r="30" spans="3:10" ht="12">
      <c r="C30" s="1">
        <v>39356</v>
      </c>
      <c r="D30">
        <v>927</v>
      </c>
      <c r="E30">
        <v>9</v>
      </c>
      <c r="F30">
        <v>25</v>
      </c>
      <c r="G30">
        <v>1685</v>
      </c>
      <c r="H30">
        <v>341500</v>
      </c>
      <c r="I30">
        <f>H30/G30</f>
        <v>202.67062314540058</v>
      </c>
      <c r="J30" s="2">
        <f>(8-E30)*3.8+I30</f>
        <v>198.87062314540057</v>
      </c>
    </row>
    <row r="31" spans="3:10" ht="12">
      <c r="C31" s="1">
        <v>39356</v>
      </c>
      <c r="D31">
        <v>925</v>
      </c>
      <c r="E31">
        <v>9</v>
      </c>
      <c r="F31">
        <v>25</v>
      </c>
      <c r="G31">
        <v>1685</v>
      </c>
      <c r="H31">
        <v>266500</v>
      </c>
      <c r="I31">
        <f>H31/G31</f>
        <v>158.16023738872403</v>
      </c>
      <c r="J31" s="2">
        <f>(8-E31)*3.8+I31</f>
        <v>154.36023738872402</v>
      </c>
    </row>
    <row r="32" spans="3:10" ht="12">
      <c r="C32" s="1">
        <v>39387</v>
      </c>
      <c r="D32">
        <v>1026</v>
      </c>
      <c r="E32">
        <v>10</v>
      </c>
      <c r="F32">
        <v>20</v>
      </c>
      <c r="G32">
        <v>1685</v>
      </c>
      <c r="H32">
        <v>215000</v>
      </c>
      <c r="I32">
        <f>H32/G32</f>
        <v>127.59643916913947</v>
      </c>
      <c r="J32" s="2">
        <f>(8-E32)*3.8+I32</f>
        <v>119.99643916913948</v>
      </c>
    </row>
    <row r="33" spans="3:10" ht="12">
      <c r="C33" s="1">
        <v>39417</v>
      </c>
      <c r="D33">
        <v>825</v>
      </c>
      <c r="E33">
        <v>8</v>
      </c>
      <c r="F33">
        <v>25</v>
      </c>
      <c r="G33">
        <v>1685</v>
      </c>
      <c r="H33">
        <v>265000</v>
      </c>
      <c r="I33">
        <f>H33/G33</f>
        <v>157.2700296735905</v>
      </c>
      <c r="J33" s="2">
        <f>(8-E33)*3.8+I33</f>
        <v>157.2700296735905</v>
      </c>
    </row>
    <row r="34" spans="3:10" ht="12">
      <c r="C34" s="1">
        <v>39417</v>
      </c>
      <c r="D34">
        <v>132</v>
      </c>
      <c r="E34">
        <v>1</v>
      </c>
      <c r="F34">
        <v>30</v>
      </c>
      <c r="G34">
        <v>2860</v>
      </c>
      <c r="H34">
        <v>392000</v>
      </c>
      <c r="I34">
        <f>H34/G34</f>
        <v>137.06293706293707</v>
      </c>
      <c r="J34" s="2">
        <f>(8-E34)*3.8+I34</f>
        <v>163.66293706293706</v>
      </c>
    </row>
    <row r="35" spans="1:10" ht="12">
      <c r="A35">
        <v>2008</v>
      </c>
      <c r="C35" s="1">
        <v>39448</v>
      </c>
      <c r="D35">
        <v>813</v>
      </c>
      <c r="E35">
        <v>8</v>
      </c>
      <c r="F35">
        <v>15</v>
      </c>
      <c r="G35">
        <v>1863</v>
      </c>
      <c r="H35">
        <v>240000</v>
      </c>
      <c r="I35">
        <f>H35/G35</f>
        <v>128.8244766505636</v>
      </c>
      <c r="J35" s="2">
        <f>(8-E35)*3.8+I35</f>
        <v>128.8244766505636</v>
      </c>
    </row>
    <row r="36" spans="3:10" ht="12">
      <c r="C36" s="1">
        <v>39448</v>
      </c>
      <c r="D36">
        <v>1016</v>
      </c>
      <c r="E36">
        <v>10</v>
      </c>
      <c r="F36">
        <v>10</v>
      </c>
      <c r="G36">
        <v>1685</v>
      </c>
      <c r="H36">
        <v>222500</v>
      </c>
      <c r="I36">
        <f>H36/G36</f>
        <v>132.0474777448071</v>
      </c>
      <c r="J36" s="2">
        <f>(8-E36)*3.8+I36</f>
        <v>124.44747774480712</v>
      </c>
    </row>
    <row r="37" spans="3:10" ht="12">
      <c r="C37" s="1">
        <v>39479</v>
      </c>
      <c r="D37">
        <v>633</v>
      </c>
      <c r="E37">
        <v>6</v>
      </c>
      <c r="F37">
        <v>35</v>
      </c>
      <c r="G37">
        <v>2006</v>
      </c>
      <c r="H37">
        <v>255000</v>
      </c>
      <c r="I37">
        <f>H37/G37</f>
        <v>127.11864406779661</v>
      </c>
      <c r="J37" s="2">
        <f>(8-E37)*3.8+I37</f>
        <v>134.71864406779662</v>
      </c>
    </row>
    <row r="38" spans="3:10" ht="12">
      <c r="C38" s="1">
        <v>39479</v>
      </c>
      <c r="D38">
        <v>512</v>
      </c>
      <c r="E38">
        <v>5</v>
      </c>
      <c r="F38">
        <v>10</v>
      </c>
      <c r="G38">
        <v>2006</v>
      </c>
      <c r="H38">
        <v>245000</v>
      </c>
      <c r="I38">
        <f>H38/G38</f>
        <v>122.13359920239282</v>
      </c>
      <c r="J38" s="2">
        <f>(8-E38)*3.8+I38</f>
        <v>133.53359920239282</v>
      </c>
    </row>
    <row r="39" spans="3:10" ht="12">
      <c r="C39" s="1">
        <v>39479</v>
      </c>
      <c r="D39">
        <v>1125</v>
      </c>
      <c r="E39">
        <v>11</v>
      </c>
      <c r="F39">
        <v>25</v>
      </c>
      <c r="G39">
        <v>1685</v>
      </c>
      <c r="H39">
        <v>230000</v>
      </c>
      <c r="I39">
        <f>H39/G39</f>
        <v>136.49851632047478</v>
      </c>
      <c r="J39" s="2">
        <f>(8-E39)*3.8+I39</f>
        <v>125.09851632047477</v>
      </c>
    </row>
    <row r="40" spans="3:10" ht="12">
      <c r="C40" s="1">
        <v>39508</v>
      </c>
      <c r="D40">
        <v>716</v>
      </c>
      <c r="E40">
        <v>7</v>
      </c>
      <c r="F40">
        <v>10</v>
      </c>
      <c r="G40">
        <v>1685</v>
      </c>
      <c r="H40">
        <v>215000</v>
      </c>
      <c r="I40">
        <f>H40/G40</f>
        <v>127.59643916913947</v>
      </c>
      <c r="J40" s="2">
        <f>(8-E40)*3.8+I40</f>
        <v>131.39643916913948</v>
      </c>
    </row>
    <row r="41" spans="3:10" ht="12">
      <c r="C41" s="1">
        <v>39539</v>
      </c>
      <c r="D41">
        <v>334</v>
      </c>
      <c r="E41">
        <v>3</v>
      </c>
      <c r="F41">
        <v>30</v>
      </c>
      <c r="G41">
        <v>1685</v>
      </c>
      <c r="H41">
        <v>270000</v>
      </c>
      <c r="I41">
        <f>H41/G41</f>
        <v>160.2373887240356</v>
      </c>
      <c r="J41" s="2">
        <f>(8-E41)*3.8+I41</f>
        <v>179.2373887240356</v>
      </c>
    </row>
    <row r="42" spans="3:10" ht="12">
      <c r="C42" s="1">
        <v>39539</v>
      </c>
      <c r="D42">
        <v>1223</v>
      </c>
      <c r="E42">
        <v>12</v>
      </c>
      <c r="F42">
        <v>25</v>
      </c>
      <c r="G42">
        <v>1863</v>
      </c>
      <c r="H42">
        <v>349000</v>
      </c>
      <c r="I42">
        <f>H42/G42</f>
        <v>187.3322597960279</v>
      </c>
      <c r="J42" s="2">
        <f>(8-E42)*3.8+I42</f>
        <v>172.1322597960279</v>
      </c>
    </row>
    <row r="43" spans="3:10" ht="12">
      <c r="C43" s="1">
        <v>39569</v>
      </c>
      <c r="D43">
        <v>810</v>
      </c>
      <c r="E43">
        <v>8</v>
      </c>
      <c r="F43">
        <v>10</v>
      </c>
      <c r="G43">
        <v>2272</v>
      </c>
      <c r="H43">
        <v>352000</v>
      </c>
      <c r="I43">
        <f>H43/G43</f>
        <v>154.92957746478874</v>
      </c>
      <c r="J43" s="2">
        <f>(8-E43)*3.8+I43</f>
        <v>154.92957746478874</v>
      </c>
    </row>
    <row r="44" spans="3:10" ht="12">
      <c r="C44" s="1">
        <v>39569</v>
      </c>
      <c r="D44">
        <v>826</v>
      </c>
      <c r="E44">
        <v>8</v>
      </c>
      <c r="F44">
        <v>20</v>
      </c>
      <c r="G44">
        <v>1685</v>
      </c>
      <c r="H44">
        <v>237500</v>
      </c>
      <c r="I44">
        <f>H44/G44</f>
        <v>140.94955489614244</v>
      </c>
      <c r="J44" s="2">
        <f>(8-E44)*3.8+I44</f>
        <v>140.94955489614244</v>
      </c>
    </row>
    <row r="45" spans="3:10" ht="12">
      <c r="C45" s="1">
        <v>39569</v>
      </c>
      <c r="D45">
        <v>612</v>
      </c>
      <c r="E45">
        <v>6</v>
      </c>
      <c r="F45">
        <v>10</v>
      </c>
      <c r="G45">
        <v>2006</v>
      </c>
      <c r="H45">
        <v>305000</v>
      </c>
      <c r="I45">
        <f>H45/G45</f>
        <v>152.04386839481555</v>
      </c>
      <c r="J45" s="2">
        <f>(8-E45)*3.8+I45</f>
        <v>159.64386839481554</v>
      </c>
    </row>
    <row r="46" spans="3:10" ht="12">
      <c r="C46" s="1">
        <v>39600</v>
      </c>
      <c r="D46">
        <v>1334</v>
      </c>
      <c r="E46">
        <v>13</v>
      </c>
      <c r="F46">
        <v>30</v>
      </c>
      <c r="G46">
        <v>1685</v>
      </c>
      <c r="H46">
        <v>240000</v>
      </c>
      <c r="I46">
        <f>H46/G46</f>
        <v>142.43323442136497</v>
      </c>
      <c r="J46" s="2">
        <f>(8-E46)*3.8+I46</f>
        <v>123.43323442136497</v>
      </c>
    </row>
    <row r="47" spans="3:10" ht="12">
      <c r="C47" s="1">
        <v>39600</v>
      </c>
      <c r="D47">
        <v>611</v>
      </c>
      <c r="E47">
        <v>6</v>
      </c>
      <c r="F47">
        <v>15</v>
      </c>
      <c r="G47">
        <v>1913</v>
      </c>
      <c r="H47">
        <v>230000</v>
      </c>
      <c r="I47">
        <f>H47/G47</f>
        <v>120.23000522739153</v>
      </c>
      <c r="J47" s="2">
        <f>(8-E47)*3.8+I47</f>
        <v>127.83000522739152</v>
      </c>
    </row>
    <row r="48" spans="3:10" ht="12">
      <c r="C48" s="1">
        <v>39630</v>
      </c>
      <c r="D48">
        <v>820</v>
      </c>
      <c r="E48">
        <v>8</v>
      </c>
      <c r="F48">
        <v>20</v>
      </c>
      <c r="G48">
        <v>2272</v>
      </c>
      <c r="H48">
        <v>300000</v>
      </c>
      <c r="I48">
        <f>H48/G48</f>
        <v>132.04225352112675</v>
      </c>
      <c r="J48" s="2">
        <f>(8-E48)*3.8+I48</f>
        <v>132.04225352112675</v>
      </c>
    </row>
    <row r="49" spans="3:10" ht="12">
      <c r="C49" s="1">
        <v>39630</v>
      </c>
      <c r="D49">
        <v>923</v>
      </c>
      <c r="E49">
        <v>9</v>
      </c>
      <c r="F49">
        <v>25</v>
      </c>
      <c r="G49">
        <v>1863</v>
      </c>
      <c r="H49">
        <v>329000</v>
      </c>
      <c r="I49">
        <f>H49/G49</f>
        <v>176.59688674181427</v>
      </c>
      <c r="J49" s="2">
        <f>(8-E49)*3.8+I49</f>
        <v>172.79688674181426</v>
      </c>
    </row>
    <row r="50" spans="3:10" ht="12">
      <c r="C50" s="1">
        <v>39630</v>
      </c>
      <c r="D50">
        <v>424</v>
      </c>
      <c r="E50">
        <v>4</v>
      </c>
      <c r="F50">
        <v>20</v>
      </c>
      <c r="G50">
        <v>1685</v>
      </c>
      <c r="H50">
        <v>250000</v>
      </c>
      <c r="I50">
        <f>H50/G50</f>
        <v>148.3679525222552</v>
      </c>
      <c r="J50" s="2">
        <f>(8-E50)*3.8+I50</f>
        <v>163.56795252225518</v>
      </c>
    </row>
    <row r="51" spans="3:10" ht="12">
      <c r="C51" s="1">
        <v>39630</v>
      </c>
      <c r="D51">
        <v>1124</v>
      </c>
      <c r="E51">
        <v>11</v>
      </c>
      <c r="F51">
        <v>20</v>
      </c>
      <c r="G51">
        <v>1685</v>
      </c>
      <c r="H51">
        <v>201000</v>
      </c>
      <c r="I51">
        <f>H51/G51</f>
        <v>119.28783382789318</v>
      </c>
      <c r="J51" s="2">
        <f>(8-E51)*3.8+I51</f>
        <v>107.88783382789319</v>
      </c>
    </row>
    <row r="52" spans="3:10" ht="12">
      <c r="C52" s="1">
        <v>39630</v>
      </c>
      <c r="D52">
        <v>625</v>
      </c>
      <c r="E52">
        <v>6</v>
      </c>
      <c r="F52">
        <v>25</v>
      </c>
      <c r="G52">
        <v>1685</v>
      </c>
      <c r="H52">
        <v>229000</v>
      </c>
      <c r="I52">
        <f>H52/G52</f>
        <v>135.90504451038575</v>
      </c>
      <c r="J52" s="2">
        <f>(8-E52)*3.8+I52</f>
        <v>143.50504451038574</v>
      </c>
    </row>
    <row r="53" spans="3:10" ht="12">
      <c r="C53" s="1">
        <v>39630</v>
      </c>
      <c r="D53">
        <v>323</v>
      </c>
      <c r="E53">
        <v>3</v>
      </c>
      <c r="F53">
        <v>25</v>
      </c>
      <c r="G53">
        <v>1863</v>
      </c>
      <c r="H53">
        <v>270000</v>
      </c>
      <c r="I53">
        <f>H53/G53</f>
        <v>144.92753623188406</v>
      </c>
      <c r="J53" s="2">
        <f>(8-E53)*3.8+I53</f>
        <v>163.92753623188406</v>
      </c>
    </row>
    <row r="54" spans="3:10" ht="12">
      <c r="C54" s="1">
        <v>39661</v>
      </c>
      <c r="D54">
        <v>114</v>
      </c>
      <c r="E54">
        <v>1</v>
      </c>
      <c r="F54">
        <v>10</v>
      </c>
      <c r="G54">
        <v>2112</v>
      </c>
      <c r="H54">
        <v>159900</v>
      </c>
      <c r="I54">
        <f>H54/G54</f>
        <v>75.71022727272727</v>
      </c>
      <c r="J54" s="2">
        <f>(8-E54)*3.8+I54</f>
        <v>102.31022727272726</v>
      </c>
    </row>
    <row r="55" spans="3:10" ht="12">
      <c r="C55" s="1">
        <v>39661</v>
      </c>
      <c r="D55">
        <v>1121</v>
      </c>
      <c r="E55">
        <v>11</v>
      </c>
      <c r="F55">
        <v>25</v>
      </c>
      <c r="G55">
        <v>2272</v>
      </c>
      <c r="H55">
        <v>535000</v>
      </c>
      <c r="I55">
        <f>H55/G55</f>
        <v>235.47535211267606</v>
      </c>
      <c r="J55" s="2">
        <f>(8-E55)*3.8+I55</f>
        <v>224.07535211267606</v>
      </c>
    </row>
    <row r="56" spans="3:10" ht="12">
      <c r="C56" s="1">
        <v>39661</v>
      </c>
      <c r="D56">
        <v>1220</v>
      </c>
      <c r="E56">
        <v>12</v>
      </c>
      <c r="F56">
        <v>20</v>
      </c>
      <c r="G56">
        <v>2272</v>
      </c>
      <c r="H56">
        <v>369000</v>
      </c>
      <c r="I56">
        <f>H56/G56</f>
        <v>162.41197183098592</v>
      </c>
      <c r="J56" s="2">
        <f>(8-E56)*3.8+I56</f>
        <v>147.21197183098593</v>
      </c>
    </row>
    <row r="57" spans="3:10" ht="12">
      <c r="C57" s="1">
        <v>39722</v>
      </c>
      <c r="D57">
        <v>230</v>
      </c>
      <c r="E57">
        <v>2</v>
      </c>
      <c r="F57">
        <v>30</v>
      </c>
      <c r="G57">
        <v>2743</v>
      </c>
      <c r="H57">
        <v>527250</v>
      </c>
      <c r="I57">
        <f>H57/G57</f>
        <v>192.21655122129056</v>
      </c>
      <c r="J57" s="2">
        <f>(8-E57)*3.8+I57</f>
        <v>215.01655122129057</v>
      </c>
    </row>
    <row r="58" spans="3:10" ht="12">
      <c r="C58" s="1">
        <v>39753</v>
      </c>
      <c r="D58">
        <v>520</v>
      </c>
      <c r="E58">
        <v>5</v>
      </c>
      <c r="F58">
        <v>20</v>
      </c>
      <c r="G58">
        <v>2272</v>
      </c>
      <c r="H58">
        <v>302000</v>
      </c>
      <c r="I58">
        <f>H58/G58</f>
        <v>132.92253521126761</v>
      </c>
      <c r="J58" s="2">
        <f>(8-E58)*3.8+I58</f>
        <v>144.32253521126762</v>
      </c>
    </row>
    <row r="59" spans="3:10" ht="12">
      <c r="C59" s="1">
        <v>39753</v>
      </c>
      <c r="D59">
        <v>631</v>
      </c>
      <c r="E59">
        <v>6</v>
      </c>
      <c r="F59">
        <v>35</v>
      </c>
      <c r="G59">
        <v>2272</v>
      </c>
      <c r="H59">
        <v>290000</v>
      </c>
      <c r="I59">
        <f>H59/G59</f>
        <v>127.64084507042253</v>
      </c>
      <c r="J59" s="2">
        <f>(8-E59)*3.8+I59</f>
        <v>135.24084507042252</v>
      </c>
    </row>
    <row r="60" spans="3:10" ht="12">
      <c r="C60" s="1">
        <v>39783</v>
      </c>
      <c r="D60">
        <v>617</v>
      </c>
      <c r="E60">
        <v>6</v>
      </c>
      <c r="F60">
        <v>15</v>
      </c>
      <c r="G60">
        <v>1685</v>
      </c>
      <c r="H60">
        <v>159650</v>
      </c>
      <c r="I60">
        <f>H60/G60</f>
        <v>94.74777448071217</v>
      </c>
      <c r="J60" s="2">
        <f>(8-E60)*3.8+I60</f>
        <v>102.34777448071216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7" sqref="J7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2009-05-09T03:41:03Z</cp:lastPrinted>
  <dcterms:created xsi:type="dcterms:W3CDTF">2009-05-09T01:20:03Z</dcterms:created>
  <dcterms:modified xsi:type="dcterms:W3CDTF">2009-05-18T02:00:42Z</dcterms:modified>
  <cp:category/>
  <cp:version/>
  <cp:contentType/>
  <cp:contentStatus/>
  <cp:revision>4</cp:revision>
</cp:coreProperties>
</file>